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Papali.Bakane\OneDrive - Department of Mineral Resources\Documents\FUEL PRICING DIRECTORATE\RAS\BSS MATRICES\"/>
    </mc:Choice>
  </mc:AlternateContent>
  <xr:revisionPtr revIDLastSave="0" documentId="13_ncr:1_{6780617D-49C4-42A1-B518-73D1759E678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PEX" sheetId="2" r:id="rId1"/>
    <sheet name="CAPEX (2)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7" i="4" l="1"/>
  <c r="C52" i="2"/>
  <c r="L4" i="4" l="1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4" i="4"/>
  <c r="L25" i="4"/>
  <c r="L26" i="4"/>
  <c r="L27" i="4"/>
  <c r="L28" i="4"/>
  <c r="L29" i="4"/>
  <c r="L30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50" i="4"/>
  <c r="L51" i="4"/>
  <c r="L52" i="4"/>
  <c r="L53" i="4"/>
  <c r="L54" i="4"/>
  <c r="L55" i="4"/>
  <c r="L56" i="4"/>
  <c r="L57" i="4"/>
  <c r="L58" i="4"/>
  <c r="D59" i="4"/>
  <c r="E59" i="4"/>
  <c r="E60" i="4" s="1"/>
  <c r="F59" i="4"/>
  <c r="F60" i="4" s="1"/>
  <c r="G59" i="4"/>
  <c r="G60" i="4" s="1"/>
  <c r="H59" i="4"/>
  <c r="H60" i="4" s="1"/>
  <c r="I59" i="4"/>
  <c r="I60" i="4" s="1"/>
  <c r="J59" i="4"/>
  <c r="J60" i="4" s="1"/>
  <c r="L62" i="4"/>
  <c r="K63" i="4"/>
  <c r="H63" i="4" l="1"/>
  <c r="H61" i="4"/>
  <c r="F61" i="4"/>
  <c r="F63" i="4"/>
  <c r="C59" i="4"/>
  <c r="C63" i="4" s="1"/>
  <c r="L59" i="4"/>
  <c r="I63" i="4"/>
  <c r="I61" i="4"/>
  <c r="G61" i="4"/>
  <c r="G63" i="4"/>
  <c r="J61" i="4"/>
  <c r="J63" i="4"/>
  <c r="E61" i="4"/>
  <c r="E63" i="4"/>
  <c r="D63" i="4"/>
  <c r="L61" i="4" l="1"/>
  <c r="L63" i="4" s="1"/>
</calcChain>
</file>

<file path=xl/sharedStrings.xml><?xml version="1.0" encoding="utf-8"?>
<sst xmlns="http://schemas.openxmlformats.org/spreadsheetml/2006/main" count="119" uniqueCount="117">
  <si>
    <t>Benchmark Service Station</t>
  </si>
  <si>
    <t>Annual BSS Volume</t>
  </si>
  <si>
    <t>OPEX</t>
  </si>
  <si>
    <t>CPL</t>
  </si>
  <si>
    <t>Advertisements</t>
  </si>
  <si>
    <t>Audit Fees</t>
  </si>
  <si>
    <t>Bank Charges</t>
  </si>
  <si>
    <t>Credit card commissions</t>
  </si>
  <si>
    <t>Credit card losses</t>
  </si>
  <si>
    <t>Credit Card swipe machine</t>
  </si>
  <si>
    <t>Cash shortage</t>
  </si>
  <si>
    <t>Cleaning materials</t>
  </si>
  <si>
    <t>Computer expenses</t>
  </si>
  <si>
    <t>Cash Collection fees</t>
  </si>
  <si>
    <t>Donations</t>
  </si>
  <si>
    <t>Electricity and water</t>
  </si>
  <si>
    <t>Entertainment</t>
  </si>
  <si>
    <t>Equipment rental (10925)</t>
  </si>
  <si>
    <t>Franchise fees (driveways)</t>
  </si>
  <si>
    <t>Interest paid</t>
  </si>
  <si>
    <t>Insurance</t>
  </si>
  <si>
    <t>Internet costs</t>
  </si>
  <si>
    <t>Legal cost</t>
  </si>
  <si>
    <t>Maintenance and repairs</t>
  </si>
  <si>
    <t>Membership fees</t>
  </si>
  <si>
    <t>Owners remuneration</t>
  </si>
  <si>
    <t>Professional fees</t>
  </si>
  <si>
    <t>Rates and taxes</t>
  </si>
  <si>
    <t>Security</t>
  </si>
  <si>
    <t>Stationery</t>
  </si>
  <si>
    <t>Staff uniforms</t>
  </si>
  <si>
    <t>Staff welfare</t>
  </si>
  <si>
    <t>Motor vehicle expenses</t>
  </si>
  <si>
    <t>Rental: driveway / property</t>
  </si>
  <si>
    <t>Telephone and fax</t>
  </si>
  <si>
    <t>Subscriptions</t>
  </si>
  <si>
    <t>Depreciation</t>
  </si>
  <si>
    <t>General expenses</t>
  </si>
  <si>
    <t>Travel and accommodation</t>
  </si>
  <si>
    <t>other</t>
  </si>
  <si>
    <t>Total attendant wages</t>
  </si>
  <si>
    <t>Total cashier wages</t>
  </si>
  <si>
    <t>Total Admin salaries</t>
  </si>
  <si>
    <t>Rates and taxes (oilco)</t>
  </si>
  <si>
    <t>Maintenance and repairs (oilco)</t>
  </si>
  <si>
    <t>Evaporation</t>
  </si>
  <si>
    <t>Operational Gains and Losses</t>
  </si>
  <si>
    <t>Opex margin contributions</t>
  </si>
  <si>
    <t>Capex</t>
  </si>
  <si>
    <t>Land</t>
  </si>
  <si>
    <t>Buildings</t>
  </si>
  <si>
    <t>Fuel Storage Equipment</t>
  </si>
  <si>
    <t>Fuel Pumping Equipment</t>
  </si>
  <si>
    <t>Forecourt Equipment</t>
  </si>
  <si>
    <t>CCTV Equipment</t>
  </si>
  <si>
    <t>Office Equipment</t>
  </si>
  <si>
    <t>Inventory</t>
  </si>
  <si>
    <t>Purchase including costs</t>
  </si>
  <si>
    <t>Foundations</t>
  </si>
  <si>
    <t>Concrete formwork and reinforcement</t>
  </si>
  <si>
    <t>Brickwork</t>
  </si>
  <si>
    <t>Waterproofing</t>
  </si>
  <si>
    <t>Roof covering</t>
  </si>
  <si>
    <t>Carpentry and joinery</t>
  </si>
  <si>
    <t>Ceilings</t>
  </si>
  <si>
    <t>Floor coverings</t>
  </si>
  <si>
    <t>Ironmongery</t>
  </si>
  <si>
    <t>Structural steelwork</t>
  </si>
  <si>
    <t>Metalwork</t>
  </si>
  <si>
    <t>Plastering</t>
  </si>
  <si>
    <t>Tiling</t>
  </si>
  <si>
    <t>Plumbing and drainage</t>
  </si>
  <si>
    <t>Glazing</t>
  </si>
  <si>
    <t>Paintwork</t>
  </si>
  <si>
    <t>Siteworks</t>
  </si>
  <si>
    <t>Budgetary allowance:</t>
  </si>
  <si>
    <t>Electrical installation</t>
  </si>
  <si>
    <t>Electrical reticulation</t>
  </si>
  <si>
    <t>Airconditioning installation</t>
  </si>
  <si>
    <t>Forecourt canopy</t>
  </si>
  <si>
    <t>Joinery fittings</t>
  </si>
  <si>
    <t>Signage</t>
  </si>
  <si>
    <t>Preliminaries</t>
  </si>
  <si>
    <t>Tanks 1 x 46 m³</t>
  </si>
  <si>
    <t>Tanks-2 x 23 m³</t>
  </si>
  <si>
    <t>Manholes</t>
  </si>
  <si>
    <t>Filler boxes</t>
  </si>
  <si>
    <t>Pump sumps</t>
  </si>
  <si>
    <t>Overfill protectors</t>
  </si>
  <si>
    <t>Tank transport</t>
  </si>
  <si>
    <t>Shear valves</t>
  </si>
  <si>
    <t>Leak detectors</t>
  </si>
  <si>
    <t>Contractor</t>
  </si>
  <si>
    <t>Pumps 3x6 hoses,etc</t>
  </si>
  <si>
    <t>Pump transport</t>
  </si>
  <si>
    <t>Sub pumps</t>
  </si>
  <si>
    <t>Electrical</t>
  </si>
  <si>
    <t>Generator</t>
  </si>
  <si>
    <t>Compressor</t>
  </si>
  <si>
    <t>Air  Gauges and piping installation</t>
  </si>
  <si>
    <t>Forecourt bins x 3</t>
  </si>
  <si>
    <t>CCTV</t>
  </si>
  <si>
    <t>Safe X 1</t>
  </si>
  <si>
    <t>Computer equipment</t>
  </si>
  <si>
    <t>Desk and 6 chairs</t>
  </si>
  <si>
    <t>8 wire cages for attendants clothes, 3 bins</t>
  </si>
  <si>
    <t>Professional fees 18%</t>
  </si>
  <si>
    <t>Professional fees cpl</t>
  </si>
  <si>
    <t>TOTAL</t>
  </si>
  <si>
    <t>Miscellaneous</t>
  </si>
  <si>
    <t>I</t>
  </si>
  <si>
    <t>Investor margin:</t>
  </si>
  <si>
    <t xml:space="preserve">EC: </t>
  </si>
  <si>
    <t>Total Capex margin:</t>
  </si>
  <si>
    <t>Sub total</t>
  </si>
  <si>
    <t>98,3 c/l</t>
  </si>
  <si>
    <t>RAS BSS Matrix as at 07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</si>
</sst>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0.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rgb="FFFF000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1" xfId="0" applyFont="1" applyBorder="1"/>
    <xf numFmtId="166" fontId="1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4" fillId="0" borderId="1" xfId="0" applyFont="1" applyBorder="1"/>
    <xf numFmtId="1" fontId="4" fillId="0" borderId="1" xfId="0" applyNumberFormat="1" applyFont="1" applyBorder="1"/>
    <xf numFmtId="2" fontId="4" fillId="0" borderId="1" xfId="0" applyNumberFormat="1" applyFont="1" applyBorder="1"/>
    <xf numFmtId="165" fontId="1" fillId="0" borderId="0" xfId="0" applyNumberFormat="1" applyFont="1"/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3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7" fillId="0" borderId="0" xfId="0" applyFont="1"/>
    <xf numFmtId="166" fontId="8" fillId="0" borderId="0" xfId="0" applyNumberFormat="1" applyFont="1"/>
    <xf numFmtId="1" fontId="5" fillId="0" borderId="1" xfId="0" applyNumberFormat="1" applyFont="1" applyBorder="1"/>
    <xf numFmtId="1" fontId="9" fillId="0" borderId="1" xfId="0" applyNumberFormat="1" applyFont="1" applyBorder="1"/>
    <xf numFmtId="165" fontId="4" fillId="0" borderId="5" xfId="0" applyNumberFormat="1" applyFont="1" applyBorder="1"/>
    <xf numFmtId="0" fontId="5" fillId="0" borderId="7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1" fillId="0" borderId="11" xfId="0" applyFont="1" applyBorder="1"/>
    <xf numFmtId="0" fontId="2" fillId="0" borderId="12" xfId="0" applyFont="1" applyBorder="1"/>
    <xf numFmtId="0" fontId="1" fillId="0" borderId="13" xfId="0" applyFont="1" applyBorder="1"/>
    <xf numFmtId="0" fontId="2" fillId="0" borderId="15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2" fillId="0" borderId="19" xfId="0" applyFont="1" applyBorder="1"/>
    <xf numFmtId="0" fontId="9" fillId="0" borderId="18" xfId="0" applyFont="1" applyBorder="1" applyAlignment="1">
      <alignment wrapText="1"/>
    </xf>
    <xf numFmtId="2" fontId="9" fillId="0" borderId="19" xfId="0" applyNumberFormat="1" applyFont="1" applyBorder="1" applyAlignment="1">
      <alignment horizontal="right"/>
    </xf>
    <xf numFmtId="0" fontId="9" fillId="0" borderId="20" xfId="0" applyFont="1" applyBorder="1" applyAlignment="1">
      <alignment wrapText="1"/>
    </xf>
    <xf numFmtId="0" fontId="9" fillId="0" borderId="2" xfId="0" applyFont="1" applyBorder="1"/>
    <xf numFmtId="0" fontId="9" fillId="0" borderId="21" xfId="0" applyFont="1" applyBorder="1" applyAlignment="1">
      <alignment horizontal="right"/>
    </xf>
    <xf numFmtId="0" fontId="9" fillId="0" borderId="12" xfId="0" applyFont="1" applyBorder="1" applyAlignment="1">
      <alignment wrapText="1"/>
    </xf>
    <xf numFmtId="0" fontId="10" fillId="0" borderId="22" xfId="0" applyFont="1" applyBorder="1"/>
    <xf numFmtId="165" fontId="10" fillId="0" borderId="14" xfId="0" applyNumberFormat="1" applyFont="1" applyBorder="1" applyAlignment="1">
      <alignment horizontal="right"/>
    </xf>
    <xf numFmtId="0" fontId="2" fillId="0" borderId="18" xfId="0" applyFont="1" applyBorder="1" applyAlignment="1">
      <alignment wrapText="1"/>
    </xf>
    <xf numFmtId="0" fontId="3" fillId="0" borderId="23" xfId="0" applyFont="1" applyBorder="1"/>
    <xf numFmtId="0" fontId="4" fillId="0" borderId="5" xfId="0" applyFont="1" applyBorder="1"/>
    <xf numFmtId="0" fontId="4" fillId="0" borderId="0" xfId="0" applyFont="1" applyBorder="1"/>
    <xf numFmtId="0" fontId="3" fillId="0" borderId="21" xfId="0" applyFont="1" applyBorder="1"/>
    <xf numFmtId="0" fontId="4" fillId="0" borderId="18" xfId="0" applyFont="1" applyBorder="1" applyAlignment="1">
      <alignment wrapText="1"/>
    </xf>
    <xf numFmtId="2" fontId="4" fillId="0" borderId="19" xfId="0" applyNumberFormat="1" applyFont="1" applyBorder="1"/>
    <xf numFmtId="0" fontId="4" fillId="0" borderId="20" xfId="0" applyFont="1" applyBorder="1" applyAlignment="1">
      <alignment wrapText="1"/>
    </xf>
    <xf numFmtId="1" fontId="4" fillId="0" borderId="2" xfId="0" applyNumberFormat="1" applyFont="1" applyBorder="1"/>
    <xf numFmtId="0" fontId="4" fillId="0" borderId="2" xfId="0" applyFont="1" applyBorder="1"/>
    <xf numFmtId="2" fontId="5" fillId="0" borderId="21" xfId="0" applyNumberFormat="1" applyFont="1" applyBorder="1"/>
    <xf numFmtId="0" fontId="4" fillId="0" borderId="12" xfId="0" applyFont="1" applyBorder="1" applyAlignment="1">
      <alignment wrapText="1"/>
    </xf>
    <xf numFmtId="1" fontId="5" fillId="0" borderId="22" xfId="0" applyNumberFormat="1" applyFont="1" applyBorder="1"/>
    <xf numFmtId="1" fontId="4" fillId="0" borderId="22" xfId="0" applyNumberFormat="1" applyFont="1" applyBorder="1"/>
    <xf numFmtId="165" fontId="3" fillId="0" borderId="14" xfId="0" applyNumberFormat="1" applyFont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1" fontId="1" fillId="0" borderId="0" xfId="0" applyNumberFormat="1" applyFont="1" applyFill="1" applyBorder="1"/>
    <xf numFmtId="0" fontId="1" fillId="0" borderId="0" xfId="0" applyFont="1" applyFill="1" applyBorder="1" applyAlignment="1">
      <alignment wrapText="1"/>
    </xf>
    <xf numFmtId="3" fontId="1" fillId="0" borderId="0" xfId="0" applyNumberFormat="1" applyFont="1" applyFill="1" applyBorder="1" applyAlignment="1">
      <alignment wrapText="1"/>
    </xf>
    <xf numFmtId="164" fontId="1" fillId="0" borderId="0" xfId="1" applyFont="1" applyFill="1" applyBorder="1" applyAlignment="1">
      <alignment wrapText="1"/>
    </xf>
    <xf numFmtId="164" fontId="1" fillId="0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1452217</xdr:colOff>
      <xdr:row>1</xdr:row>
      <xdr:rowOff>293048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DBF2049-5A25-4394-808B-1F771CBC8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452216" cy="9943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317500</xdr:colOff>
      <xdr:row>0</xdr:row>
      <xdr:rowOff>857249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20E820-6556-4E86-BB8B-6C3D2A36C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455207" cy="8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topLeftCell="A2" zoomScale="115" zoomScaleNormal="115" workbookViewId="0">
      <selection activeCell="J13" sqref="J13"/>
    </sheetView>
  </sheetViews>
  <sheetFormatPr defaultColWidth="8.7265625" defaultRowHeight="10.5" x14ac:dyDescent="0.25"/>
  <cols>
    <col min="1" max="1" width="23" style="1" customWidth="1"/>
    <col min="2" max="2" width="15.81640625" style="1" customWidth="1"/>
    <col min="3" max="3" width="8.81640625" style="1" customWidth="1"/>
    <col min="4" max="5" width="8.7265625" style="1"/>
    <col min="6" max="6" width="30" style="1" bestFit="1" customWidth="1"/>
    <col min="7" max="16384" width="8.7265625" style="1"/>
  </cols>
  <sheetData>
    <row r="1" spans="1:8" ht="55" customHeight="1" x14ac:dyDescent="0.25"/>
    <row r="2" spans="1:8" ht="44.15" customHeight="1" x14ac:dyDescent="0.25">
      <c r="A2" s="4" t="s">
        <v>116</v>
      </c>
    </row>
    <row r="3" spans="1:8" x14ac:dyDescent="0.25">
      <c r="A3" s="4" t="s">
        <v>0</v>
      </c>
    </row>
    <row r="4" spans="1:8" ht="11" thickBot="1" x14ac:dyDescent="0.3">
      <c r="F4" s="60"/>
      <c r="G4" s="60"/>
      <c r="H4" s="60"/>
    </row>
    <row r="5" spans="1:8" ht="11" thickBot="1" x14ac:dyDescent="0.3">
      <c r="A5" s="30" t="s">
        <v>1</v>
      </c>
      <c r="B5" s="31"/>
      <c r="C5" s="33"/>
      <c r="D5" s="32">
        <v>2789851</v>
      </c>
      <c r="F5" s="60"/>
      <c r="G5" s="61"/>
      <c r="H5" s="60"/>
    </row>
    <row r="6" spans="1:8" x14ac:dyDescent="0.25">
      <c r="A6" s="34"/>
      <c r="B6" s="29"/>
      <c r="C6" s="35"/>
      <c r="F6" s="60"/>
      <c r="G6" s="61"/>
      <c r="H6" s="60"/>
    </row>
    <row r="7" spans="1:8" x14ac:dyDescent="0.25">
      <c r="A7" s="45" t="s">
        <v>2</v>
      </c>
      <c r="B7" s="2"/>
      <c r="C7" s="36" t="s">
        <v>3</v>
      </c>
      <c r="F7" s="60"/>
      <c r="G7" s="61"/>
      <c r="H7" s="60"/>
    </row>
    <row r="8" spans="1:8" x14ac:dyDescent="0.25">
      <c r="A8" s="37" t="s">
        <v>4</v>
      </c>
      <c r="B8" s="25">
        <v>31391</v>
      </c>
      <c r="C8" s="38">
        <v>1.1299999999999999</v>
      </c>
      <c r="D8" s="3"/>
      <c r="F8" s="60"/>
      <c r="G8" s="61"/>
      <c r="H8" s="60"/>
    </row>
    <row r="9" spans="1:8" x14ac:dyDescent="0.25">
      <c r="A9" s="37" t="s">
        <v>5</v>
      </c>
      <c r="B9" s="25">
        <v>21892</v>
      </c>
      <c r="C9" s="38">
        <v>0.78</v>
      </c>
      <c r="D9" s="3"/>
      <c r="F9" s="60"/>
      <c r="G9" s="61"/>
      <c r="H9" s="60"/>
    </row>
    <row r="10" spans="1:8" x14ac:dyDescent="0.25">
      <c r="A10" s="37" t="s">
        <v>6</v>
      </c>
      <c r="B10" s="25">
        <v>111374</v>
      </c>
      <c r="C10" s="38">
        <v>3.99</v>
      </c>
      <c r="D10" s="3"/>
      <c r="F10" s="60"/>
      <c r="G10" s="61"/>
      <c r="H10" s="60"/>
    </row>
    <row r="11" spans="1:8" x14ac:dyDescent="0.25">
      <c r="A11" s="37" t="s">
        <v>7</v>
      </c>
      <c r="B11" s="25">
        <v>5323</v>
      </c>
      <c r="C11" s="38">
        <v>0.19</v>
      </c>
      <c r="D11" s="3"/>
      <c r="F11" s="60"/>
      <c r="G11" s="61"/>
      <c r="H11" s="60"/>
    </row>
    <row r="12" spans="1:8" x14ac:dyDescent="0.25">
      <c r="A12" s="37" t="s">
        <v>8</v>
      </c>
      <c r="B12" s="25">
        <v>2899</v>
      </c>
      <c r="C12" s="38">
        <v>0.1</v>
      </c>
      <c r="D12" s="3"/>
      <c r="F12" s="60"/>
      <c r="G12" s="61"/>
      <c r="H12" s="60"/>
    </row>
    <row r="13" spans="1:8" x14ac:dyDescent="0.25">
      <c r="A13" s="37" t="s">
        <v>9</v>
      </c>
      <c r="B13" s="25">
        <v>4744</v>
      </c>
      <c r="C13" s="38">
        <v>0.17</v>
      </c>
      <c r="D13" s="3"/>
      <c r="F13" s="60"/>
      <c r="G13" s="61"/>
      <c r="H13" s="62"/>
    </row>
    <row r="14" spans="1:8" x14ac:dyDescent="0.25">
      <c r="A14" s="37" t="s">
        <v>10</v>
      </c>
      <c r="B14" s="25">
        <v>10284</v>
      </c>
      <c r="C14" s="38">
        <v>0.37</v>
      </c>
      <c r="D14" s="3"/>
      <c r="F14" s="60"/>
      <c r="G14" s="61"/>
      <c r="H14" s="62"/>
    </row>
    <row r="15" spans="1:8" x14ac:dyDescent="0.25">
      <c r="A15" s="37" t="s">
        <v>11</v>
      </c>
      <c r="B15" s="25">
        <v>19849</v>
      </c>
      <c r="C15" s="38">
        <v>0.71</v>
      </c>
      <c r="D15" s="3"/>
      <c r="F15" s="60"/>
      <c r="G15" s="61"/>
      <c r="H15" s="60"/>
    </row>
    <row r="16" spans="1:8" x14ac:dyDescent="0.25">
      <c r="A16" s="37" t="s">
        <v>12</v>
      </c>
      <c r="B16" s="25">
        <v>7931</v>
      </c>
      <c r="C16" s="38">
        <v>0.28000000000000003</v>
      </c>
      <c r="D16" s="23"/>
      <c r="F16" s="60"/>
      <c r="G16" s="61"/>
      <c r="H16" s="62"/>
    </row>
    <row r="17" spans="1:8" x14ac:dyDescent="0.25">
      <c r="A17" s="37" t="s">
        <v>13</v>
      </c>
      <c r="B17" s="25">
        <v>45127</v>
      </c>
      <c r="C17" s="38">
        <v>1.62</v>
      </c>
      <c r="D17" s="3"/>
      <c r="F17" s="63"/>
      <c r="G17" s="64"/>
      <c r="H17" s="61"/>
    </row>
    <row r="18" spans="1:8" x14ac:dyDescent="0.25">
      <c r="A18" s="37" t="s">
        <v>14</v>
      </c>
      <c r="B18" s="25">
        <v>6988</v>
      </c>
      <c r="C18" s="38">
        <v>0.25</v>
      </c>
      <c r="D18" s="3"/>
      <c r="F18" s="63"/>
      <c r="G18" s="65"/>
      <c r="H18" s="66"/>
    </row>
    <row r="19" spans="1:8" x14ac:dyDescent="0.25">
      <c r="A19" s="37" t="s">
        <v>15</v>
      </c>
      <c r="B19" s="25">
        <v>274197</v>
      </c>
      <c r="C19" s="38">
        <v>9.83</v>
      </c>
      <c r="D19" s="3"/>
      <c r="F19" s="60"/>
      <c r="G19" s="60"/>
      <c r="H19" s="60"/>
    </row>
    <row r="20" spans="1:8" x14ac:dyDescent="0.25">
      <c r="A20" s="37" t="s">
        <v>16</v>
      </c>
      <c r="B20" s="25">
        <v>14542</v>
      </c>
      <c r="C20" s="38">
        <v>0.52</v>
      </c>
      <c r="D20" s="3"/>
    </row>
    <row r="21" spans="1:8" x14ac:dyDescent="0.25">
      <c r="A21" s="37" t="s">
        <v>17</v>
      </c>
      <c r="B21" s="25">
        <v>0</v>
      </c>
      <c r="C21" s="38">
        <v>0</v>
      </c>
      <c r="D21" s="3"/>
    </row>
    <row r="22" spans="1:8" x14ac:dyDescent="0.25">
      <c r="A22" s="37" t="s">
        <v>18</v>
      </c>
      <c r="B22" s="25">
        <v>0</v>
      </c>
      <c r="C22" s="38">
        <v>0</v>
      </c>
      <c r="D22" s="3"/>
    </row>
    <row r="23" spans="1:8" x14ac:dyDescent="0.25">
      <c r="A23" s="37" t="s">
        <v>19</v>
      </c>
      <c r="B23" s="25">
        <v>0</v>
      </c>
      <c r="C23" s="38">
        <v>0</v>
      </c>
      <c r="D23" s="3"/>
    </row>
    <row r="24" spans="1:8" x14ac:dyDescent="0.25">
      <c r="A24" s="37" t="s">
        <v>20</v>
      </c>
      <c r="B24" s="25">
        <v>68835</v>
      </c>
      <c r="C24" s="38">
        <v>2.4700000000000002</v>
      </c>
      <c r="D24" s="3"/>
    </row>
    <row r="25" spans="1:8" x14ac:dyDescent="0.25">
      <c r="A25" s="37" t="s">
        <v>21</v>
      </c>
      <c r="B25" s="25">
        <v>11078</v>
      </c>
      <c r="C25" s="38">
        <v>0.4</v>
      </c>
      <c r="D25" s="3"/>
    </row>
    <row r="26" spans="1:8" x14ac:dyDescent="0.25">
      <c r="A26" s="37" t="s">
        <v>22</v>
      </c>
      <c r="B26" s="25">
        <v>3122</v>
      </c>
      <c r="C26" s="38">
        <v>0.11</v>
      </c>
      <c r="D26" s="3"/>
    </row>
    <row r="27" spans="1:8" x14ac:dyDescent="0.25">
      <c r="A27" s="37" t="s">
        <v>23</v>
      </c>
      <c r="B27" s="25">
        <v>56782</v>
      </c>
      <c r="C27" s="38">
        <v>2.04</v>
      </c>
      <c r="D27" s="3"/>
    </row>
    <row r="28" spans="1:8" x14ac:dyDescent="0.25">
      <c r="A28" s="37" t="s">
        <v>24</v>
      </c>
      <c r="B28" s="25">
        <v>3038</v>
      </c>
      <c r="C28" s="38">
        <v>0.11</v>
      </c>
      <c r="D28" s="3"/>
    </row>
    <row r="29" spans="1:8" x14ac:dyDescent="0.25">
      <c r="A29" s="37" t="s">
        <v>25</v>
      </c>
      <c r="B29" s="25">
        <v>525095</v>
      </c>
      <c r="C29" s="38">
        <v>18.82</v>
      </c>
      <c r="D29" s="3"/>
    </row>
    <row r="30" spans="1:8" x14ac:dyDescent="0.25">
      <c r="A30" s="37" t="s">
        <v>26</v>
      </c>
      <c r="B30" s="25">
        <v>3645</v>
      </c>
      <c r="C30" s="38">
        <v>0.13</v>
      </c>
      <c r="D30" s="3"/>
    </row>
    <row r="31" spans="1:8" x14ac:dyDescent="0.25">
      <c r="A31" s="37" t="s">
        <v>27</v>
      </c>
      <c r="B31" s="25">
        <v>9188</v>
      </c>
      <c r="C31" s="38">
        <v>0.33</v>
      </c>
      <c r="D31" s="3"/>
    </row>
    <row r="32" spans="1:8" x14ac:dyDescent="0.25">
      <c r="A32" s="37" t="s">
        <v>28</v>
      </c>
      <c r="B32" s="25">
        <v>27225</v>
      </c>
      <c r="C32" s="38">
        <v>0.98</v>
      </c>
      <c r="D32" s="3"/>
    </row>
    <row r="33" spans="1:4" x14ac:dyDescent="0.25">
      <c r="A33" s="37" t="s">
        <v>29</v>
      </c>
      <c r="B33" s="25">
        <v>16586</v>
      </c>
      <c r="C33" s="38">
        <v>0.59</v>
      </c>
      <c r="D33" s="3"/>
    </row>
    <row r="34" spans="1:4" x14ac:dyDescent="0.25">
      <c r="A34" s="37" t="s">
        <v>30</v>
      </c>
      <c r="B34" s="25">
        <v>13641</v>
      </c>
      <c r="C34" s="38">
        <v>0.49</v>
      </c>
      <c r="D34" s="3"/>
    </row>
    <row r="35" spans="1:4" x14ac:dyDescent="0.25">
      <c r="A35" s="37" t="s">
        <v>31</v>
      </c>
      <c r="B35" s="25">
        <v>28002</v>
      </c>
      <c r="C35" s="38">
        <v>1</v>
      </c>
      <c r="D35" s="3"/>
    </row>
    <row r="36" spans="1:4" x14ac:dyDescent="0.25">
      <c r="A36" s="37" t="s">
        <v>32</v>
      </c>
      <c r="B36" s="25">
        <v>32334</v>
      </c>
      <c r="C36" s="38">
        <v>1.1599999999999999</v>
      </c>
      <c r="D36" s="3"/>
    </row>
    <row r="37" spans="1:4" x14ac:dyDescent="0.25">
      <c r="A37" s="37" t="s">
        <v>33</v>
      </c>
      <c r="B37" s="25">
        <v>0</v>
      </c>
      <c r="C37" s="38">
        <v>0</v>
      </c>
      <c r="D37" s="3"/>
    </row>
    <row r="38" spans="1:4" x14ac:dyDescent="0.25">
      <c r="A38" s="37" t="s">
        <v>34</v>
      </c>
      <c r="B38" s="25">
        <v>100448</v>
      </c>
      <c r="C38" s="38">
        <v>3.6</v>
      </c>
      <c r="D38" s="3"/>
    </row>
    <row r="39" spans="1:4" x14ac:dyDescent="0.25">
      <c r="A39" s="37" t="s">
        <v>35</v>
      </c>
      <c r="B39" s="25">
        <v>5500</v>
      </c>
      <c r="C39" s="38">
        <v>0.2</v>
      </c>
      <c r="D39" s="3"/>
    </row>
    <row r="40" spans="1:4" x14ac:dyDescent="0.25">
      <c r="A40" s="37" t="s">
        <v>36</v>
      </c>
      <c r="B40" s="25">
        <v>0</v>
      </c>
      <c r="C40" s="38">
        <v>0</v>
      </c>
      <c r="D40" s="3"/>
    </row>
    <row r="41" spans="1:4" x14ac:dyDescent="0.25">
      <c r="A41" s="37" t="s">
        <v>37</v>
      </c>
      <c r="B41" s="25">
        <v>14870</v>
      </c>
      <c r="C41" s="38">
        <v>0.53</v>
      </c>
      <c r="D41" s="3"/>
    </row>
    <row r="42" spans="1:4" x14ac:dyDescent="0.25">
      <c r="A42" s="37" t="s">
        <v>38</v>
      </c>
      <c r="B42" s="25">
        <v>10514</v>
      </c>
      <c r="C42" s="38">
        <v>0.38</v>
      </c>
      <c r="D42" s="3"/>
    </row>
    <row r="43" spans="1:4" x14ac:dyDescent="0.25">
      <c r="A43" s="37" t="s">
        <v>39</v>
      </c>
      <c r="B43" s="25">
        <v>59692</v>
      </c>
      <c r="C43" s="38">
        <v>2.14</v>
      </c>
      <c r="D43" s="3"/>
    </row>
    <row r="44" spans="1:4" x14ac:dyDescent="0.25">
      <c r="A44" s="37" t="s">
        <v>40</v>
      </c>
      <c r="B44" s="25">
        <v>1419130</v>
      </c>
      <c r="C44" s="38">
        <v>50.87</v>
      </c>
      <c r="D44" s="3"/>
    </row>
    <row r="45" spans="1:4" x14ac:dyDescent="0.25">
      <c r="A45" s="37" t="s">
        <v>41</v>
      </c>
      <c r="B45" s="25">
        <v>327140</v>
      </c>
      <c r="C45" s="38">
        <v>11.73</v>
      </c>
      <c r="D45" s="3"/>
    </row>
    <row r="46" spans="1:4" x14ac:dyDescent="0.25">
      <c r="A46" s="37" t="s">
        <v>42</v>
      </c>
      <c r="B46" s="25">
        <v>272160</v>
      </c>
      <c r="C46" s="38">
        <v>9.76</v>
      </c>
      <c r="D46" s="3"/>
    </row>
    <row r="47" spans="1:4" x14ac:dyDescent="0.25">
      <c r="A47" s="37" t="s">
        <v>43</v>
      </c>
      <c r="B47" s="25">
        <v>47570</v>
      </c>
      <c r="C47" s="38">
        <v>1.71</v>
      </c>
      <c r="D47" s="3"/>
    </row>
    <row r="48" spans="1:4" x14ac:dyDescent="0.25">
      <c r="A48" s="37" t="s">
        <v>44</v>
      </c>
      <c r="B48" s="25">
        <v>186718</v>
      </c>
      <c r="C48" s="38">
        <v>6.69</v>
      </c>
      <c r="D48" s="3"/>
    </row>
    <row r="49" spans="1:6" x14ac:dyDescent="0.25">
      <c r="A49" s="37" t="s">
        <v>45</v>
      </c>
      <c r="B49" s="25">
        <v>103850</v>
      </c>
      <c r="C49" s="38">
        <v>3.72</v>
      </c>
      <c r="D49" s="3"/>
    </row>
    <row r="50" spans="1:6" x14ac:dyDescent="0.25">
      <c r="A50" s="37" t="s">
        <v>46</v>
      </c>
      <c r="B50" s="25">
        <v>103850</v>
      </c>
      <c r="C50" s="38">
        <v>3.72</v>
      </c>
      <c r="D50" s="3"/>
    </row>
    <row r="51" spans="1:6" ht="11" thickBot="1" x14ac:dyDescent="0.3">
      <c r="A51" s="39"/>
      <c r="B51" s="40"/>
      <c r="C51" s="41"/>
      <c r="E51" s="3"/>
      <c r="F51" s="13"/>
    </row>
    <row r="52" spans="1:6" ht="11" thickBot="1" x14ac:dyDescent="0.3">
      <c r="A52" s="42" t="s">
        <v>47</v>
      </c>
      <c r="B52" s="43">
        <v>4006552</v>
      </c>
      <c r="C52" s="44">
        <f>SUM(C8:C50)</f>
        <v>143.62</v>
      </c>
      <c r="E52" s="3"/>
    </row>
  </sheetData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2AE45-87CD-4886-ADB6-389D81656766}">
  <dimension ref="A1:O72"/>
  <sheetViews>
    <sheetView zoomScale="120" zoomScaleNormal="120" workbookViewId="0">
      <selection activeCell="J74" sqref="J74"/>
    </sheetView>
  </sheetViews>
  <sheetFormatPr defaultColWidth="8.81640625" defaultRowHeight="8" x14ac:dyDescent="0.2"/>
  <cols>
    <col min="1" max="1" width="8.453125" style="7" customWidth="1"/>
    <col min="2" max="2" width="7.81640625" style="7" customWidth="1"/>
    <col min="3" max="3" width="5.1796875" style="7" customWidth="1"/>
    <col min="4" max="4" width="7.81640625" style="7" customWidth="1"/>
    <col min="5" max="5" width="7.1796875" style="7" customWidth="1"/>
    <col min="6" max="6" width="8" style="7" customWidth="1"/>
    <col min="7" max="8" width="7.453125" style="7" customWidth="1"/>
    <col min="9" max="9" width="6" style="7" customWidth="1"/>
    <col min="10" max="10" width="5.54296875" style="7" customWidth="1"/>
    <col min="11" max="11" width="6.1796875" style="7" customWidth="1"/>
    <col min="12" max="12" width="5.1796875" style="7" customWidth="1"/>
    <col min="13" max="16384" width="8.81640625" style="7"/>
  </cols>
  <sheetData>
    <row r="1" spans="1:12" ht="72.5" customHeight="1" thickBot="1" x14ac:dyDescent="0.25"/>
    <row r="2" spans="1:12" ht="17" customHeight="1" x14ac:dyDescent="0.25">
      <c r="A2" s="5" t="s">
        <v>48</v>
      </c>
      <c r="B2" s="46">
        <v>2789851</v>
      </c>
      <c r="C2" s="15"/>
      <c r="D2" s="15"/>
      <c r="E2" s="15"/>
      <c r="F2" s="15"/>
      <c r="G2" s="15"/>
      <c r="H2" s="15"/>
      <c r="I2" s="15"/>
      <c r="J2" s="15"/>
      <c r="K2" s="15"/>
      <c r="L2" s="47"/>
    </row>
    <row r="3" spans="1:12" ht="21" customHeight="1" x14ac:dyDescent="0.2">
      <c r="B3" s="18"/>
      <c r="C3" s="10"/>
      <c r="D3" s="8" t="s">
        <v>49</v>
      </c>
      <c r="E3" s="8" t="s">
        <v>50</v>
      </c>
      <c r="F3" s="8" t="s">
        <v>51</v>
      </c>
      <c r="G3" s="8" t="s">
        <v>52</v>
      </c>
      <c r="H3" s="8" t="s">
        <v>53</v>
      </c>
      <c r="I3" s="8" t="s">
        <v>54</v>
      </c>
      <c r="J3" s="8" t="s">
        <v>55</v>
      </c>
      <c r="K3" s="9" t="s">
        <v>56</v>
      </c>
      <c r="L3" s="49" t="s">
        <v>3</v>
      </c>
    </row>
    <row r="4" spans="1:12" ht="24" x14ac:dyDescent="0.2">
      <c r="B4" s="50" t="s">
        <v>57</v>
      </c>
      <c r="C4" s="10"/>
      <c r="D4" s="11">
        <v>423674</v>
      </c>
      <c r="E4" s="10"/>
      <c r="F4" s="10"/>
      <c r="G4" s="10"/>
      <c r="H4" s="10"/>
      <c r="I4" s="10"/>
      <c r="J4" s="10"/>
      <c r="K4" s="10"/>
      <c r="L4" s="51">
        <f>+D4/$B$2*100</f>
        <v>15.186259051110614</v>
      </c>
    </row>
    <row r="5" spans="1:12" x14ac:dyDescent="0.2">
      <c r="B5" s="50"/>
      <c r="C5" s="10"/>
      <c r="D5" s="10"/>
      <c r="E5" s="10"/>
      <c r="F5" s="10"/>
      <c r="G5" s="10"/>
      <c r="H5" s="10"/>
      <c r="I5" s="10"/>
      <c r="J5" s="10"/>
      <c r="K5" s="10"/>
      <c r="L5" s="51"/>
    </row>
    <row r="6" spans="1:12" x14ac:dyDescent="0.2">
      <c r="B6" s="50" t="s">
        <v>58</v>
      </c>
      <c r="C6" s="10"/>
      <c r="D6" s="10"/>
      <c r="E6" s="11">
        <v>25744</v>
      </c>
      <c r="F6" s="10"/>
      <c r="G6" s="10"/>
      <c r="H6" s="10"/>
      <c r="I6" s="10"/>
      <c r="J6" s="10"/>
      <c r="K6" s="10"/>
      <c r="L6" s="51">
        <f t="shared" ref="L6:L22" si="0">+E6/$B$2*100</f>
        <v>0.92277329506127748</v>
      </c>
    </row>
    <row r="7" spans="1:12" ht="32.15" customHeight="1" x14ac:dyDescent="0.2">
      <c r="B7" s="50" t="s">
        <v>59</v>
      </c>
      <c r="C7" s="10"/>
      <c r="D7" s="10"/>
      <c r="E7" s="11">
        <v>40455</v>
      </c>
      <c r="F7" s="10"/>
      <c r="G7" s="10"/>
      <c r="H7" s="10"/>
      <c r="I7" s="10"/>
      <c r="J7" s="10"/>
      <c r="K7" s="10"/>
      <c r="L7" s="51">
        <f t="shared" si="0"/>
        <v>1.4500774414117457</v>
      </c>
    </row>
    <row r="8" spans="1:12" x14ac:dyDescent="0.2">
      <c r="B8" s="50" t="s">
        <v>60</v>
      </c>
      <c r="C8" s="10"/>
      <c r="D8" s="10"/>
      <c r="E8" s="11">
        <v>23292</v>
      </c>
      <c r="F8" s="10"/>
      <c r="G8" s="10"/>
      <c r="H8" s="10"/>
      <c r="I8" s="10"/>
      <c r="J8" s="10"/>
      <c r="K8" s="10"/>
      <c r="L8" s="51">
        <f t="shared" si="0"/>
        <v>0.83488329663483818</v>
      </c>
    </row>
    <row r="9" spans="1:12" x14ac:dyDescent="0.2">
      <c r="B9" s="50" t="s">
        <v>61</v>
      </c>
      <c r="C9" s="10"/>
      <c r="D9" s="10"/>
      <c r="E9" s="11">
        <v>2452</v>
      </c>
      <c r="F9" s="10"/>
      <c r="G9" s="10"/>
      <c r="H9" s="10"/>
      <c r="I9" s="10"/>
      <c r="J9" s="10"/>
      <c r="K9" s="10"/>
      <c r="L9" s="51">
        <f t="shared" si="0"/>
        <v>8.7889998426439256E-2</v>
      </c>
    </row>
    <row r="10" spans="1:12" x14ac:dyDescent="0.2">
      <c r="B10" s="50" t="s">
        <v>62</v>
      </c>
      <c r="C10" s="10"/>
      <c r="D10" s="10"/>
      <c r="E10" s="11">
        <v>4904</v>
      </c>
      <c r="F10" s="10"/>
      <c r="G10" s="10"/>
      <c r="H10" s="10"/>
      <c r="I10" s="10"/>
      <c r="J10" s="10"/>
      <c r="K10" s="10"/>
      <c r="L10" s="51">
        <f t="shared" si="0"/>
        <v>0.17577999685287851</v>
      </c>
    </row>
    <row r="11" spans="1:12" ht="16" x14ac:dyDescent="0.2">
      <c r="B11" s="50" t="s">
        <v>63</v>
      </c>
      <c r="C11" s="10"/>
      <c r="D11" s="10"/>
      <c r="E11" s="11">
        <v>3678</v>
      </c>
      <c r="F11" s="10"/>
      <c r="G11" s="10"/>
      <c r="H11" s="10"/>
      <c r="I11" s="10"/>
      <c r="J11" s="10"/>
      <c r="K11" s="10"/>
      <c r="L11" s="51">
        <f t="shared" si="0"/>
        <v>0.13183499763965889</v>
      </c>
    </row>
    <row r="12" spans="1:12" x14ac:dyDescent="0.2">
      <c r="B12" s="50" t="s">
        <v>64</v>
      </c>
      <c r="C12" s="10"/>
      <c r="D12" s="10"/>
      <c r="E12" s="11">
        <v>3678</v>
      </c>
      <c r="F12" s="10"/>
      <c r="G12" s="10"/>
      <c r="H12" s="10"/>
      <c r="I12" s="10"/>
      <c r="J12" s="10"/>
      <c r="K12" s="10"/>
      <c r="L12" s="51">
        <f t="shared" si="0"/>
        <v>0.13183499763965889</v>
      </c>
    </row>
    <row r="13" spans="1:12" ht="16" x14ac:dyDescent="0.2">
      <c r="B13" s="50" t="s">
        <v>65</v>
      </c>
      <c r="C13" s="10"/>
      <c r="D13" s="10"/>
      <c r="E13" s="11">
        <v>368</v>
      </c>
      <c r="F13" s="10"/>
      <c r="G13" s="10"/>
      <c r="H13" s="10"/>
      <c r="I13" s="10"/>
      <c r="J13" s="10"/>
      <c r="K13" s="10"/>
      <c r="L13" s="51">
        <f t="shared" si="0"/>
        <v>1.3190668605599367E-2</v>
      </c>
    </row>
    <row r="14" spans="1:12" x14ac:dyDescent="0.2">
      <c r="B14" s="50" t="s">
        <v>66</v>
      </c>
      <c r="C14" s="10"/>
      <c r="D14" s="10"/>
      <c r="E14" s="11">
        <v>4658</v>
      </c>
      <c r="F14" s="10"/>
      <c r="G14" s="10"/>
      <c r="H14" s="10"/>
      <c r="I14" s="10"/>
      <c r="J14" s="10"/>
      <c r="K14" s="10"/>
      <c r="L14" s="51">
        <f t="shared" si="0"/>
        <v>0.16696232164370067</v>
      </c>
    </row>
    <row r="15" spans="1:12" ht="16" x14ac:dyDescent="0.2">
      <c r="B15" s="50" t="s">
        <v>67</v>
      </c>
      <c r="C15" s="10"/>
      <c r="D15" s="10"/>
      <c r="E15" s="11">
        <v>8581</v>
      </c>
      <c r="F15" s="10"/>
      <c r="G15" s="10"/>
      <c r="H15" s="10"/>
      <c r="I15" s="10"/>
      <c r="J15" s="10"/>
      <c r="K15" s="10"/>
      <c r="L15" s="51">
        <f t="shared" si="0"/>
        <v>0.30757915028437005</v>
      </c>
    </row>
    <row r="16" spans="1:12" x14ac:dyDescent="0.2">
      <c r="B16" s="50" t="s">
        <v>68</v>
      </c>
      <c r="C16" s="10"/>
      <c r="D16" s="10"/>
      <c r="E16" s="11">
        <v>3678</v>
      </c>
      <c r="F16" s="10"/>
      <c r="G16" s="10"/>
      <c r="H16" s="10"/>
      <c r="I16" s="10"/>
      <c r="J16" s="10"/>
      <c r="K16" s="10"/>
      <c r="L16" s="51">
        <f t="shared" si="0"/>
        <v>0.13183499763965889</v>
      </c>
    </row>
    <row r="17" spans="2:12" x14ac:dyDescent="0.2">
      <c r="B17" s="50" t="s">
        <v>69</v>
      </c>
      <c r="C17" s="10"/>
      <c r="D17" s="10"/>
      <c r="E17" s="11">
        <v>8581</v>
      </c>
      <c r="F17" s="10"/>
      <c r="G17" s="10"/>
      <c r="H17" s="10"/>
      <c r="I17" s="10"/>
      <c r="J17" s="10"/>
      <c r="K17" s="10"/>
      <c r="L17" s="51">
        <f t="shared" si="0"/>
        <v>0.30757915028437005</v>
      </c>
    </row>
    <row r="18" spans="2:12" x14ac:dyDescent="0.2">
      <c r="B18" s="50" t="s">
        <v>70</v>
      </c>
      <c r="C18" s="10"/>
      <c r="D18" s="10"/>
      <c r="E18" s="11">
        <v>2452</v>
      </c>
      <c r="F18" s="10"/>
      <c r="G18" s="10"/>
      <c r="H18" s="10"/>
      <c r="I18" s="10"/>
      <c r="J18" s="48"/>
      <c r="K18" s="10"/>
      <c r="L18" s="51">
        <f t="shared" si="0"/>
        <v>8.7889998426439256E-2</v>
      </c>
    </row>
    <row r="19" spans="2:12" ht="16" x14ac:dyDescent="0.2">
      <c r="B19" s="50" t="s">
        <v>71</v>
      </c>
      <c r="C19" s="10"/>
      <c r="D19" s="10"/>
      <c r="E19" s="11">
        <v>11033</v>
      </c>
      <c r="F19" s="10"/>
      <c r="G19" s="10"/>
      <c r="H19" s="10"/>
      <c r="I19" s="10"/>
      <c r="J19" s="10"/>
      <c r="K19" s="10"/>
      <c r="L19" s="51">
        <f t="shared" si="0"/>
        <v>0.39546914871080929</v>
      </c>
    </row>
    <row r="20" spans="2:12" x14ac:dyDescent="0.2">
      <c r="B20" s="50" t="s">
        <v>72</v>
      </c>
      <c r="C20" s="10"/>
      <c r="D20" s="10"/>
      <c r="E20" s="11">
        <v>123</v>
      </c>
      <c r="F20" s="10"/>
      <c r="G20" s="10"/>
      <c r="H20" s="10"/>
      <c r="I20" s="10"/>
      <c r="J20" s="10"/>
      <c r="K20" s="10"/>
      <c r="L20" s="51">
        <f t="shared" si="0"/>
        <v>4.4088376045889185E-3</v>
      </c>
    </row>
    <row r="21" spans="2:12" x14ac:dyDescent="0.2">
      <c r="B21" s="50" t="s">
        <v>73</v>
      </c>
      <c r="C21" s="10"/>
      <c r="D21" s="10"/>
      <c r="E21" s="11">
        <v>6130</v>
      </c>
      <c r="F21" s="10"/>
      <c r="G21" s="10"/>
      <c r="H21" s="10"/>
      <c r="I21" s="10"/>
      <c r="J21" s="10"/>
      <c r="K21" s="10"/>
      <c r="L21" s="51">
        <f t="shared" si="0"/>
        <v>0.21972499606609813</v>
      </c>
    </row>
    <row r="22" spans="2:12" x14ac:dyDescent="0.2">
      <c r="B22" s="50" t="s">
        <v>74</v>
      </c>
      <c r="C22" s="10"/>
      <c r="D22" s="10"/>
      <c r="E22" s="11">
        <v>230593</v>
      </c>
      <c r="F22" s="10"/>
      <c r="G22" s="10"/>
      <c r="H22" s="10"/>
      <c r="I22" s="10"/>
      <c r="J22" s="10"/>
      <c r="K22" s="10"/>
      <c r="L22" s="51">
        <f t="shared" si="0"/>
        <v>8.2654234939428672</v>
      </c>
    </row>
    <row r="23" spans="2:12" ht="16" x14ac:dyDescent="0.2">
      <c r="B23" s="50" t="s">
        <v>75</v>
      </c>
      <c r="C23" s="10"/>
      <c r="D23" s="10"/>
      <c r="E23" s="11"/>
      <c r="F23" s="10"/>
      <c r="G23" s="10"/>
      <c r="H23" s="10"/>
      <c r="I23" s="10"/>
      <c r="J23" s="10"/>
      <c r="K23" s="10"/>
      <c r="L23" s="51"/>
    </row>
    <row r="24" spans="2:12" ht="16" x14ac:dyDescent="0.2">
      <c r="B24" s="50" t="s">
        <v>76</v>
      </c>
      <c r="C24" s="10"/>
      <c r="D24" s="10"/>
      <c r="E24" s="11">
        <v>28196</v>
      </c>
      <c r="F24" s="10"/>
      <c r="G24" s="10"/>
      <c r="H24" s="10"/>
      <c r="I24" s="10"/>
      <c r="J24" s="10"/>
      <c r="K24" s="10"/>
      <c r="L24" s="51">
        <f t="shared" ref="L24:L30" si="1">+E24/$B$2*100</f>
        <v>1.0106632934877169</v>
      </c>
    </row>
    <row r="25" spans="2:12" ht="16" x14ac:dyDescent="0.2">
      <c r="B25" s="50" t="s">
        <v>77</v>
      </c>
      <c r="C25" s="10"/>
      <c r="D25" s="10"/>
      <c r="E25" s="11">
        <v>15446</v>
      </c>
      <c r="F25" s="10"/>
      <c r="G25" s="10"/>
      <c r="H25" s="10"/>
      <c r="I25" s="10"/>
      <c r="J25" s="10"/>
      <c r="K25" s="10"/>
      <c r="L25" s="51">
        <f t="shared" si="1"/>
        <v>0.55364963935349953</v>
      </c>
    </row>
    <row r="26" spans="2:12" ht="16" x14ac:dyDescent="0.2">
      <c r="B26" s="50" t="s">
        <v>78</v>
      </c>
      <c r="C26" s="10"/>
      <c r="D26" s="10"/>
      <c r="E26" s="11">
        <v>3800</v>
      </c>
      <c r="F26" s="10"/>
      <c r="G26" s="10"/>
      <c r="H26" s="10"/>
      <c r="I26" s="10"/>
      <c r="J26" s="10"/>
      <c r="K26" s="10"/>
      <c r="L26" s="51">
        <f t="shared" si="1"/>
        <v>0.13620799103608042</v>
      </c>
    </row>
    <row r="27" spans="2:12" ht="16" x14ac:dyDescent="0.2">
      <c r="B27" s="50" t="s">
        <v>79</v>
      </c>
      <c r="C27" s="10"/>
      <c r="D27" s="10"/>
      <c r="E27" s="11">
        <v>125043</v>
      </c>
      <c r="F27" s="10"/>
      <c r="G27" s="10"/>
      <c r="H27" s="10"/>
      <c r="I27" s="10"/>
      <c r="J27" s="10"/>
      <c r="K27" s="10"/>
      <c r="L27" s="51">
        <f t="shared" si="1"/>
        <v>4.4820673218748954</v>
      </c>
    </row>
    <row r="28" spans="2:12" ht="16" x14ac:dyDescent="0.2">
      <c r="B28" s="50" t="s">
        <v>80</v>
      </c>
      <c r="C28" s="10"/>
      <c r="D28" s="10"/>
      <c r="E28" s="11">
        <v>9072</v>
      </c>
      <c r="F28" s="10"/>
      <c r="G28" s="10"/>
      <c r="H28" s="10"/>
      <c r="I28" s="10"/>
      <c r="J28" s="10"/>
      <c r="K28" s="10"/>
      <c r="L28" s="51">
        <f t="shared" si="1"/>
        <v>0.32517865649455829</v>
      </c>
    </row>
    <row r="29" spans="2:12" x14ac:dyDescent="0.2">
      <c r="B29" s="50" t="s">
        <v>81</v>
      </c>
      <c r="C29" s="10"/>
      <c r="D29" s="10"/>
      <c r="E29" s="11">
        <v>1226</v>
      </c>
      <c r="F29" s="10"/>
      <c r="G29" s="10"/>
      <c r="H29" s="10"/>
      <c r="I29" s="10"/>
      <c r="J29" s="10"/>
      <c r="K29" s="10"/>
      <c r="L29" s="51">
        <f t="shared" si="1"/>
        <v>4.3944999213219628E-2</v>
      </c>
    </row>
    <row r="30" spans="2:12" x14ac:dyDescent="0.2">
      <c r="B30" s="50" t="s">
        <v>82</v>
      </c>
      <c r="C30" s="10"/>
      <c r="D30" s="10"/>
      <c r="E30" s="11">
        <v>84588</v>
      </c>
      <c r="F30" s="10"/>
      <c r="G30" s="10"/>
      <c r="H30" s="10"/>
      <c r="I30" s="10"/>
      <c r="J30" s="10"/>
      <c r="K30" s="10"/>
      <c r="L30" s="51">
        <f t="shared" si="1"/>
        <v>3.0319898804631502</v>
      </c>
    </row>
    <row r="31" spans="2:12" x14ac:dyDescent="0.2">
      <c r="B31" s="50"/>
      <c r="C31" s="10"/>
      <c r="D31" s="10"/>
      <c r="E31" s="10"/>
      <c r="F31" s="10"/>
      <c r="G31" s="10"/>
      <c r="H31" s="10"/>
      <c r="I31" s="10"/>
      <c r="J31" s="10"/>
      <c r="K31" s="10"/>
      <c r="L31" s="51"/>
    </row>
    <row r="32" spans="2:12" x14ac:dyDescent="0.2">
      <c r="B32" s="50"/>
      <c r="C32" s="10"/>
      <c r="D32" s="10"/>
      <c r="E32" s="10"/>
      <c r="F32" s="10"/>
      <c r="G32" s="10"/>
      <c r="H32" s="10"/>
      <c r="I32" s="10"/>
      <c r="J32" s="10"/>
      <c r="K32" s="10"/>
      <c r="L32" s="51"/>
    </row>
    <row r="33" spans="2:12" ht="16" x14ac:dyDescent="0.2">
      <c r="B33" s="50" t="s">
        <v>83</v>
      </c>
      <c r="C33" s="10"/>
      <c r="D33" s="10"/>
      <c r="E33" s="10"/>
      <c r="F33" s="11">
        <v>22087</v>
      </c>
      <c r="G33" s="10"/>
      <c r="H33" s="10"/>
      <c r="I33" s="10"/>
      <c r="J33" s="10"/>
      <c r="K33" s="10"/>
      <c r="L33" s="51">
        <f t="shared" ref="L33:L44" si="2">+F33/$B$2*100</f>
        <v>0.79169102579313366</v>
      </c>
    </row>
    <row r="34" spans="2:12" ht="16" x14ac:dyDescent="0.2">
      <c r="B34" s="50" t="s">
        <v>84</v>
      </c>
      <c r="C34" s="10"/>
      <c r="D34" s="10"/>
      <c r="E34" s="10"/>
      <c r="F34" s="11">
        <v>26406</v>
      </c>
      <c r="G34" s="10"/>
      <c r="H34" s="10"/>
      <c r="I34" s="10"/>
      <c r="J34" s="10"/>
      <c r="K34" s="10"/>
      <c r="L34" s="51">
        <f t="shared" si="2"/>
        <v>0.94650216086808947</v>
      </c>
    </row>
    <row r="35" spans="2:12" x14ac:dyDescent="0.2">
      <c r="B35" s="50" t="s">
        <v>85</v>
      </c>
      <c r="C35" s="10"/>
      <c r="D35" s="10"/>
      <c r="E35" s="10"/>
      <c r="F35" s="11">
        <v>3182</v>
      </c>
      <c r="G35" s="10"/>
      <c r="H35" s="10"/>
      <c r="I35" s="10"/>
      <c r="J35" s="10"/>
      <c r="K35" s="10"/>
      <c r="L35" s="51">
        <f t="shared" si="2"/>
        <v>0.11405627038863365</v>
      </c>
    </row>
    <row r="36" spans="2:12" x14ac:dyDescent="0.2">
      <c r="B36" s="50" t="s">
        <v>86</v>
      </c>
      <c r="C36" s="10"/>
      <c r="D36" s="10"/>
      <c r="E36" s="10"/>
      <c r="F36" s="11">
        <v>2839</v>
      </c>
      <c r="G36" s="10"/>
      <c r="H36" s="10"/>
      <c r="I36" s="10"/>
      <c r="J36" s="10"/>
      <c r="K36" s="10"/>
      <c r="L36" s="51">
        <f t="shared" si="2"/>
        <v>0.10176170698721902</v>
      </c>
    </row>
    <row r="37" spans="2:12" x14ac:dyDescent="0.2">
      <c r="B37" s="50" t="s">
        <v>87</v>
      </c>
      <c r="C37" s="10"/>
      <c r="D37" s="10"/>
      <c r="E37" s="10"/>
      <c r="F37" s="11">
        <v>4045</v>
      </c>
      <c r="G37" s="10"/>
      <c r="H37" s="10"/>
      <c r="I37" s="10"/>
      <c r="J37" s="10"/>
      <c r="K37" s="10"/>
      <c r="L37" s="51">
        <f t="shared" si="2"/>
        <v>0.14498982203709085</v>
      </c>
    </row>
    <row r="38" spans="2:12" ht="16" x14ac:dyDescent="0.2">
      <c r="B38" s="50" t="s">
        <v>88</v>
      </c>
      <c r="C38" s="10"/>
      <c r="D38" s="10"/>
      <c r="E38" s="10"/>
      <c r="F38" s="11">
        <v>2302</v>
      </c>
      <c r="G38" s="10"/>
      <c r="H38" s="10"/>
      <c r="I38" s="10"/>
      <c r="J38" s="10"/>
      <c r="K38" s="10"/>
      <c r="L38" s="51">
        <f t="shared" si="2"/>
        <v>8.2513367201330817E-2</v>
      </c>
    </row>
    <row r="39" spans="2:12" x14ac:dyDescent="0.2">
      <c r="B39" s="50" t="s">
        <v>89</v>
      </c>
      <c r="C39" s="10"/>
      <c r="D39" s="10"/>
      <c r="E39" s="10"/>
      <c r="F39" s="11">
        <v>1226</v>
      </c>
      <c r="G39" s="10"/>
      <c r="H39" s="10"/>
      <c r="I39" s="10"/>
      <c r="J39" s="10"/>
      <c r="K39" s="10"/>
      <c r="L39" s="51">
        <f t="shared" si="2"/>
        <v>4.3944999213219628E-2</v>
      </c>
    </row>
    <row r="40" spans="2:12" x14ac:dyDescent="0.2">
      <c r="B40" s="50" t="s">
        <v>90</v>
      </c>
      <c r="C40" s="10"/>
      <c r="D40" s="10"/>
      <c r="E40" s="10"/>
      <c r="F40" s="11">
        <v>1765</v>
      </c>
      <c r="G40" s="10"/>
      <c r="H40" s="10"/>
      <c r="I40" s="10"/>
      <c r="J40" s="10"/>
      <c r="K40" s="10"/>
      <c r="L40" s="51">
        <f t="shared" si="2"/>
        <v>6.3265027415442612E-2</v>
      </c>
    </row>
    <row r="41" spans="2:12" x14ac:dyDescent="0.2">
      <c r="B41" s="50" t="s">
        <v>91</v>
      </c>
      <c r="C41" s="10"/>
      <c r="D41" s="10"/>
      <c r="E41" s="10"/>
      <c r="F41" s="11">
        <v>2792</v>
      </c>
      <c r="G41" s="10"/>
      <c r="H41" s="10"/>
      <c r="I41" s="10"/>
      <c r="J41" s="10"/>
      <c r="K41" s="10"/>
      <c r="L41" s="51">
        <f t="shared" si="2"/>
        <v>0.10007702920335172</v>
      </c>
    </row>
    <row r="42" spans="2:12" x14ac:dyDescent="0.2">
      <c r="B42" s="50" t="s">
        <v>92</v>
      </c>
      <c r="C42" s="10"/>
      <c r="D42" s="10"/>
      <c r="E42" s="10"/>
      <c r="F42" s="11">
        <v>171627</v>
      </c>
      <c r="G42" s="10"/>
      <c r="H42" s="10"/>
      <c r="I42" s="10"/>
      <c r="J42" s="10"/>
      <c r="K42" s="10"/>
      <c r="L42" s="51">
        <f t="shared" si="2"/>
        <v>6.1518339151445725</v>
      </c>
    </row>
    <row r="43" spans="2:12" ht="17.5" customHeight="1" x14ac:dyDescent="0.2">
      <c r="B43" s="50" t="s">
        <v>109</v>
      </c>
      <c r="C43" s="10"/>
      <c r="D43" s="10"/>
      <c r="E43" s="10"/>
      <c r="F43" s="11">
        <v>16848</v>
      </c>
      <c r="G43" s="10"/>
      <c r="H43" s="10"/>
      <c r="I43" s="10"/>
      <c r="J43" s="10"/>
      <c r="K43" s="10"/>
      <c r="L43" s="51">
        <f t="shared" si="2"/>
        <v>0.60390321920417966</v>
      </c>
    </row>
    <row r="44" spans="2:12" x14ac:dyDescent="0.2">
      <c r="B44" s="50"/>
      <c r="C44" s="10"/>
      <c r="D44" s="10"/>
      <c r="E44" s="10"/>
      <c r="F44" s="10"/>
      <c r="G44" s="10"/>
      <c r="H44" s="10"/>
      <c r="I44" s="10"/>
      <c r="J44" s="10"/>
      <c r="K44" s="10"/>
      <c r="L44" s="51">
        <f t="shared" si="2"/>
        <v>0</v>
      </c>
    </row>
    <row r="45" spans="2:12" ht="16" x14ac:dyDescent="0.2">
      <c r="B45" s="50" t="s">
        <v>93</v>
      </c>
      <c r="C45" s="10"/>
      <c r="D45" s="10"/>
      <c r="E45" s="10"/>
      <c r="F45" s="10"/>
      <c r="G45" s="11">
        <v>55166</v>
      </c>
      <c r="H45" s="11"/>
      <c r="I45" s="11"/>
      <c r="J45" s="11"/>
      <c r="K45" s="10"/>
      <c r="L45" s="51">
        <f>+G45/$B$2*100</f>
        <v>1.9773815877622138</v>
      </c>
    </row>
    <row r="46" spans="2:12" ht="16" x14ac:dyDescent="0.2">
      <c r="B46" s="50" t="s">
        <v>94</v>
      </c>
      <c r="C46" s="10"/>
      <c r="D46" s="10"/>
      <c r="E46" s="10"/>
      <c r="F46" s="10"/>
      <c r="G46" s="11">
        <v>2452</v>
      </c>
      <c r="H46" s="11"/>
      <c r="I46" s="11"/>
      <c r="J46" s="11"/>
      <c r="K46" s="10"/>
      <c r="L46" s="51">
        <f>+G46/$B$2*100</f>
        <v>8.7889998426439256E-2</v>
      </c>
    </row>
    <row r="47" spans="2:12" x14ac:dyDescent="0.2">
      <c r="B47" s="50" t="s">
        <v>95</v>
      </c>
      <c r="C47" s="10"/>
      <c r="D47" s="10"/>
      <c r="E47" s="10"/>
      <c r="F47" s="10"/>
      <c r="G47" s="11">
        <v>9194</v>
      </c>
      <c r="H47" s="11"/>
      <c r="I47" s="11"/>
      <c r="J47" s="11"/>
      <c r="K47" s="10"/>
      <c r="L47" s="51">
        <f>+G47/$B$2*100</f>
        <v>0.32955164989097985</v>
      </c>
    </row>
    <row r="48" spans="2:12" x14ac:dyDescent="0.2">
      <c r="B48" s="50" t="s">
        <v>96</v>
      </c>
      <c r="C48" s="10"/>
      <c r="D48" s="10"/>
      <c r="E48" s="10"/>
      <c r="F48" s="10"/>
      <c r="G48" s="11">
        <v>31874</v>
      </c>
      <c r="H48" s="11"/>
      <c r="I48" s="11"/>
      <c r="J48" s="11"/>
      <c r="K48" s="10"/>
      <c r="L48" s="51">
        <f>+G48/$B$2*100</f>
        <v>1.1424982911273756</v>
      </c>
    </row>
    <row r="49" spans="1:15" x14ac:dyDescent="0.2">
      <c r="B49" s="50"/>
      <c r="C49" s="10"/>
      <c r="D49" s="10"/>
      <c r="E49" s="10"/>
      <c r="F49" s="10"/>
      <c r="G49" s="11"/>
      <c r="H49" s="11"/>
      <c r="I49" s="11"/>
      <c r="J49" s="11"/>
      <c r="K49" s="10"/>
      <c r="L49" s="51"/>
    </row>
    <row r="50" spans="1:15" x14ac:dyDescent="0.2">
      <c r="B50" s="50" t="s">
        <v>97</v>
      </c>
      <c r="C50" s="10"/>
      <c r="D50" s="10"/>
      <c r="E50" s="10"/>
      <c r="F50" s="10"/>
      <c r="G50" s="11">
        <v>44133</v>
      </c>
      <c r="H50" s="11"/>
      <c r="I50" s="11"/>
      <c r="J50" s="11"/>
      <c r="K50" s="10"/>
      <c r="L50" s="51">
        <f>+G50/$B$2*100</f>
        <v>1.5819124390514046</v>
      </c>
    </row>
    <row r="51" spans="1:15" x14ac:dyDescent="0.2">
      <c r="B51" s="50" t="s">
        <v>98</v>
      </c>
      <c r="C51" s="10"/>
      <c r="D51" s="10"/>
      <c r="E51" s="10"/>
      <c r="F51" s="10"/>
      <c r="G51" s="11"/>
      <c r="H51" s="11">
        <v>7355</v>
      </c>
      <c r="I51" s="11"/>
      <c r="J51" s="11"/>
      <c r="K51" s="10"/>
      <c r="L51" s="51">
        <f>+H51/$B$2*100</f>
        <v>0.2636341510711504</v>
      </c>
    </row>
    <row r="52" spans="1:15" ht="24" x14ac:dyDescent="0.2">
      <c r="B52" s="50" t="s">
        <v>99</v>
      </c>
      <c r="C52" s="10"/>
      <c r="D52" s="10"/>
      <c r="E52" s="10"/>
      <c r="F52" s="10"/>
      <c r="G52" s="11"/>
      <c r="H52" s="11">
        <v>3678</v>
      </c>
      <c r="I52" s="11"/>
      <c r="J52" s="11"/>
      <c r="K52" s="10"/>
      <c r="L52" s="51">
        <f>+H52/$B$2*100</f>
        <v>0.13183499763965889</v>
      </c>
    </row>
    <row r="53" spans="1:15" ht="16" x14ac:dyDescent="0.2">
      <c r="B53" s="50" t="s">
        <v>100</v>
      </c>
      <c r="C53" s="10"/>
      <c r="D53" s="10"/>
      <c r="E53" s="10"/>
      <c r="F53" s="10"/>
      <c r="G53" s="11"/>
      <c r="H53" s="11">
        <v>4413</v>
      </c>
      <c r="I53" s="11"/>
      <c r="J53" s="11"/>
      <c r="K53" s="10"/>
      <c r="L53" s="51">
        <f>+H53/$B$2*100</f>
        <v>0.15818049064269024</v>
      </c>
    </row>
    <row r="54" spans="1:15" x14ac:dyDescent="0.2">
      <c r="B54" s="50" t="s">
        <v>101</v>
      </c>
      <c r="C54" s="10"/>
      <c r="D54" s="10"/>
      <c r="E54" s="10"/>
      <c r="F54" s="10"/>
      <c r="G54" s="11"/>
      <c r="H54" s="11"/>
      <c r="I54" s="11">
        <v>17163</v>
      </c>
      <c r="J54" s="11"/>
      <c r="K54" s="10"/>
      <c r="L54" s="51">
        <f>+I54/B2*100</f>
        <v>0.61519414477690748</v>
      </c>
    </row>
    <row r="55" spans="1:15" x14ac:dyDescent="0.2">
      <c r="B55" s="50" t="s">
        <v>102</v>
      </c>
      <c r="C55" s="10"/>
      <c r="D55" s="10"/>
      <c r="E55" s="10"/>
      <c r="F55" s="10"/>
      <c r="G55" s="11"/>
      <c r="H55" s="11"/>
      <c r="I55" s="11"/>
      <c r="J55" s="11">
        <v>5884</v>
      </c>
      <c r="K55" s="10"/>
      <c r="L55" s="51">
        <f>+J55/$B$2*100</f>
        <v>0.21090732085692032</v>
      </c>
    </row>
    <row r="56" spans="1:15" ht="16" x14ac:dyDescent="0.2">
      <c r="B56" s="50" t="s">
        <v>103</v>
      </c>
      <c r="C56" s="10"/>
      <c r="D56" s="10"/>
      <c r="E56" s="10"/>
      <c r="F56" s="10"/>
      <c r="G56" s="11"/>
      <c r="H56" s="11"/>
      <c r="I56" s="11"/>
      <c r="J56" s="11">
        <v>22066</v>
      </c>
      <c r="K56" s="10"/>
      <c r="L56" s="51">
        <f>+J56/$B$2*100</f>
        <v>0.79093829742161859</v>
      </c>
    </row>
    <row r="57" spans="1:15" ht="16" x14ac:dyDescent="0.2">
      <c r="B57" s="50" t="s">
        <v>104</v>
      </c>
      <c r="C57" s="10"/>
      <c r="D57" s="10"/>
      <c r="E57" s="10"/>
      <c r="F57" s="10"/>
      <c r="G57" s="11"/>
      <c r="H57" s="11"/>
      <c r="I57" s="11"/>
      <c r="J57" s="11">
        <v>1961</v>
      </c>
      <c r="K57" s="10"/>
      <c r="L57" s="51">
        <f>+J57/$B$2*100</f>
        <v>7.0290492216250972E-2</v>
      </c>
    </row>
    <row r="58" spans="1:15" ht="24" x14ac:dyDescent="0.2">
      <c r="B58" s="50" t="s">
        <v>105</v>
      </c>
      <c r="C58" s="10"/>
      <c r="D58" s="10"/>
      <c r="E58" s="10"/>
      <c r="F58" s="10"/>
      <c r="G58" s="11"/>
      <c r="H58" s="11"/>
      <c r="I58" s="11"/>
      <c r="J58" s="11">
        <v>1716</v>
      </c>
      <c r="K58" s="10"/>
      <c r="L58" s="51">
        <f>+J58/$B$2*100</f>
        <v>6.1508661215240533E-2</v>
      </c>
      <c r="O58" s="22"/>
    </row>
    <row r="59" spans="1:15" x14ac:dyDescent="0.2">
      <c r="A59" s="6"/>
      <c r="B59" s="50" t="s">
        <v>114</v>
      </c>
      <c r="C59" s="11">
        <f>SUM(D59:K59)</f>
        <v>1533619</v>
      </c>
      <c r="D59" s="11">
        <f t="shared" ref="D59:J59" si="3">SUM(D4:D58)</f>
        <v>423674</v>
      </c>
      <c r="E59" s="11">
        <f t="shared" si="3"/>
        <v>647771</v>
      </c>
      <c r="F59" s="11">
        <f t="shared" si="3"/>
        <v>255119</v>
      </c>
      <c r="G59" s="11">
        <f t="shared" si="3"/>
        <v>142819</v>
      </c>
      <c r="H59" s="11">
        <f t="shared" si="3"/>
        <v>15446</v>
      </c>
      <c r="I59" s="11">
        <f t="shared" si="3"/>
        <v>17163</v>
      </c>
      <c r="J59" s="11">
        <f t="shared" si="3"/>
        <v>31627</v>
      </c>
      <c r="K59" s="10"/>
      <c r="L59" s="51">
        <f>SUM(L4:L58)</f>
        <v>54.971358685463848</v>
      </c>
    </row>
    <row r="60" spans="1:15" ht="16" x14ac:dyDescent="0.2">
      <c r="B60" s="50" t="s">
        <v>106</v>
      </c>
      <c r="C60" s="24">
        <v>199790</v>
      </c>
      <c r="D60" s="10"/>
      <c r="E60" s="11">
        <f t="shared" ref="E60:J60" si="4">+E59*18%</f>
        <v>116598.78</v>
      </c>
      <c r="F60" s="11">
        <f t="shared" si="4"/>
        <v>45921.42</v>
      </c>
      <c r="G60" s="11">
        <f t="shared" si="4"/>
        <v>25707.42</v>
      </c>
      <c r="H60" s="11">
        <f t="shared" si="4"/>
        <v>2780.2799999999997</v>
      </c>
      <c r="I60" s="11">
        <f t="shared" si="4"/>
        <v>3089.3399999999997</v>
      </c>
      <c r="J60" s="11">
        <f t="shared" si="4"/>
        <v>5692.86</v>
      </c>
      <c r="K60" s="10"/>
      <c r="L60" s="51"/>
    </row>
    <row r="61" spans="1:15" ht="16" x14ac:dyDescent="0.2">
      <c r="B61" s="50" t="s">
        <v>107</v>
      </c>
      <c r="C61" s="10"/>
      <c r="D61" s="10"/>
      <c r="E61" s="12">
        <f t="shared" ref="E61:J61" si="5">+E60/$B$2*100</f>
        <v>4.1793909423836615</v>
      </c>
      <c r="F61" s="12">
        <f t="shared" si="5"/>
        <v>1.6460169378221274</v>
      </c>
      <c r="G61" s="12">
        <f t="shared" si="5"/>
        <v>0.92146211392651434</v>
      </c>
      <c r="H61" s="12">
        <f t="shared" si="5"/>
        <v>9.9656935083629911E-2</v>
      </c>
      <c r="I61" s="12">
        <f t="shared" si="5"/>
        <v>0.11073494605984333</v>
      </c>
      <c r="J61" s="12">
        <f t="shared" si="5"/>
        <v>0.20405605890780545</v>
      </c>
      <c r="K61" s="10"/>
      <c r="L61" s="51">
        <f>SUM(D61:K61)</f>
        <v>7.1613179341835824</v>
      </c>
      <c r="O61" s="22"/>
    </row>
    <row r="62" spans="1:15" ht="8.5" thickBot="1" x14ac:dyDescent="0.25">
      <c r="B62" s="52" t="s">
        <v>56</v>
      </c>
      <c r="C62" s="53">
        <v>94633</v>
      </c>
      <c r="D62" s="54"/>
      <c r="E62" s="54"/>
      <c r="F62" s="54"/>
      <c r="G62" s="54"/>
      <c r="H62" s="54"/>
      <c r="I62" s="54"/>
      <c r="J62" s="54"/>
      <c r="K62" s="53">
        <v>94633</v>
      </c>
      <c r="L62" s="55">
        <f>+K62/B2*100</f>
        <v>3.3920449515045781</v>
      </c>
    </row>
    <row r="63" spans="1:15" ht="8.5" thickBot="1" x14ac:dyDescent="0.25">
      <c r="B63" s="56" t="s">
        <v>108</v>
      </c>
      <c r="C63" s="57">
        <f>+C62+C60+C59</f>
        <v>1828042</v>
      </c>
      <c r="D63" s="58">
        <f>+D59</f>
        <v>423674</v>
      </c>
      <c r="E63" s="58">
        <f t="shared" ref="E63:J63" si="6">+E60+E59</f>
        <v>764369.78</v>
      </c>
      <c r="F63" s="58">
        <f t="shared" si="6"/>
        <v>301040.42</v>
      </c>
      <c r="G63" s="58">
        <f t="shared" si="6"/>
        <v>168526.41999999998</v>
      </c>
      <c r="H63" s="58">
        <f t="shared" si="6"/>
        <v>18226.28</v>
      </c>
      <c r="I63" s="58">
        <f t="shared" si="6"/>
        <v>20252.34</v>
      </c>
      <c r="J63" s="58">
        <f t="shared" si="6"/>
        <v>37319.86</v>
      </c>
      <c r="K63" s="58">
        <f>+K62+K60+K59</f>
        <v>94633</v>
      </c>
      <c r="L63" s="59">
        <f>+L62+L61+L59</f>
        <v>65.524721571152014</v>
      </c>
    </row>
    <row r="66" spans="1:4" ht="8.5" thickBot="1" x14ac:dyDescent="0.25">
      <c r="A66" s="7" t="s">
        <v>110</v>
      </c>
    </row>
    <row r="67" spans="1:4" x14ac:dyDescent="0.2">
      <c r="B67" s="14" t="s">
        <v>111</v>
      </c>
      <c r="C67" s="15"/>
      <c r="D67" s="26">
        <f>L63</f>
        <v>65.524721571152014</v>
      </c>
    </row>
    <row r="68" spans="1:4" x14ac:dyDescent="0.2">
      <c r="B68" s="16"/>
      <c r="D68" s="17"/>
    </row>
    <row r="69" spans="1:4" x14ac:dyDescent="0.2">
      <c r="B69" s="16" t="s">
        <v>112</v>
      </c>
      <c r="D69" s="27">
        <v>32.799999999999997</v>
      </c>
    </row>
    <row r="70" spans="1:4" x14ac:dyDescent="0.2">
      <c r="B70" s="16"/>
      <c r="D70" s="17"/>
    </row>
    <row r="71" spans="1:4" x14ac:dyDescent="0.2">
      <c r="B71" s="18" t="s">
        <v>113</v>
      </c>
      <c r="C71" s="6"/>
      <c r="D71" s="28" t="s">
        <v>115</v>
      </c>
    </row>
    <row r="72" spans="1:4" ht="8.5" thickBot="1" x14ac:dyDescent="0.25">
      <c r="B72" s="19"/>
      <c r="C72" s="20"/>
      <c r="D72" s="21"/>
    </row>
  </sheetData>
  <pageMargins left="0.7" right="0.7" top="0.75" bottom="0.75" header="0.3" footer="0.3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OPEX</vt:lpstr>
      <vt:lpstr>CAPEX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Xoliswa Macingwane</dc:creator>
  <cp:lastModifiedBy>Papali Bakane</cp:lastModifiedBy>
  <cp:lastPrinted>2021-12-01T06:14:29Z</cp:lastPrinted>
  <dcterms:created xsi:type="dcterms:W3CDTF">2018-11-05T12:16:06Z</dcterms:created>
  <dcterms:modified xsi:type="dcterms:W3CDTF">2022-12-06T05:34:59Z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9bf4a9-87bd-4dbf-a36c-1db5158e5def_Enabled">
    <vt:lpwstr>true</vt:lpwstr>
  </property>
  <property fmtid="{D5CDD505-2E9C-101B-9397-08002B2CF9AE}" pid="3" name="MSIP_Label_569bf4a9-87bd-4dbf-a36c-1db5158e5def_SetDate">
    <vt:lpwstr>2020-11-11T07:08:28Z</vt:lpwstr>
  </property>
  <property fmtid="{D5CDD505-2E9C-101B-9397-08002B2CF9AE}" pid="4" name="MSIP_Label_569bf4a9-87bd-4dbf-a36c-1db5158e5def_Method">
    <vt:lpwstr>Privileged</vt:lpwstr>
  </property>
  <property fmtid="{D5CDD505-2E9C-101B-9397-08002B2CF9AE}" pid="5" name="MSIP_Label_569bf4a9-87bd-4dbf-a36c-1db5158e5def_Name">
    <vt:lpwstr>569bf4a9-87bd-4dbf-a36c-1db5158e5def</vt:lpwstr>
  </property>
  <property fmtid="{D5CDD505-2E9C-101B-9397-08002B2CF9AE}" pid="6" name="MSIP_Label_569bf4a9-87bd-4dbf-a36c-1db5158e5def_SiteId">
    <vt:lpwstr>ea80952e-a476-42d4-aaf4-5457852b0f7e</vt:lpwstr>
  </property>
  <property fmtid="{D5CDD505-2E9C-101B-9397-08002B2CF9AE}" pid="7" name="MSIP_Label_569bf4a9-87bd-4dbf-a36c-1db5158e5def_ActionId">
    <vt:lpwstr>bea843e9-cca6-4438-beef-9d91d8ebf6b7</vt:lpwstr>
  </property>
  <property fmtid="{D5CDD505-2E9C-101B-9397-08002B2CF9AE}" pid="8" name="MSIP_Label_569bf4a9-87bd-4dbf-a36c-1db5158e5def_ContentBits">
    <vt:lpwstr>0</vt:lpwstr>
  </property>
</Properties>
</file>