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X:\files\media\explained\"/>
    </mc:Choice>
  </mc:AlternateContent>
  <xr:revisionPtr revIDLastSave="0" documentId="8_{4725D89A-1C98-47E1-9B6D-74D8B6AA09C3}" xr6:coauthVersionLast="47" xr6:coauthVersionMax="47" xr10:uidLastSave="{00000000-0000-0000-0000-000000000000}"/>
  <bookViews>
    <workbookView xWindow="-120" yWindow="-120" windowWidth="20730" windowHeight="11160" tabRatio="757" activeTab="4" xr2:uid="{00000000-000D-0000-FFFF-FFFF00000000}"/>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Emissions!$A:$BF</definedName>
    <definedName name="_xlnm.Print_Titles" localSheetId="3">'Disaggregate balance'!$A:$A</definedName>
    <definedName name="_xlnm.Print_Titles" localSheetId="6">Emissions!$A:$A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8" i="10" l="1"/>
  <c r="B97" i="10"/>
  <c r="B96" i="10"/>
  <c r="B95" i="10"/>
  <c r="B99" i="10" s="1"/>
  <c r="B93" i="10"/>
  <c r="B92" i="10"/>
  <c r="B91" i="10"/>
  <c r="B90" i="10"/>
  <c r="B87" i="10"/>
  <c r="B86" i="10"/>
  <c r="B85" i="10"/>
  <c r="B84" i="10"/>
  <c r="B83" i="10"/>
  <c r="B81" i="10"/>
  <c r="B80" i="10"/>
  <c r="B79" i="10"/>
  <c r="B78" i="10"/>
  <c r="B75" i="10"/>
  <c r="B74" i="10"/>
  <c r="B73" i="10"/>
  <c r="B72" i="10"/>
  <c r="B71" i="10"/>
  <c r="B70" i="10"/>
  <c r="B69" i="10"/>
  <c r="B66" i="10"/>
  <c r="B65" i="10"/>
  <c r="B64" i="10"/>
  <c r="B63" i="10"/>
  <c r="B62" i="10"/>
  <c r="B61" i="10"/>
  <c r="B60" i="10"/>
  <c r="B59" i="10"/>
  <c r="B58" i="10"/>
  <c r="B57" i="10"/>
  <c r="B56" i="10"/>
  <c r="B55" i="10"/>
  <c r="B54" i="10"/>
  <c r="B49" i="10"/>
  <c r="B47" i="10"/>
  <c r="B46" i="10"/>
  <c r="B45" i="10"/>
  <c r="B44" i="10"/>
  <c r="B43" i="10"/>
  <c r="B42" i="10"/>
  <c r="B41" i="10"/>
  <c r="B40" i="10"/>
  <c r="B39" i="10"/>
  <c r="B38" i="10"/>
  <c r="B36" i="10" s="1"/>
  <c r="B37" i="10"/>
  <c r="B34" i="10"/>
  <c r="B33" i="10"/>
  <c r="B32" i="10"/>
  <c r="B31" i="10"/>
  <c r="B30" i="10"/>
  <c r="B29" i="10"/>
  <c r="B28" i="10"/>
  <c r="B27" i="10"/>
  <c r="B26" i="10"/>
  <c r="B25" i="10"/>
  <c r="B24" i="10"/>
  <c r="B23" i="10"/>
  <c r="B22" i="10"/>
  <c r="B21" i="10"/>
  <c r="B20" i="10"/>
  <c r="B19" i="10"/>
  <c r="B18" i="10"/>
  <c r="B14" i="10"/>
  <c r="B11" i="10"/>
  <c r="B10" i="10"/>
  <c r="B9" i="10"/>
  <c r="B8" i="10"/>
  <c r="B7" i="10"/>
  <c r="B6" i="10"/>
  <c r="B98" i="6"/>
  <c r="B97" i="6"/>
  <c r="B96" i="6"/>
  <c r="B95" i="6"/>
  <c r="B93" i="6"/>
  <c r="B92" i="6"/>
  <c r="B91" i="6"/>
  <c r="B90" i="6"/>
  <c r="B87" i="6"/>
  <c r="B86" i="6"/>
  <c r="B85" i="6"/>
  <c r="B84" i="6"/>
  <c r="B81" i="6"/>
  <c r="B80" i="6"/>
  <c r="B79" i="6"/>
  <c r="B78" i="6"/>
  <c r="B75" i="6"/>
  <c r="B74" i="6"/>
  <c r="B73" i="6"/>
  <c r="B72" i="6"/>
  <c r="B71" i="6"/>
  <c r="B70" i="6"/>
  <c r="B69" i="6"/>
  <c r="B66" i="6"/>
  <c r="B65" i="6"/>
  <c r="B64" i="6"/>
  <c r="B63" i="6"/>
  <c r="B62" i="6"/>
  <c r="B61" i="6"/>
  <c r="B60" i="6"/>
  <c r="B59" i="6"/>
  <c r="B58" i="6"/>
  <c r="B57" i="6"/>
  <c r="B56" i="6"/>
  <c r="B55" i="6"/>
  <c r="B54" i="6"/>
  <c r="B49" i="6"/>
  <c r="B47" i="6"/>
  <c r="B46" i="6"/>
  <c r="B45" i="6"/>
  <c r="B44" i="6"/>
  <c r="B43" i="6"/>
  <c r="B42" i="6"/>
  <c r="B41" i="6"/>
  <c r="B40" i="6"/>
  <c r="B39" i="6"/>
  <c r="B38" i="6"/>
  <c r="B37" i="6"/>
  <c r="B34" i="6"/>
  <c r="B33" i="6"/>
  <c r="B32" i="6"/>
  <c r="B31" i="6"/>
  <c r="B30" i="6"/>
  <c r="B29" i="6"/>
  <c r="B28" i="6"/>
  <c r="B27" i="6"/>
  <c r="B26" i="6"/>
  <c r="B25" i="6"/>
  <c r="B24" i="6"/>
  <c r="B23" i="6"/>
  <c r="B22" i="6"/>
  <c r="B21" i="6"/>
  <c r="B20" i="6"/>
  <c r="B19" i="6"/>
  <c r="B18" i="6"/>
  <c r="B14" i="6"/>
  <c r="B11" i="6"/>
  <c r="B10" i="6"/>
  <c r="B9" i="6"/>
  <c r="B8" i="6"/>
  <c r="B7" i="6"/>
  <c r="B6" i="6"/>
  <c r="C21" i="7"/>
  <c r="B92" i="7"/>
  <c r="B91" i="7"/>
  <c r="B90" i="7"/>
  <c r="B89" i="7"/>
  <c r="B88" i="7"/>
  <c r="B87" i="7"/>
  <c r="B85" i="7"/>
  <c r="B84" i="7"/>
  <c r="B83" i="7"/>
  <c r="B82" i="7"/>
  <c r="B81" i="7"/>
  <c r="B80" i="7"/>
  <c r="B79" i="7"/>
  <c r="B78" i="7"/>
  <c r="B76" i="7"/>
  <c r="B75" i="7"/>
  <c r="B74" i="7"/>
  <c r="B73" i="7"/>
  <c r="B71" i="7"/>
  <c r="B70" i="7"/>
  <c r="B69" i="7"/>
  <c r="B68" i="7"/>
  <c r="B66" i="7"/>
  <c r="B65" i="7"/>
  <c r="B64" i="7"/>
  <c r="B63" i="7"/>
  <c r="B62" i="7"/>
  <c r="B61" i="7"/>
  <c r="B60" i="7"/>
  <c r="B58" i="7"/>
  <c r="B57" i="7"/>
  <c r="B56" i="7"/>
  <c r="B55" i="7"/>
  <c r="B54" i="7"/>
  <c r="B53" i="7"/>
  <c r="B52" i="7"/>
  <c r="B51" i="7"/>
  <c r="B50" i="7"/>
  <c r="B49" i="7"/>
  <c r="B48" i="7"/>
  <c r="B47" i="7"/>
  <c r="B46" i="7"/>
  <c r="B43" i="7"/>
  <c r="B42" i="7"/>
  <c r="B41" i="7"/>
  <c r="B40" i="7"/>
  <c r="B39" i="7"/>
  <c r="B38" i="7"/>
  <c r="B37" i="7"/>
  <c r="B36" i="7"/>
  <c r="B35" i="7"/>
  <c r="B34" i="7"/>
  <c r="B33" i="7"/>
  <c r="B32" i="7"/>
  <c r="B30" i="7"/>
  <c r="B29" i="7"/>
  <c r="B28" i="7"/>
  <c r="B27" i="7"/>
  <c r="B26" i="7"/>
  <c r="B25" i="7"/>
  <c r="B24" i="7"/>
  <c r="B23" i="7"/>
  <c r="B22" i="7"/>
  <c r="B21" i="7"/>
  <c r="B20" i="7"/>
  <c r="B19" i="7"/>
  <c r="B18" i="7"/>
  <c r="B17" i="7"/>
  <c r="B16" i="7"/>
  <c r="B15" i="7"/>
  <c r="B14" i="7"/>
  <c r="B11" i="7"/>
  <c r="B9" i="7"/>
  <c r="B8" i="7"/>
  <c r="B7" i="7"/>
  <c r="B6" i="7"/>
  <c r="B5" i="7"/>
  <c r="D86" i="7"/>
  <c r="D77" i="7"/>
  <c r="D72" i="7"/>
  <c r="D67" i="7"/>
  <c r="D59" i="7"/>
  <c r="D45" i="7"/>
  <c r="D31" i="7"/>
  <c r="D13" i="7"/>
  <c r="D10" i="7"/>
  <c r="B89" i="10" l="1"/>
  <c r="B68" i="10"/>
  <c r="B77" i="10"/>
  <c r="B53" i="10"/>
  <c r="B17" i="10"/>
  <c r="B12" i="10"/>
  <c r="D44" i="7"/>
  <c r="D12" i="7" s="1"/>
  <c r="D86" i="5"/>
  <c r="D77" i="5"/>
  <c r="D72" i="5"/>
  <c r="D67" i="5"/>
  <c r="D59" i="5"/>
  <c r="D45" i="5"/>
  <c r="D31" i="5"/>
  <c r="D13" i="5"/>
  <c r="D10" i="5"/>
  <c r="B92" i="5"/>
  <c r="B91" i="5"/>
  <c r="B90" i="5"/>
  <c r="B89" i="5"/>
  <c r="B88" i="5"/>
  <c r="B87" i="5"/>
  <c r="B85" i="5"/>
  <c r="B84" i="5"/>
  <c r="B83" i="5"/>
  <c r="B82" i="5"/>
  <c r="B81" i="5"/>
  <c r="B80" i="5"/>
  <c r="B79" i="5"/>
  <c r="B78" i="5"/>
  <c r="B76" i="5"/>
  <c r="B75" i="5"/>
  <c r="B74" i="5"/>
  <c r="B73" i="5"/>
  <c r="B71" i="5"/>
  <c r="B70" i="5"/>
  <c r="B69" i="5"/>
  <c r="B68" i="5"/>
  <c r="B66" i="5"/>
  <c r="B65" i="5"/>
  <c r="B64" i="5"/>
  <c r="B63" i="5"/>
  <c r="B62" i="5"/>
  <c r="B61" i="5"/>
  <c r="B60" i="5"/>
  <c r="B58" i="5"/>
  <c r="B57" i="5"/>
  <c r="B56" i="5"/>
  <c r="B55" i="5"/>
  <c r="B54" i="5"/>
  <c r="B53" i="5"/>
  <c r="B52" i="5"/>
  <c r="B51" i="5"/>
  <c r="B50" i="5"/>
  <c r="B49" i="5"/>
  <c r="B48" i="5"/>
  <c r="B47" i="5"/>
  <c r="B46" i="5"/>
  <c r="B43" i="5"/>
  <c r="B42" i="5"/>
  <c r="B41" i="5"/>
  <c r="B40" i="5"/>
  <c r="B39" i="5"/>
  <c r="B38" i="5"/>
  <c r="B37" i="5"/>
  <c r="B36" i="5"/>
  <c r="B35" i="5"/>
  <c r="B34" i="5"/>
  <c r="B33" i="5"/>
  <c r="B32" i="5"/>
  <c r="B30" i="5"/>
  <c r="B29" i="5"/>
  <c r="B28" i="5"/>
  <c r="B27" i="5"/>
  <c r="B26" i="5"/>
  <c r="B25" i="5"/>
  <c r="B24" i="5"/>
  <c r="B23" i="5"/>
  <c r="B22" i="5"/>
  <c r="B21" i="5"/>
  <c r="B20" i="5"/>
  <c r="B19" i="5"/>
  <c r="B18" i="5"/>
  <c r="B17" i="5"/>
  <c r="B16" i="5"/>
  <c r="B15" i="5"/>
  <c r="B14" i="5"/>
  <c r="B11" i="5"/>
  <c r="B9" i="5"/>
  <c r="B8" i="5"/>
  <c r="B7" i="5"/>
  <c r="B6" i="5"/>
  <c r="B5" i="5"/>
  <c r="B4" i="5"/>
  <c r="B4" i="7"/>
  <c r="B51" i="10" l="1"/>
  <c r="B15" i="10" s="1"/>
  <c r="D44" i="5"/>
  <c r="D12" i="5" s="1"/>
  <c r="C4" i="5"/>
  <c r="X4" i="5"/>
  <c r="C5" i="5"/>
  <c r="R5" i="5"/>
  <c r="R10" i="5" s="1"/>
  <c r="X5" i="5"/>
  <c r="C6" i="5"/>
  <c r="R6" i="5"/>
  <c r="X6" i="5"/>
  <c r="C7" i="5"/>
  <c r="R7" i="5"/>
  <c r="X7" i="5"/>
  <c r="C8" i="5"/>
  <c r="R8" i="5"/>
  <c r="X8" i="5"/>
  <c r="C9" i="5"/>
  <c r="R9" i="5"/>
  <c r="X9" i="5"/>
  <c r="E10" i="5"/>
  <c r="F10" i="5"/>
  <c r="G10" i="5"/>
  <c r="H10" i="5"/>
  <c r="I10" i="5"/>
  <c r="J10" i="5"/>
  <c r="K10" i="5"/>
  <c r="L10" i="5"/>
  <c r="M10" i="5"/>
  <c r="N10" i="5"/>
  <c r="P10" i="5"/>
  <c r="Q10" i="5"/>
  <c r="S10" i="5"/>
  <c r="T10" i="5"/>
  <c r="U10" i="5"/>
  <c r="V10" i="5"/>
  <c r="W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C11" i="5"/>
  <c r="X11" i="5"/>
  <c r="E13" i="5"/>
  <c r="F13" i="5"/>
  <c r="G13" i="5"/>
  <c r="H13" i="5"/>
  <c r="I13" i="5"/>
  <c r="J13" i="5"/>
  <c r="K13" i="5"/>
  <c r="L13" i="5"/>
  <c r="M13" i="5"/>
  <c r="N13" i="5"/>
  <c r="O13" i="5"/>
  <c r="P13" i="5"/>
  <c r="Q13" i="5"/>
  <c r="S13" i="5"/>
  <c r="T13" i="5"/>
  <c r="U13" i="5"/>
  <c r="V13" i="5"/>
  <c r="W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C14" i="5"/>
  <c r="R14" i="5"/>
  <c r="X14" i="5"/>
  <c r="C15" i="5"/>
  <c r="X15" i="5"/>
  <c r="C16" i="5"/>
  <c r="R16" i="5"/>
  <c r="X16" i="5"/>
  <c r="C17" i="5"/>
  <c r="R17" i="5"/>
  <c r="X17" i="5"/>
  <c r="C18" i="5"/>
  <c r="R18" i="5"/>
  <c r="X18" i="5"/>
  <c r="C19" i="5"/>
  <c r="R19" i="5"/>
  <c r="X19" i="5"/>
  <c r="C20" i="5"/>
  <c r="R20" i="5"/>
  <c r="X20" i="5"/>
  <c r="C21" i="5"/>
  <c r="R21" i="5"/>
  <c r="X21" i="5"/>
  <c r="C22" i="5"/>
  <c r="R22" i="5"/>
  <c r="X22" i="5"/>
  <c r="C23" i="5"/>
  <c r="R23" i="5"/>
  <c r="X23" i="5"/>
  <c r="C24" i="5"/>
  <c r="R24" i="5"/>
  <c r="X24" i="5"/>
  <c r="C25" i="5"/>
  <c r="R25" i="5"/>
  <c r="X25" i="5"/>
  <c r="C26" i="5"/>
  <c r="R26" i="5"/>
  <c r="X26" i="5"/>
  <c r="C27" i="5"/>
  <c r="R27" i="5"/>
  <c r="X27" i="5"/>
  <c r="C28" i="5"/>
  <c r="R28" i="5"/>
  <c r="X28" i="5"/>
  <c r="C29" i="5"/>
  <c r="R29" i="5"/>
  <c r="X29" i="5"/>
  <c r="C30" i="5"/>
  <c r="X30" i="5"/>
  <c r="E31" i="5"/>
  <c r="B31" i="5" s="1"/>
  <c r="F31" i="5"/>
  <c r="G31" i="5"/>
  <c r="H31" i="5"/>
  <c r="C31" i="5" s="1"/>
  <c r="I31" i="5"/>
  <c r="J31" i="5"/>
  <c r="K31" i="5"/>
  <c r="L31" i="5"/>
  <c r="M31" i="5"/>
  <c r="N31" i="5"/>
  <c r="Q31" i="5"/>
  <c r="S31" i="5"/>
  <c r="T31" i="5"/>
  <c r="U31" i="5"/>
  <c r="V31" i="5"/>
  <c r="W31" i="5"/>
  <c r="Y31" i="5"/>
  <c r="Z31" i="5"/>
  <c r="X31" i="5" s="1"/>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C32" i="5"/>
  <c r="R32" i="5"/>
  <c r="X32" i="5"/>
  <c r="C33" i="5"/>
  <c r="R33" i="5"/>
  <c r="X33" i="5"/>
  <c r="C34" i="5"/>
  <c r="R34" i="5"/>
  <c r="X34" i="5"/>
  <c r="C35" i="5"/>
  <c r="R35" i="5"/>
  <c r="X35" i="5"/>
  <c r="C36" i="5"/>
  <c r="R36" i="5"/>
  <c r="X36" i="5"/>
  <c r="C37" i="5"/>
  <c r="R37" i="5"/>
  <c r="X37" i="5"/>
  <c r="C38" i="5"/>
  <c r="R38" i="5"/>
  <c r="X38" i="5"/>
  <c r="C39" i="5"/>
  <c r="R39" i="5"/>
  <c r="X39" i="5"/>
  <c r="C40" i="5"/>
  <c r="R40" i="5"/>
  <c r="X40" i="5"/>
  <c r="C41" i="5"/>
  <c r="R41" i="5"/>
  <c r="X41" i="5"/>
  <c r="C42" i="5"/>
  <c r="R42" i="5"/>
  <c r="X42" i="5"/>
  <c r="C43" i="5"/>
  <c r="R43" i="5"/>
  <c r="X43" i="5"/>
  <c r="AC44" i="5"/>
  <c r="AO44" i="5"/>
  <c r="BA44" i="5"/>
  <c r="E45" i="5"/>
  <c r="E44" i="5" s="1"/>
  <c r="F45" i="5"/>
  <c r="G45" i="5"/>
  <c r="H45" i="5"/>
  <c r="I45" i="5"/>
  <c r="I44" i="5" s="1"/>
  <c r="J45" i="5"/>
  <c r="K45" i="5"/>
  <c r="L45" i="5"/>
  <c r="M45" i="5"/>
  <c r="M44" i="5" s="1"/>
  <c r="N45" i="5"/>
  <c r="P45" i="5"/>
  <c r="P44" i="5" s="1"/>
  <c r="Q45" i="5"/>
  <c r="S45" i="5"/>
  <c r="T45" i="5"/>
  <c r="U45" i="5"/>
  <c r="U44" i="5" s="1"/>
  <c r="V45" i="5"/>
  <c r="W45" i="5"/>
  <c r="Y45" i="5"/>
  <c r="Z45" i="5"/>
  <c r="AA45" i="5"/>
  <c r="AB45" i="5"/>
  <c r="AC45" i="5"/>
  <c r="AD45" i="5"/>
  <c r="AE45" i="5"/>
  <c r="AF45" i="5"/>
  <c r="AG45" i="5"/>
  <c r="AH45" i="5"/>
  <c r="AI45" i="5"/>
  <c r="AJ45" i="5"/>
  <c r="AK45" i="5"/>
  <c r="AL45" i="5"/>
  <c r="AM45" i="5"/>
  <c r="AN45" i="5"/>
  <c r="AO45" i="5"/>
  <c r="AP45" i="5"/>
  <c r="AQ45" i="5"/>
  <c r="AR45" i="5"/>
  <c r="AS45" i="5"/>
  <c r="AS44" i="5" s="1"/>
  <c r="AT45" i="5"/>
  <c r="AU45" i="5"/>
  <c r="AV45" i="5"/>
  <c r="AW45" i="5"/>
  <c r="AW44" i="5" s="1"/>
  <c r="AX45" i="5"/>
  <c r="AY45" i="5"/>
  <c r="AZ45" i="5"/>
  <c r="BA45" i="5"/>
  <c r="BB45" i="5"/>
  <c r="BC45" i="5"/>
  <c r="BD45" i="5"/>
  <c r="BE45" i="5"/>
  <c r="BF45" i="5"/>
  <c r="C46" i="5"/>
  <c r="R46" i="5"/>
  <c r="X46" i="5"/>
  <c r="C47" i="5"/>
  <c r="R47" i="5"/>
  <c r="R45" i="5" s="1"/>
  <c r="X47" i="5"/>
  <c r="C48" i="5"/>
  <c r="R48" i="5"/>
  <c r="X48" i="5"/>
  <c r="C49" i="5"/>
  <c r="R49" i="5"/>
  <c r="X49" i="5"/>
  <c r="C50" i="5"/>
  <c r="R50" i="5"/>
  <c r="X50" i="5"/>
  <c r="C51" i="5"/>
  <c r="R51" i="5"/>
  <c r="X51" i="5"/>
  <c r="C52" i="5"/>
  <c r="R52" i="5"/>
  <c r="X52" i="5"/>
  <c r="C53" i="5"/>
  <c r="R53" i="5"/>
  <c r="X53" i="5"/>
  <c r="C54" i="5"/>
  <c r="R54" i="5"/>
  <c r="X54" i="5"/>
  <c r="C55" i="5"/>
  <c r="R55" i="5"/>
  <c r="X55" i="5"/>
  <c r="C56" i="5"/>
  <c r="R56" i="5"/>
  <c r="X56" i="5"/>
  <c r="C57" i="5"/>
  <c r="R57" i="5"/>
  <c r="X57" i="5"/>
  <c r="C58" i="5"/>
  <c r="X58" i="5"/>
  <c r="E59" i="5"/>
  <c r="F59" i="5"/>
  <c r="G59" i="5"/>
  <c r="H59" i="5"/>
  <c r="C59" i="5" s="1"/>
  <c r="I59" i="5"/>
  <c r="J59" i="5"/>
  <c r="K59" i="5"/>
  <c r="L59" i="5"/>
  <c r="M59" i="5"/>
  <c r="N59" i="5"/>
  <c r="Q59" i="5"/>
  <c r="Q44" i="5" s="1"/>
  <c r="S59" i="5"/>
  <c r="T59" i="5"/>
  <c r="U59" i="5"/>
  <c r="V59" i="5"/>
  <c r="W59" i="5"/>
  <c r="Y59" i="5"/>
  <c r="Z59" i="5"/>
  <c r="AA59" i="5"/>
  <c r="AB59" i="5"/>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C60" i="5"/>
  <c r="R60" i="5"/>
  <c r="X60" i="5"/>
  <c r="C61" i="5"/>
  <c r="R61" i="5"/>
  <c r="X61" i="5"/>
  <c r="C62" i="5"/>
  <c r="R62" i="5"/>
  <c r="X62" i="5"/>
  <c r="C63" i="5"/>
  <c r="R63" i="5"/>
  <c r="X63" i="5"/>
  <c r="C64" i="5"/>
  <c r="R64" i="5"/>
  <c r="X64" i="5"/>
  <c r="C65" i="5"/>
  <c r="R65" i="5"/>
  <c r="X65" i="5"/>
  <c r="C66" i="5"/>
  <c r="R66" i="5"/>
  <c r="X66" i="5"/>
  <c r="E67" i="5"/>
  <c r="F67" i="5"/>
  <c r="G67" i="5"/>
  <c r="H67" i="5"/>
  <c r="C67" i="5" s="1"/>
  <c r="I67" i="5"/>
  <c r="J67" i="5"/>
  <c r="K67" i="5"/>
  <c r="L67" i="5"/>
  <c r="L44" i="5" s="1"/>
  <c r="L12" i="5" s="1"/>
  <c r="M67" i="5"/>
  <c r="N67" i="5"/>
  <c r="Q67" i="5"/>
  <c r="S67" i="5"/>
  <c r="T67" i="5"/>
  <c r="U67" i="5"/>
  <c r="V67" i="5"/>
  <c r="W67" i="5"/>
  <c r="Y67" i="5"/>
  <c r="Z67" i="5"/>
  <c r="AA67" i="5"/>
  <c r="AB67" i="5"/>
  <c r="AC67" i="5"/>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BD67" i="5"/>
  <c r="BE67" i="5"/>
  <c r="BF67" i="5"/>
  <c r="C68" i="5"/>
  <c r="R68" i="5"/>
  <c r="X68" i="5"/>
  <c r="C69" i="5"/>
  <c r="R69" i="5"/>
  <c r="R67" i="5" s="1"/>
  <c r="X69" i="5"/>
  <c r="C70" i="5"/>
  <c r="X70" i="5"/>
  <c r="C71" i="5"/>
  <c r="R71" i="5"/>
  <c r="X71" i="5"/>
  <c r="E72" i="5"/>
  <c r="F72" i="5"/>
  <c r="G72" i="5"/>
  <c r="H72" i="5"/>
  <c r="I72" i="5"/>
  <c r="J72" i="5"/>
  <c r="K72" i="5"/>
  <c r="L72" i="5"/>
  <c r="M72" i="5"/>
  <c r="N72" i="5"/>
  <c r="O72" i="5"/>
  <c r="P72" i="5"/>
  <c r="Q72" i="5"/>
  <c r="S72" i="5"/>
  <c r="T72" i="5"/>
  <c r="U72" i="5"/>
  <c r="V72" i="5"/>
  <c r="W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BD72" i="5"/>
  <c r="BE72" i="5"/>
  <c r="BF72" i="5"/>
  <c r="C73" i="5"/>
  <c r="R73" i="5"/>
  <c r="X73" i="5"/>
  <c r="C74" i="5"/>
  <c r="R74" i="5"/>
  <c r="R72" i="5" s="1"/>
  <c r="X74" i="5"/>
  <c r="C75" i="5"/>
  <c r="R75" i="5"/>
  <c r="X75" i="5"/>
  <c r="C76" i="5"/>
  <c r="R76" i="5"/>
  <c r="X76" i="5"/>
  <c r="C77" i="5"/>
  <c r="E77" i="5"/>
  <c r="B77" i="5" s="1"/>
  <c r="F77" i="5"/>
  <c r="Q77" i="5"/>
  <c r="S77" i="5"/>
  <c r="T77" i="5"/>
  <c r="U77" i="5"/>
  <c r="V77" i="5"/>
  <c r="W77" i="5"/>
  <c r="AV77" i="5"/>
  <c r="AW77" i="5"/>
  <c r="AX77" i="5"/>
  <c r="AY77" i="5"/>
  <c r="AZ77" i="5"/>
  <c r="BA77" i="5"/>
  <c r="BB77" i="5"/>
  <c r="BC77" i="5"/>
  <c r="BD77" i="5"/>
  <c r="BE77" i="5"/>
  <c r="BF77" i="5"/>
  <c r="C78" i="5"/>
  <c r="R78" i="5"/>
  <c r="X78" i="5"/>
  <c r="C79" i="5"/>
  <c r="X79" i="5"/>
  <c r="C80" i="5"/>
  <c r="R80" i="5"/>
  <c r="X80" i="5"/>
  <c r="C81" i="5"/>
  <c r="R81" i="5"/>
  <c r="X81" i="5"/>
  <c r="C82" i="5"/>
  <c r="R82" i="5"/>
  <c r="X82" i="5"/>
  <c r="C83" i="5"/>
  <c r="R83" i="5"/>
  <c r="X83" i="5"/>
  <c r="C84" i="5"/>
  <c r="R84" i="5"/>
  <c r="X84" i="5"/>
  <c r="C85" i="5"/>
  <c r="R85" i="5"/>
  <c r="X85" i="5"/>
  <c r="E86" i="5"/>
  <c r="F86" i="5"/>
  <c r="G86" i="5"/>
  <c r="H86" i="5"/>
  <c r="I86" i="5"/>
  <c r="J86" i="5"/>
  <c r="K86" i="5"/>
  <c r="L86" i="5"/>
  <c r="M86" i="5"/>
  <c r="N86" i="5"/>
  <c r="O86" i="5"/>
  <c r="P86" i="5"/>
  <c r="Q86" i="5"/>
  <c r="S86" i="5"/>
  <c r="R86" i="5" s="1"/>
  <c r="T86" i="5"/>
  <c r="U86" i="5"/>
  <c r="V86" i="5"/>
  <c r="W86" i="5"/>
  <c r="Y86" i="5"/>
  <c r="Z86" i="5"/>
  <c r="AA86" i="5"/>
  <c r="AB86" i="5"/>
  <c r="X86" i="5" s="1"/>
  <c r="AC86" i="5"/>
  <c r="AD86" i="5"/>
  <c r="AE86" i="5"/>
  <c r="AF86" i="5"/>
  <c r="AG86" i="5"/>
  <c r="AH86" i="5"/>
  <c r="AI86" i="5"/>
  <c r="AJ86" i="5"/>
  <c r="AK86" i="5"/>
  <c r="AL86" i="5"/>
  <c r="AM86" i="5"/>
  <c r="AN86" i="5"/>
  <c r="AO86" i="5"/>
  <c r="AP86" i="5"/>
  <c r="AQ86" i="5"/>
  <c r="AR86" i="5"/>
  <c r="AS86" i="5"/>
  <c r="AT86" i="5"/>
  <c r="AU86" i="5"/>
  <c r="AV86" i="5"/>
  <c r="AW86" i="5"/>
  <c r="AX86" i="5"/>
  <c r="AY86" i="5"/>
  <c r="AZ86" i="5"/>
  <c r="BA86" i="5"/>
  <c r="BB86" i="5"/>
  <c r="BC86" i="5"/>
  <c r="BD86" i="5"/>
  <c r="BE86" i="5"/>
  <c r="BF86" i="5"/>
  <c r="C87" i="5"/>
  <c r="R87" i="5"/>
  <c r="C88" i="5"/>
  <c r="R88" i="5"/>
  <c r="C89" i="5"/>
  <c r="R89" i="5"/>
  <c r="C90" i="5"/>
  <c r="R90" i="5"/>
  <c r="C91" i="5"/>
  <c r="R91" i="5"/>
  <c r="C92" i="5"/>
  <c r="R92" i="5"/>
  <c r="BC44" i="5" l="1"/>
  <c r="AQ44" i="5"/>
  <c r="AA44" i="5"/>
  <c r="M12" i="5"/>
  <c r="BF44" i="5"/>
  <c r="AX44" i="5"/>
  <c r="AP44" i="5"/>
  <c r="Z44" i="5"/>
  <c r="Z12" i="5" s="1"/>
  <c r="AX12" i="5"/>
  <c r="C86" i="5"/>
  <c r="X72" i="5"/>
  <c r="C72" i="5"/>
  <c r="X67" i="5"/>
  <c r="B67" i="5"/>
  <c r="B59" i="5"/>
  <c r="X45" i="5"/>
  <c r="T44" i="5"/>
  <c r="K44" i="5"/>
  <c r="G44" i="5"/>
  <c r="Y44" i="5"/>
  <c r="AU44" i="5"/>
  <c r="AE44" i="5"/>
  <c r="V44" i="5"/>
  <c r="V12" i="5" s="1"/>
  <c r="Q12" i="5"/>
  <c r="I12" i="5"/>
  <c r="B86" i="5"/>
  <c r="B72" i="5"/>
  <c r="BB44" i="5"/>
  <c r="BB12" i="5" s="1"/>
  <c r="AT44" i="5"/>
  <c r="AD44" i="5"/>
  <c r="AD12" i="5" s="1"/>
  <c r="C45" i="5"/>
  <c r="R13" i="5"/>
  <c r="BF12" i="5"/>
  <c r="AT12" i="5"/>
  <c r="U12" i="5"/>
  <c r="C13" i="5"/>
  <c r="R77" i="5"/>
  <c r="R59" i="5"/>
  <c r="R44" i="5" s="1"/>
  <c r="R12" i="5" s="1"/>
  <c r="X59" i="5"/>
  <c r="BD44" i="5"/>
  <c r="AZ44" i="5"/>
  <c r="AV44" i="5"/>
  <c r="AV12" i="5" s="1"/>
  <c r="AR44" i="5"/>
  <c r="AR12" i="5" s="1"/>
  <c r="AN44" i="5"/>
  <c r="AJ44" i="5"/>
  <c r="AB44" i="5"/>
  <c r="AB12" i="5" s="1"/>
  <c r="N44" i="5"/>
  <c r="N12" i="5" s="1"/>
  <c r="J44" i="5"/>
  <c r="R31" i="5"/>
  <c r="C10" i="5"/>
  <c r="AC12" i="5"/>
  <c r="AY44" i="5"/>
  <c r="AY12" i="5" s="1"/>
  <c r="S44" i="5"/>
  <c r="S12" i="5" s="1"/>
  <c r="W44" i="5"/>
  <c r="W12" i="5" s="1"/>
  <c r="AK44" i="5"/>
  <c r="AK12" i="5" s="1"/>
  <c r="AF44" i="5"/>
  <c r="AF12" i="5" s="1"/>
  <c r="BE44" i="5"/>
  <c r="AM44" i="5"/>
  <c r="AM12" i="5" s="1"/>
  <c r="AL44" i="5"/>
  <c r="AL12" i="5" s="1"/>
  <c r="AG44" i="5"/>
  <c r="AI44" i="5"/>
  <c r="AI12" i="5" s="1"/>
  <c r="AH44" i="5"/>
  <c r="AH12" i="5" s="1"/>
  <c r="F44" i="5"/>
  <c r="B45" i="5"/>
  <c r="X13" i="5"/>
  <c r="B13" i="5"/>
  <c r="E12" i="5"/>
  <c r="AG12" i="5"/>
  <c r="BE12" i="5"/>
  <c r="BA12" i="5"/>
  <c r="AW12" i="5"/>
  <c r="AS12" i="5"/>
  <c r="AP12" i="5"/>
  <c r="AO12" i="5"/>
  <c r="X10" i="5"/>
  <c r="Y12" i="5"/>
  <c r="B10" i="5"/>
  <c r="T12" i="5"/>
  <c r="BD12" i="5"/>
  <c r="AZ12" i="5"/>
  <c r="AN12" i="5"/>
  <c r="AJ12" i="5"/>
  <c r="K12" i="5"/>
  <c r="G12" i="5"/>
  <c r="J12" i="5"/>
  <c r="BC12" i="5"/>
  <c r="AU12" i="5"/>
  <c r="AQ12" i="5"/>
  <c r="AE12" i="5"/>
  <c r="AA12" i="5"/>
  <c r="H44" i="5"/>
  <c r="X44" i="5" l="1"/>
  <c r="B44" i="5"/>
  <c r="F12" i="5"/>
  <c r="B12" i="5" s="1"/>
  <c r="X12" i="5"/>
  <c r="H12" i="5"/>
  <c r="C12" i="5" s="1"/>
  <c r="C44" i="5"/>
  <c r="L11" i="8" l="1"/>
  <c r="D64" i="8"/>
  <c r="C64" i="8"/>
  <c r="E64" i="8"/>
  <c r="F64" i="8"/>
  <c r="G64" i="8"/>
  <c r="H64" i="8"/>
  <c r="I64" i="8"/>
  <c r="J64" i="8"/>
  <c r="K64" i="8"/>
  <c r="B64" i="8"/>
  <c r="B58" i="8"/>
  <c r="B80" i="8"/>
  <c r="AP53" i="6"/>
  <c r="AR68" i="6"/>
  <c r="AO17" i="6"/>
  <c r="AO59" i="7"/>
  <c r="BC17" i="6" l="1"/>
  <c r="BB12" i="6"/>
  <c r="BD12" i="6"/>
  <c r="BC12" i="6"/>
  <c r="AP83" i="6"/>
  <c r="AQ83" i="6"/>
  <c r="AR83" i="6"/>
  <c r="AO83" i="6"/>
  <c r="W83" i="6"/>
  <c r="AD77" i="6"/>
  <c r="AC77" i="6"/>
  <c r="AA77" i="6"/>
  <c r="Y77" i="6"/>
  <c r="T77" i="6"/>
  <c r="BB17" i="6"/>
  <c r="AV53" i="6"/>
  <c r="AW53" i="6"/>
  <c r="AX53" i="6"/>
  <c r="AY53" i="6"/>
  <c r="AZ53" i="6"/>
  <c r="BA53" i="6"/>
  <c r="S83" i="6"/>
  <c r="T83" i="6"/>
  <c r="U83" i="6"/>
  <c r="V83" i="6"/>
  <c r="P83" i="6"/>
  <c r="N83" i="6"/>
  <c r="O83" i="6"/>
  <c r="Q83" i="6"/>
  <c r="J83" i="6"/>
  <c r="K83" i="6"/>
  <c r="L83" i="6"/>
  <c r="M83" i="6"/>
  <c r="E83" i="6"/>
  <c r="F83" i="6"/>
  <c r="G83" i="6"/>
  <c r="H83" i="6"/>
  <c r="I83" i="6"/>
  <c r="C83" i="6"/>
  <c r="B9" i="8"/>
  <c r="X106" i="10"/>
  <c r="X105" i="10"/>
  <c r="X104" i="10"/>
  <c r="X103" i="10"/>
  <c r="BE101" i="10"/>
  <c r="X101" i="10"/>
  <c r="BF99"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W99" i="10"/>
  <c r="V99" i="10"/>
  <c r="U99" i="10"/>
  <c r="T99" i="10"/>
  <c r="S99" i="10"/>
  <c r="Q99" i="10"/>
  <c r="P99" i="10"/>
  <c r="O99" i="10"/>
  <c r="N99" i="10"/>
  <c r="M99" i="10"/>
  <c r="L99" i="10"/>
  <c r="K99" i="10"/>
  <c r="J99" i="10"/>
  <c r="I99" i="10"/>
  <c r="H99" i="10"/>
  <c r="G99" i="10"/>
  <c r="F99" i="10"/>
  <c r="E99" i="10"/>
  <c r="C99" i="10"/>
  <c r="X98" i="10"/>
  <c r="R98" i="10"/>
  <c r="X97" i="10"/>
  <c r="R97" i="10"/>
  <c r="X96" i="10"/>
  <c r="R96" i="10"/>
  <c r="X95" i="10"/>
  <c r="R95" i="10"/>
  <c r="X93" i="10"/>
  <c r="R93" i="10"/>
  <c r="X92" i="10"/>
  <c r="R92" i="10"/>
  <c r="X91" i="10"/>
  <c r="R91" i="10"/>
  <c r="X90" i="10"/>
  <c r="R90" i="10"/>
  <c r="BF89" i="10"/>
  <c r="BE89" i="10"/>
  <c r="BD89" i="10"/>
  <c r="BC89" i="10"/>
  <c r="BB89" i="10"/>
  <c r="BA89" i="10"/>
  <c r="BA6" i="10" s="1"/>
  <c r="BA12" i="10" s="1"/>
  <c r="AZ89" i="10"/>
  <c r="AY89" i="10"/>
  <c r="AY6" i="10" s="1"/>
  <c r="AY12" i="10" s="1"/>
  <c r="AX89" i="10"/>
  <c r="AX6" i="10" s="1"/>
  <c r="AX12" i="10" s="1"/>
  <c r="AW89" i="10"/>
  <c r="AW6" i="10" s="1"/>
  <c r="AW12" i="10" s="1"/>
  <c r="AV89" i="10"/>
  <c r="AV6" i="10" s="1"/>
  <c r="AV12" i="10" s="1"/>
  <c r="AU89" i="10"/>
  <c r="AT89" i="10"/>
  <c r="AS89" i="10"/>
  <c r="AR89" i="10"/>
  <c r="AQ89" i="10"/>
  <c r="AP89" i="10"/>
  <c r="AO89" i="10"/>
  <c r="AN89" i="10"/>
  <c r="AM89" i="10"/>
  <c r="AL89" i="10"/>
  <c r="AK89" i="10"/>
  <c r="AJ89" i="10"/>
  <c r="AI89" i="10"/>
  <c r="AH89" i="10"/>
  <c r="AG89" i="10"/>
  <c r="AF89" i="10"/>
  <c r="AE89" i="10"/>
  <c r="AD89" i="10"/>
  <c r="AC89" i="10"/>
  <c r="AB89" i="10"/>
  <c r="AA89" i="10"/>
  <c r="Z89" i="10"/>
  <c r="Y89" i="10"/>
  <c r="W89" i="10"/>
  <c r="V89" i="10"/>
  <c r="U89" i="10"/>
  <c r="T89" i="10"/>
  <c r="S89" i="10"/>
  <c r="Q89" i="10"/>
  <c r="P89" i="10"/>
  <c r="O89" i="10"/>
  <c r="N89" i="10"/>
  <c r="M89" i="10"/>
  <c r="L89" i="10"/>
  <c r="K89" i="10"/>
  <c r="J89" i="10"/>
  <c r="I89" i="10"/>
  <c r="H89" i="10"/>
  <c r="G89" i="10"/>
  <c r="F89" i="10"/>
  <c r="E89" i="10"/>
  <c r="C89" i="10"/>
  <c r="R88" i="10"/>
  <c r="X87" i="10"/>
  <c r="R87" i="10"/>
  <c r="X86" i="10"/>
  <c r="R86" i="10"/>
  <c r="X85" i="10"/>
  <c r="R85" i="10"/>
  <c r="X84" i="10"/>
  <c r="R84" i="10"/>
  <c r="X83" i="10"/>
  <c r="X81" i="10"/>
  <c r="R81" i="10"/>
  <c r="X80" i="10"/>
  <c r="R80" i="10"/>
  <c r="X79" i="10"/>
  <c r="R79" i="10"/>
  <c r="X78" i="10"/>
  <c r="R78" i="10"/>
  <c r="BF77" i="10"/>
  <c r="BE77" i="10"/>
  <c r="BD77" i="10"/>
  <c r="BC77" i="10"/>
  <c r="BB77" i="10"/>
  <c r="AU77" i="10"/>
  <c r="AT77" i="10"/>
  <c r="AS77" i="10"/>
  <c r="AR77" i="10"/>
  <c r="AQ77" i="10"/>
  <c r="AP77" i="10"/>
  <c r="AO77" i="10"/>
  <c r="AN77" i="10"/>
  <c r="AM77" i="10"/>
  <c r="AL77" i="10"/>
  <c r="AK77" i="10"/>
  <c r="AJ77" i="10"/>
  <c r="AI77" i="10"/>
  <c r="AH77" i="10"/>
  <c r="AG77" i="10"/>
  <c r="AF77" i="10"/>
  <c r="AE77" i="10"/>
  <c r="AD77" i="10"/>
  <c r="AC77" i="10"/>
  <c r="AB77" i="10"/>
  <c r="AA77" i="10"/>
  <c r="Z77" i="10"/>
  <c r="Y77" i="10"/>
  <c r="W77" i="10"/>
  <c r="V77" i="10"/>
  <c r="U77" i="10"/>
  <c r="T77" i="10"/>
  <c r="S77" i="10"/>
  <c r="R77" i="10"/>
  <c r="Q77" i="10"/>
  <c r="P77" i="10"/>
  <c r="O77" i="10"/>
  <c r="N77" i="10"/>
  <c r="M77" i="10"/>
  <c r="L77" i="10"/>
  <c r="K77" i="10"/>
  <c r="J77" i="10"/>
  <c r="I77" i="10"/>
  <c r="H77" i="10"/>
  <c r="G77" i="10"/>
  <c r="F77" i="10"/>
  <c r="E77" i="10"/>
  <c r="C77" i="10"/>
  <c r="X75" i="10"/>
  <c r="R75" i="10"/>
  <c r="X74" i="10"/>
  <c r="R74" i="10"/>
  <c r="X73" i="10"/>
  <c r="R73" i="10"/>
  <c r="X72" i="10"/>
  <c r="R72" i="10"/>
  <c r="X71" i="10"/>
  <c r="R71" i="10"/>
  <c r="X70" i="10"/>
  <c r="R70" i="10"/>
  <c r="X69" i="10"/>
  <c r="R69" i="10"/>
  <c r="BF68" i="10"/>
  <c r="BE68" i="10"/>
  <c r="BD68" i="10"/>
  <c r="BC68" i="10"/>
  <c r="BC51" i="10" s="1"/>
  <c r="BB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W68" i="10"/>
  <c r="V68" i="10"/>
  <c r="U68" i="10"/>
  <c r="T68" i="10"/>
  <c r="S68" i="10"/>
  <c r="Q68" i="10"/>
  <c r="P68" i="10"/>
  <c r="O68" i="10"/>
  <c r="N68" i="10"/>
  <c r="M68" i="10"/>
  <c r="L68" i="10"/>
  <c r="K68" i="10"/>
  <c r="J68" i="10"/>
  <c r="I68" i="10"/>
  <c r="H68" i="10"/>
  <c r="G68" i="10"/>
  <c r="F68" i="10"/>
  <c r="E68" i="10"/>
  <c r="C68" i="10"/>
  <c r="R67" i="10"/>
  <c r="X66" i="10"/>
  <c r="R66" i="10"/>
  <c r="X65" i="10"/>
  <c r="R65" i="10"/>
  <c r="X64" i="10"/>
  <c r="R64" i="10"/>
  <c r="X63" i="10"/>
  <c r="R63" i="10"/>
  <c r="X62" i="10"/>
  <c r="R62" i="10"/>
  <c r="X61" i="10"/>
  <c r="R61" i="10"/>
  <c r="X60" i="10"/>
  <c r="R60" i="10"/>
  <c r="X59" i="10"/>
  <c r="R59" i="10"/>
  <c r="X58" i="10"/>
  <c r="R58" i="10"/>
  <c r="X57" i="10"/>
  <c r="R57" i="10"/>
  <c r="X56" i="10"/>
  <c r="R56" i="10"/>
  <c r="X55" i="10"/>
  <c r="R55" i="10"/>
  <c r="X54" i="10"/>
  <c r="R54" i="10"/>
  <c r="BF53" i="10"/>
  <c r="BE53" i="10"/>
  <c r="BE51" i="10" s="1"/>
  <c r="BD53" i="10"/>
  <c r="BC53" i="10"/>
  <c r="BB53" i="10"/>
  <c r="BB51" i="10" s="1"/>
  <c r="AU53" i="10"/>
  <c r="AT53" i="10"/>
  <c r="AS53" i="10"/>
  <c r="AR53" i="10"/>
  <c r="AQ53" i="10"/>
  <c r="AP53" i="10"/>
  <c r="AO53" i="10"/>
  <c r="AN53" i="10"/>
  <c r="AM53" i="10"/>
  <c r="AL53" i="10"/>
  <c r="AK53" i="10"/>
  <c r="AJ53" i="10"/>
  <c r="AI53" i="10"/>
  <c r="AH53" i="10"/>
  <c r="AG53" i="10"/>
  <c r="AF53" i="10"/>
  <c r="AE53" i="10"/>
  <c r="AD53" i="10"/>
  <c r="AC53" i="10"/>
  <c r="AB53" i="10"/>
  <c r="AA53" i="10"/>
  <c r="Z53" i="10"/>
  <c r="Y53" i="10"/>
  <c r="W53" i="10"/>
  <c r="V53" i="10"/>
  <c r="U53" i="10"/>
  <c r="T53" i="10"/>
  <c r="S53" i="10"/>
  <c r="Q53" i="10"/>
  <c r="P53" i="10"/>
  <c r="O53" i="10"/>
  <c r="N53" i="10"/>
  <c r="M53" i="10"/>
  <c r="L53" i="10"/>
  <c r="K53" i="10"/>
  <c r="J53" i="10"/>
  <c r="I53" i="10"/>
  <c r="H53" i="10"/>
  <c r="G53" i="10"/>
  <c r="F53" i="10"/>
  <c r="E53" i="10"/>
  <c r="C53" i="10"/>
  <c r="U51" i="10"/>
  <c r="X49" i="10"/>
  <c r="R49" i="10"/>
  <c r="R48" i="10"/>
  <c r="X47" i="10"/>
  <c r="R47" i="10"/>
  <c r="X46" i="10"/>
  <c r="R46" i="10"/>
  <c r="X45" i="10"/>
  <c r="R45" i="10"/>
  <c r="X44" i="10"/>
  <c r="R44" i="10"/>
  <c r="X43" i="10"/>
  <c r="R43" i="10"/>
  <c r="X42" i="10"/>
  <c r="R42" i="10"/>
  <c r="X41" i="10"/>
  <c r="R41" i="10"/>
  <c r="X40" i="10"/>
  <c r="R40" i="10"/>
  <c r="X39" i="10"/>
  <c r="R39" i="10"/>
  <c r="R36" i="10" s="1"/>
  <c r="X38" i="10"/>
  <c r="R38" i="10"/>
  <c r="X37" i="10"/>
  <c r="X36" i="10" s="1"/>
  <c r="R37" i="10"/>
  <c r="BF36" i="10"/>
  <c r="BE36" i="10"/>
  <c r="BD36" i="10"/>
  <c r="BC36" i="10"/>
  <c r="BB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W36" i="10"/>
  <c r="V36" i="10"/>
  <c r="U36" i="10"/>
  <c r="T36" i="10"/>
  <c r="S36" i="10"/>
  <c r="Q36" i="10"/>
  <c r="P36" i="10"/>
  <c r="O36" i="10"/>
  <c r="N36" i="10"/>
  <c r="M36" i="10"/>
  <c r="L36" i="10"/>
  <c r="K36" i="10"/>
  <c r="J36" i="10"/>
  <c r="I36" i="10"/>
  <c r="H36" i="10"/>
  <c r="G36" i="10"/>
  <c r="F36" i="10"/>
  <c r="E36" i="10"/>
  <c r="C36" i="10"/>
  <c r="X34" i="10"/>
  <c r="R34" i="10"/>
  <c r="X33" i="10"/>
  <c r="R33" i="10"/>
  <c r="X32" i="10"/>
  <c r="R32" i="10"/>
  <c r="X31" i="10"/>
  <c r="R31" i="10"/>
  <c r="X30" i="10"/>
  <c r="R30" i="10"/>
  <c r="X29" i="10"/>
  <c r="R29" i="10"/>
  <c r="X28" i="10"/>
  <c r="R28" i="10"/>
  <c r="X27" i="10"/>
  <c r="R27" i="10"/>
  <c r="X26" i="10"/>
  <c r="R26" i="10"/>
  <c r="X25" i="10"/>
  <c r="R25" i="10"/>
  <c r="X24" i="10"/>
  <c r="R24" i="10"/>
  <c r="BF23" i="10"/>
  <c r="X23" i="10"/>
  <c r="R23" i="10"/>
  <c r="BF22" i="10"/>
  <c r="X22" i="10"/>
  <c r="R22" i="10"/>
  <c r="BF21" i="10"/>
  <c r="BE21" i="10"/>
  <c r="BA21" i="10"/>
  <c r="AZ21" i="10"/>
  <c r="AY21" i="10"/>
  <c r="AX21" i="10"/>
  <c r="AW21" i="10"/>
  <c r="AV21" i="10"/>
  <c r="X21" i="10"/>
  <c r="R21" i="10"/>
  <c r="BF20" i="10"/>
  <c r="BF17" i="10" s="1"/>
  <c r="BE20" i="10"/>
  <c r="BA20" i="10"/>
  <c r="AZ20" i="10"/>
  <c r="AY20" i="10"/>
  <c r="AX20" i="10"/>
  <c r="AW20" i="10"/>
  <c r="AV20" i="10"/>
  <c r="X20" i="10"/>
  <c r="R20" i="10"/>
  <c r="BE19" i="10"/>
  <c r="BA19" i="10"/>
  <c r="AZ19" i="10"/>
  <c r="AY19" i="10"/>
  <c r="AX19" i="10"/>
  <c r="AW19" i="10"/>
  <c r="AV19" i="10"/>
  <c r="X19" i="10"/>
  <c r="R19" i="10"/>
  <c r="BE18" i="10"/>
  <c r="BA18" i="10"/>
  <c r="AZ18" i="10"/>
  <c r="AY18" i="10"/>
  <c r="AX18" i="10"/>
  <c r="AW18" i="10"/>
  <c r="AV18" i="10"/>
  <c r="X18" i="10"/>
  <c r="R18" i="10"/>
  <c r="BD17" i="10"/>
  <c r="BC17" i="10"/>
  <c r="BB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W17" i="10"/>
  <c r="V17" i="10"/>
  <c r="U17" i="10"/>
  <c r="T17" i="10"/>
  <c r="S17" i="10"/>
  <c r="Q17" i="10"/>
  <c r="P17" i="10"/>
  <c r="O17" i="10"/>
  <c r="N17" i="10"/>
  <c r="M17" i="10"/>
  <c r="L17" i="10"/>
  <c r="K17" i="10"/>
  <c r="J17" i="10"/>
  <c r="I17" i="10"/>
  <c r="H17" i="10"/>
  <c r="G17" i="10"/>
  <c r="F17" i="10"/>
  <c r="E17" i="10"/>
  <c r="C17" i="10"/>
  <c r="X14" i="10"/>
  <c r="R14" i="10"/>
  <c r="BF12" i="10"/>
  <c r="BD12" i="10"/>
  <c r="BC12" i="10"/>
  <c r="BB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W12" i="10"/>
  <c r="V12" i="10"/>
  <c r="U12" i="10"/>
  <c r="T12" i="10"/>
  <c r="S12" i="10"/>
  <c r="Q12" i="10"/>
  <c r="P12" i="10"/>
  <c r="O12" i="10"/>
  <c r="N12" i="10"/>
  <c r="M12" i="10"/>
  <c r="L12" i="10"/>
  <c r="K12" i="10"/>
  <c r="J12" i="10"/>
  <c r="I12" i="10"/>
  <c r="H12" i="10"/>
  <c r="G12" i="10"/>
  <c r="F12" i="10"/>
  <c r="E12" i="10"/>
  <c r="C12" i="10"/>
  <c r="X11" i="10"/>
  <c r="R11" i="10"/>
  <c r="X10" i="10"/>
  <c r="R10" i="10"/>
  <c r="X9" i="10"/>
  <c r="R9" i="10"/>
  <c r="X8" i="10"/>
  <c r="R8" i="10"/>
  <c r="X7" i="10"/>
  <c r="R7" i="10"/>
  <c r="AZ6" i="10"/>
  <c r="AZ12" i="10" s="1"/>
  <c r="X6" i="10"/>
  <c r="R6" i="10"/>
  <c r="L80" i="8"/>
  <c r="K80" i="8"/>
  <c r="J80" i="8"/>
  <c r="I80" i="8"/>
  <c r="H80" i="8"/>
  <c r="G80" i="8"/>
  <c r="F80" i="8"/>
  <c r="E80" i="8"/>
  <c r="D80" i="8"/>
  <c r="C80" i="8"/>
  <c r="L74" i="8"/>
  <c r="L73" i="8"/>
  <c r="L72" i="8"/>
  <c r="L71" i="8"/>
  <c r="K70" i="8"/>
  <c r="J70" i="8"/>
  <c r="I70" i="8"/>
  <c r="H70" i="8"/>
  <c r="G70" i="8"/>
  <c r="F70" i="8"/>
  <c r="E70" i="8"/>
  <c r="D70" i="8"/>
  <c r="C70" i="8"/>
  <c r="B70" i="8"/>
  <c r="L67" i="8"/>
  <c r="L66" i="8"/>
  <c r="L65" i="8"/>
  <c r="L64" i="8"/>
  <c r="L63" i="8"/>
  <c r="L62" i="8"/>
  <c r="L61" i="8"/>
  <c r="L60" i="8"/>
  <c r="L59" i="8"/>
  <c r="K58" i="8"/>
  <c r="J58" i="8"/>
  <c r="I58" i="8"/>
  <c r="H58" i="8"/>
  <c r="G58" i="8"/>
  <c r="F58" i="8"/>
  <c r="E58" i="8"/>
  <c r="D58" i="8"/>
  <c r="C58" i="8"/>
  <c r="L56" i="8"/>
  <c r="L55" i="8"/>
  <c r="L54" i="8"/>
  <c r="L53" i="8"/>
  <c r="L52" i="8"/>
  <c r="L51" i="8"/>
  <c r="L50" i="8"/>
  <c r="K49" i="8"/>
  <c r="J49" i="8"/>
  <c r="I49" i="8"/>
  <c r="H49" i="8"/>
  <c r="G49" i="8"/>
  <c r="F49" i="8"/>
  <c r="E49" i="8"/>
  <c r="D49" i="8"/>
  <c r="C49" i="8"/>
  <c r="B49" i="8"/>
  <c r="L47" i="8"/>
  <c r="L46" i="8"/>
  <c r="L45" i="8"/>
  <c r="L44" i="8"/>
  <c r="L43" i="8"/>
  <c r="L42" i="8"/>
  <c r="L41" i="8"/>
  <c r="L40" i="8"/>
  <c r="L39" i="8"/>
  <c r="L38" i="8"/>
  <c r="L37" i="8"/>
  <c r="L36" i="8"/>
  <c r="L35" i="8"/>
  <c r="L34" i="8"/>
  <c r="K33" i="8"/>
  <c r="K31" i="8" s="1"/>
  <c r="J33" i="8"/>
  <c r="I33" i="8"/>
  <c r="H33" i="8"/>
  <c r="G33" i="8"/>
  <c r="G31" i="8" s="1"/>
  <c r="F33" i="8"/>
  <c r="E33" i="8"/>
  <c r="D33" i="8"/>
  <c r="D31" i="8" s="1"/>
  <c r="C33" i="8"/>
  <c r="C31" i="8" s="1"/>
  <c r="B33" i="8"/>
  <c r="B31" i="8" s="1"/>
  <c r="L29" i="8"/>
  <c r="L28" i="8"/>
  <c r="L27" i="8"/>
  <c r="L26" i="8"/>
  <c r="L25" i="8"/>
  <c r="L24" i="8"/>
  <c r="L23" i="8"/>
  <c r="L22" i="8"/>
  <c r="L21" i="8"/>
  <c r="L20" i="8"/>
  <c r="L19" i="8"/>
  <c r="L18" i="8"/>
  <c r="L17" i="8"/>
  <c r="L16" i="8"/>
  <c r="L15" i="8"/>
  <c r="L14" i="8"/>
  <c r="K9" i="8"/>
  <c r="J9" i="8"/>
  <c r="I9" i="8"/>
  <c r="H9" i="8"/>
  <c r="G9" i="8"/>
  <c r="F9" i="8"/>
  <c r="E9" i="8"/>
  <c r="D9" i="8"/>
  <c r="C9" i="8"/>
  <c r="L8" i="8"/>
  <c r="L7" i="8"/>
  <c r="L6" i="8"/>
  <c r="L5" i="8"/>
  <c r="L4" i="8"/>
  <c r="F31" i="8" l="1"/>
  <c r="Y51" i="10"/>
  <c r="AO51" i="10"/>
  <c r="AO15" i="10" s="1"/>
  <c r="X89" i="10"/>
  <c r="X99" i="10"/>
  <c r="R53" i="10"/>
  <c r="H31" i="8"/>
  <c r="H12" i="8" s="1"/>
  <c r="AY17" i="10"/>
  <c r="BE17" i="10"/>
  <c r="BE6" i="10" s="1"/>
  <c r="BE12" i="10" s="1"/>
  <c r="H51" i="10"/>
  <c r="P51" i="10"/>
  <c r="BD51" i="10"/>
  <c r="X53" i="10"/>
  <c r="AB51" i="10"/>
  <c r="AJ51" i="10"/>
  <c r="AJ15" i="10" s="1"/>
  <c r="AR51" i="10"/>
  <c r="AR15" i="10" s="1"/>
  <c r="BF51" i="10"/>
  <c r="I31" i="8"/>
  <c r="AG51" i="10"/>
  <c r="AG15" i="10" s="1"/>
  <c r="E31" i="8"/>
  <c r="L49" i="8"/>
  <c r="J31" i="8"/>
  <c r="J12" i="8" s="1"/>
  <c r="C51" i="10"/>
  <c r="L51" i="10"/>
  <c r="L15" i="10" s="1"/>
  <c r="Z51" i="10"/>
  <c r="AD51" i="10"/>
  <c r="AD15" i="10" s="1"/>
  <c r="AH51" i="10"/>
  <c r="AH15" i="10" s="1"/>
  <c r="AL51" i="10"/>
  <c r="AL15" i="10" s="1"/>
  <c r="AP51" i="10"/>
  <c r="AT51" i="10"/>
  <c r="AT15" i="10" s="1"/>
  <c r="E51" i="10"/>
  <c r="I51" i="10"/>
  <c r="M51" i="10"/>
  <c r="M15" i="10" s="1"/>
  <c r="Q51" i="10"/>
  <c r="Q15" i="10" s="1"/>
  <c r="V51" i="10"/>
  <c r="V15" i="10" s="1"/>
  <c r="AA51" i="10"/>
  <c r="AE51" i="10"/>
  <c r="AE15" i="10" s="1"/>
  <c r="AI51" i="10"/>
  <c r="AI15" i="10" s="1"/>
  <c r="AM51" i="10"/>
  <c r="AM15" i="10" s="1"/>
  <c r="AQ51" i="10"/>
  <c r="AU51" i="10"/>
  <c r="AF51" i="10"/>
  <c r="AF15" i="10" s="1"/>
  <c r="AN51" i="10"/>
  <c r="AN15" i="10" s="1"/>
  <c r="T51" i="10"/>
  <c r="T15" i="10" s="1"/>
  <c r="AC51" i="10"/>
  <c r="AC15" i="10" s="1"/>
  <c r="AK51" i="10"/>
  <c r="AK15" i="10" s="1"/>
  <c r="AS51" i="10"/>
  <c r="AS15" i="10" s="1"/>
  <c r="AY15" i="10"/>
  <c r="C12" i="8"/>
  <c r="K12" i="8"/>
  <c r="L70" i="8"/>
  <c r="X12" i="10"/>
  <c r="AV17" i="10"/>
  <c r="F51" i="10"/>
  <c r="F15" i="10" s="1"/>
  <c r="N51" i="10"/>
  <c r="N15" i="10" s="1"/>
  <c r="S51" i="10"/>
  <c r="S15" i="10" s="1"/>
  <c r="X68" i="10"/>
  <c r="L58" i="8"/>
  <c r="E15" i="10"/>
  <c r="I15" i="10"/>
  <c r="BF15" i="10"/>
  <c r="AW17" i="10"/>
  <c r="AW15" i="10" s="1"/>
  <c r="BA17" i="10"/>
  <c r="BA15" i="10" s="1"/>
  <c r="X17" i="10"/>
  <c r="R17" i="10"/>
  <c r="AX17" i="10"/>
  <c r="AX15" i="10" s="1"/>
  <c r="G51" i="10"/>
  <c r="G15" i="10" s="1"/>
  <c r="K51" i="10"/>
  <c r="K15" i="10" s="1"/>
  <c r="O51" i="10"/>
  <c r="O15" i="10" s="1"/>
  <c r="G12" i="8"/>
  <c r="L33" i="8"/>
  <c r="AZ17" i="10"/>
  <c r="AZ15" i="10" s="1"/>
  <c r="J51" i="10"/>
  <c r="J15" i="10" s="1"/>
  <c r="W51" i="10"/>
  <c r="W15" i="10" s="1"/>
  <c r="R68" i="10"/>
  <c r="R51" i="10" s="1"/>
  <c r="X77" i="10"/>
  <c r="R89" i="10"/>
  <c r="BE15" i="10"/>
  <c r="AA15" i="10"/>
  <c r="D12" i="8"/>
  <c r="AV15" i="10"/>
  <c r="AB15" i="10"/>
  <c r="BB15" i="10"/>
  <c r="AU15" i="10"/>
  <c r="L9" i="8"/>
  <c r="E12" i="8"/>
  <c r="I12" i="8"/>
  <c r="Y15" i="10"/>
  <c r="BC15" i="10"/>
  <c r="AQ15" i="10"/>
  <c r="B12" i="8"/>
  <c r="F12" i="8"/>
  <c r="R12" i="10"/>
  <c r="C15" i="10"/>
  <c r="H15" i="10"/>
  <c r="P15" i="10"/>
  <c r="U15" i="10"/>
  <c r="Z15" i="10"/>
  <c r="AP15" i="10"/>
  <c r="BD15" i="10"/>
  <c r="R99" i="10"/>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F99" i="6"/>
  <c r="E99" i="6"/>
  <c r="C99" i="6"/>
  <c r="X98" i="6"/>
  <c r="R98" i="6"/>
  <c r="X97" i="6"/>
  <c r="R97" i="6"/>
  <c r="X96" i="6"/>
  <c r="R96" i="6"/>
  <c r="X95" i="6"/>
  <c r="R95" i="6"/>
  <c r="X93" i="6"/>
  <c r="R93" i="6"/>
  <c r="X92" i="6"/>
  <c r="R92" i="6"/>
  <c r="X91" i="6"/>
  <c r="X90" i="6"/>
  <c r="R90" i="6"/>
  <c r="BF89" i="6"/>
  <c r="BE89" i="6"/>
  <c r="BD89" i="6"/>
  <c r="BC89" i="6"/>
  <c r="BB89" i="6"/>
  <c r="BA89" i="6"/>
  <c r="BA12" i="6" s="1"/>
  <c r="AZ89" i="6"/>
  <c r="AZ6" i="6" s="1"/>
  <c r="AZ12" i="6" s="1"/>
  <c r="AY89" i="6"/>
  <c r="AX89" i="6"/>
  <c r="AX6" i="6" s="1"/>
  <c r="AX12" i="6" s="1"/>
  <c r="AW89" i="6"/>
  <c r="AW12" i="6" s="1"/>
  <c r="AV89" i="6"/>
  <c r="AV12" i="6" s="1"/>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S89" i="6"/>
  <c r="Q89" i="6"/>
  <c r="P89" i="6"/>
  <c r="O89" i="6"/>
  <c r="N89" i="6"/>
  <c r="M89" i="6"/>
  <c r="L89" i="6"/>
  <c r="K89" i="6"/>
  <c r="J89" i="6"/>
  <c r="I89" i="6"/>
  <c r="H89" i="6"/>
  <c r="G89" i="6"/>
  <c r="F89" i="6"/>
  <c r="E89" i="6"/>
  <c r="C89" i="6"/>
  <c r="R88" i="6"/>
  <c r="X87" i="6"/>
  <c r="R87" i="6"/>
  <c r="X86" i="6"/>
  <c r="R86" i="6"/>
  <c r="X85" i="6"/>
  <c r="R85" i="6"/>
  <c r="X84" i="6"/>
  <c r="R84" i="6"/>
  <c r="X83" i="6"/>
  <c r="B83" i="6"/>
  <c r="X81" i="6"/>
  <c r="R81" i="6"/>
  <c r="X80" i="6"/>
  <c r="X79" i="6"/>
  <c r="R79" i="6"/>
  <c r="X78" i="6"/>
  <c r="R78" i="6"/>
  <c r="BF77" i="6"/>
  <c r="BE77" i="6"/>
  <c r="BD77" i="6"/>
  <c r="BC77" i="6"/>
  <c r="BB77" i="6"/>
  <c r="AU77" i="6"/>
  <c r="AT77" i="6"/>
  <c r="AS77" i="6"/>
  <c r="AR77" i="6"/>
  <c r="AQ77" i="6"/>
  <c r="AP77" i="6"/>
  <c r="AO77" i="6"/>
  <c r="AN77" i="6"/>
  <c r="AM77" i="6"/>
  <c r="AL77" i="6"/>
  <c r="AK77" i="6"/>
  <c r="AJ77" i="6"/>
  <c r="AI77" i="6"/>
  <c r="AH77" i="6"/>
  <c r="AG77" i="6"/>
  <c r="AF77" i="6"/>
  <c r="AE77" i="6"/>
  <c r="AB77" i="6"/>
  <c r="Z77" i="6"/>
  <c r="W77" i="6"/>
  <c r="V77" i="6"/>
  <c r="U77" i="6"/>
  <c r="S77" i="6"/>
  <c r="Q77" i="6"/>
  <c r="P77" i="6"/>
  <c r="O77" i="6"/>
  <c r="N77" i="6"/>
  <c r="M77" i="6"/>
  <c r="L77" i="6"/>
  <c r="K77" i="6"/>
  <c r="J77" i="6"/>
  <c r="I77" i="6"/>
  <c r="H77" i="6"/>
  <c r="G77" i="6"/>
  <c r="F77" i="6"/>
  <c r="E77" i="6"/>
  <c r="C77" i="6"/>
  <c r="X75" i="6"/>
  <c r="R75" i="6"/>
  <c r="X74" i="6"/>
  <c r="R74" i="6"/>
  <c r="X73" i="6"/>
  <c r="R73" i="6"/>
  <c r="X72" i="6"/>
  <c r="R72" i="6"/>
  <c r="X71" i="6"/>
  <c r="R71" i="6"/>
  <c r="X70" i="6"/>
  <c r="R70" i="6"/>
  <c r="X69" i="6"/>
  <c r="R69" i="6"/>
  <c r="BF68" i="6"/>
  <c r="BE68" i="6"/>
  <c r="BD68" i="6"/>
  <c r="BC68" i="6"/>
  <c r="BB68" i="6"/>
  <c r="AU68" i="6"/>
  <c r="AT68" i="6"/>
  <c r="AS68" i="6"/>
  <c r="AQ68" i="6"/>
  <c r="AP68" i="6"/>
  <c r="AO68" i="6"/>
  <c r="AN68" i="6"/>
  <c r="AM68" i="6"/>
  <c r="AL68" i="6"/>
  <c r="AK68" i="6"/>
  <c r="AJ68" i="6"/>
  <c r="AI68" i="6"/>
  <c r="AH68" i="6"/>
  <c r="AG68" i="6"/>
  <c r="AF68" i="6"/>
  <c r="AE68" i="6"/>
  <c r="AD68" i="6"/>
  <c r="AC68" i="6"/>
  <c r="AB68" i="6"/>
  <c r="AA68" i="6"/>
  <c r="Z68" i="6"/>
  <c r="Y68" i="6"/>
  <c r="W68" i="6"/>
  <c r="V68" i="6"/>
  <c r="U68" i="6"/>
  <c r="T68" i="6"/>
  <c r="S68" i="6"/>
  <c r="Q68" i="6"/>
  <c r="P68" i="6"/>
  <c r="O68" i="6"/>
  <c r="N68" i="6"/>
  <c r="M68" i="6"/>
  <c r="L68" i="6"/>
  <c r="K68" i="6"/>
  <c r="J68" i="6"/>
  <c r="I68" i="6"/>
  <c r="H68" i="6"/>
  <c r="G68" i="6"/>
  <c r="F68" i="6"/>
  <c r="E68" i="6"/>
  <c r="C68" i="6"/>
  <c r="R67" i="6"/>
  <c r="X66" i="6"/>
  <c r="X65" i="6"/>
  <c r="R65" i="6"/>
  <c r="X64" i="6"/>
  <c r="R64" i="6"/>
  <c r="X63" i="6"/>
  <c r="R63" i="6"/>
  <c r="X62" i="6"/>
  <c r="R62" i="6"/>
  <c r="X61" i="6"/>
  <c r="R61" i="6"/>
  <c r="X60" i="6"/>
  <c r="R60" i="6"/>
  <c r="X59" i="6"/>
  <c r="R59" i="6"/>
  <c r="X58" i="6"/>
  <c r="R58" i="6"/>
  <c r="X57" i="6"/>
  <c r="R57" i="6"/>
  <c r="X56" i="6"/>
  <c r="R56" i="6"/>
  <c r="X55" i="6"/>
  <c r="R55" i="6"/>
  <c r="X54" i="6"/>
  <c r="R54" i="6"/>
  <c r="BF53" i="6"/>
  <c r="BE53" i="6"/>
  <c r="BD53" i="6"/>
  <c r="BC53" i="6"/>
  <c r="BB53" i="6"/>
  <c r="BB51" i="6" s="1"/>
  <c r="AU53" i="6"/>
  <c r="AT53" i="6"/>
  <c r="AS53" i="6"/>
  <c r="AR53" i="6"/>
  <c r="AQ53" i="6"/>
  <c r="AO53" i="6"/>
  <c r="AN53" i="6"/>
  <c r="AM53" i="6"/>
  <c r="AL53" i="6"/>
  <c r="AK53" i="6"/>
  <c r="AJ53" i="6"/>
  <c r="AI53" i="6"/>
  <c r="AH53" i="6"/>
  <c r="AG53" i="6"/>
  <c r="AF53" i="6"/>
  <c r="AE53" i="6"/>
  <c r="AD53" i="6"/>
  <c r="AC53" i="6"/>
  <c r="AB53" i="6"/>
  <c r="AA53" i="6"/>
  <c r="AA51" i="6" s="1"/>
  <c r="Z53" i="6"/>
  <c r="Y53" i="6"/>
  <c r="W53" i="6"/>
  <c r="V53" i="6"/>
  <c r="U53" i="6"/>
  <c r="T53" i="6"/>
  <c r="T51" i="6" s="1"/>
  <c r="S53" i="6"/>
  <c r="Q53" i="6"/>
  <c r="P53" i="6"/>
  <c r="P51" i="6" s="1"/>
  <c r="O53" i="6"/>
  <c r="N53" i="6"/>
  <c r="M53" i="6"/>
  <c r="L53" i="6"/>
  <c r="L51" i="6" s="1"/>
  <c r="K53" i="6"/>
  <c r="J53" i="6"/>
  <c r="I53" i="6"/>
  <c r="H53" i="6"/>
  <c r="H51" i="6" s="1"/>
  <c r="G53" i="6"/>
  <c r="F53" i="6"/>
  <c r="E53" i="6"/>
  <c r="C53" i="6"/>
  <c r="BF51" i="6"/>
  <c r="X49" i="6"/>
  <c r="R49" i="6"/>
  <c r="R48" i="6"/>
  <c r="X47" i="6"/>
  <c r="R47" i="6"/>
  <c r="X46" i="6"/>
  <c r="R46" i="6"/>
  <c r="X45" i="6"/>
  <c r="R45" i="6"/>
  <c r="X44" i="6"/>
  <c r="R44" i="6"/>
  <c r="X43" i="6"/>
  <c r="R43" i="6"/>
  <c r="X42" i="6"/>
  <c r="R42" i="6"/>
  <c r="X41" i="6"/>
  <c r="R41" i="6"/>
  <c r="X40" i="6"/>
  <c r="R40" i="6"/>
  <c r="X39" i="6"/>
  <c r="R39" i="6"/>
  <c r="X38" i="6"/>
  <c r="R38" i="6"/>
  <c r="X37" i="6"/>
  <c r="R37" i="6"/>
  <c r="B36"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Q36" i="6"/>
  <c r="P36" i="6"/>
  <c r="O36" i="6"/>
  <c r="N36" i="6"/>
  <c r="M36" i="6"/>
  <c r="L36" i="6"/>
  <c r="K36" i="6"/>
  <c r="J36" i="6"/>
  <c r="I36" i="6"/>
  <c r="H36" i="6"/>
  <c r="G36" i="6"/>
  <c r="F36" i="6"/>
  <c r="E36" i="6"/>
  <c r="C36" i="6"/>
  <c r="X34" i="6"/>
  <c r="X33" i="6"/>
  <c r="R33" i="6"/>
  <c r="X32" i="6"/>
  <c r="R32" i="6"/>
  <c r="X31" i="6"/>
  <c r="R31" i="6"/>
  <c r="X30" i="6"/>
  <c r="R30" i="6"/>
  <c r="X29" i="6"/>
  <c r="R29" i="6"/>
  <c r="X28" i="6"/>
  <c r="R28" i="6"/>
  <c r="X27" i="6"/>
  <c r="R27" i="6"/>
  <c r="X26" i="6"/>
  <c r="R26" i="6"/>
  <c r="X25" i="6"/>
  <c r="R25" i="6"/>
  <c r="X24" i="6"/>
  <c r="R24" i="6"/>
  <c r="BF23" i="6"/>
  <c r="X23" i="6"/>
  <c r="R23" i="6"/>
  <c r="BF22" i="6"/>
  <c r="X22" i="6"/>
  <c r="R22" i="6"/>
  <c r="BF21" i="6"/>
  <c r="BE21" i="6"/>
  <c r="BA21" i="6"/>
  <c r="AZ21" i="6"/>
  <c r="AY21" i="6"/>
  <c r="AX21" i="6"/>
  <c r="AW21" i="6"/>
  <c r="AV21" i="6"/>
  <c r="X21" i="6"/>
  <c r="R21" i="6"/>
  <c r="BF20" i="6"/>
  <c r="BF17" i="6" s="1"/>
  <c r="BE20" i="6"/>
  <c r="BA20" i="6"/>
  <c r="AZ20" i="6"/>
  <c r="AY20" i="6"/>
  <c r="AX20" i="6"/>
  <c r="AW20" i="6"/>
  <c r="AV20" i="6"/>
  <c r="X20" i="6"/>
  <c r="R20" i="6"/>
  <c r="BA19" i="6"/>
  <c r="AZ19" i="6"/>
  <c r="AY19" i="6"/>
  <c r="AX19" i="6"/>
  <c r="AW19" i="6"/>
  <c r="AV19" i="6"/>
  <c r="X19" i="6"/>
  <c r="BA18" i="6"/>
  <c r="AZ18" i="6"/>
  <c r="AY18" i="6"/>
  <c r="AX18" i="6"/>
  <c r="X18" i="6"/>
  <c r="R18" i="6"/>
  <c r="BD17" i="6"/>
  <c r="AU17" i="6"/>
  <c r="AT17" i="6"/>
  <c r="AS17" i="6"/>
  <c r="AR17" i="6"/>
  <c r="AQ17" i="6"/>
  <c r="AP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L17" i="6"/>
  <c r="K17" i="6"/>
  <c r="J17" i="6"/>
  <c r="I17" i="6"/>
  <c r="H17" i="6"/>
  <c r="G17" i="6"/>
  <c r="F17" i="6"/>
  <c r="E17" i="6"/>
  <c r="C17" i="6"/>
  <c r="X14" i="6"/>
  <c r="R14" i="6"/>
  <c r="BF12" i="6"/>
  <c r="AU12" i="6"/>
  <c r="AT12" i="6"/>
  <c r="AS12" i="6"/>
  <c r="AR12" i="6"/>
  <c r="AQ12" i="6"/>
  <c r="AP12" i="6"/>
  <c r="AO12" i="6"/>
  <c r="AN12" i="6"/>
  <c r="AM12" i="6"/>
  <c r="AL12" i="6"/>
  <c r="AK12" i="6"/>
  <c r="AJ12" i="6"/>
  <c r="AI12" i="6"/>
  <c r="AH12" i="6"/>
  <c r="AG12" i="6"/>
  <c r="AF12" i="6"/>
  <c r="AE12" i="6"/>
  <c r="AD12" i="6"/>
  <c r="AC12" i="6"/>
  <c r="AB12" i="6"/>
  <c r="AA12" i="6"/>
  <c r="Z12" i="6"/>
  <c r="Y12" i="6"/>
  <c r="W12" i="6"/>
  <c r="V12" i="6"/>
  <c r="U12" i="6"/>
  <c r="T12" i="6"/>
  <c r="S12" i="6"/>
  <c r="Q12" i="6"/>
  <c r="P12" i="6"/>
  <c r="O12" i="6"/>
  <c r="N12" i="6"/>
  <c r="M12" i="6"/>
  <c r="L12" i="6"/>
  <c r="K12" i="6"/>
  <c r="J12" i="6"/>
  <c r="I12" i="6"/>
  <c r="H12" i="6"/>
  <c r="G12" i="6"/>
  <c r="F12" i="6"/>
  <c r="E12" i="6"/>
  <c r="C12" i="6"/>
  <c r="X11" i="6"/>
  <c r="R11" i="6"/>
  <c r="X10" i="6"/>
  <c r="R10" i="6"/>
  <c r="X9" i="6"/>
  <c r="R9" i="6"/>
  <c r="X8" i="6"/>
  <c r="R8" i="6"/>
  <c r="X7" i="6"/>
  <c r="R7" i="6"/>
  <c r="AY12" i="6"/>
  <c r="X6" i="6"/>
  <c r="AW17" i="6" l="1"/>
  <c r="AE51" i="6"/>
  <c r="J51" i="6"/>
  <c r="AY17" i="6"/>
  <c r="AY15" i="6" s="1"/>
  <c r="L31" i="8"/>
  <c r="L12" i="8" s="1"/>
  <c r="AM51" i="6"/>
  <c r="AM15" i="6" s="1"/>
  <c r="AI51" i="6"/>
  <c r="AI15" i="6" s="1"/>
  <c r="N51" i="6"/>
  <c r="N15" i="6" s="1"/>
  <c r="R15" i="10"/>
  <c r="X51" i="10"/>
  <c r="X89" i="6"/>
  <c r="B53" i="6"/>
  <c r="BE51" i="6"/>
  <c r="R83" i="6"/>
  <c r="BD51" i="6"/>
  <c r="BD15" i="6" s="1"/>
  <c r="R53" i="6"/>
  <c r="F51" i="6"/>
  <c r="F15" i="6" s="1"/>
  <c r="S51" i="6"/>
  <c r="S15" i="6" s="1"/>
  <c r="W51" i="6"/>
  <c r="W15" i="6" s="1"/>
  <c r="AB51" i="6"/>
  <c r="AB15" i="6" s="1"/>
  <c r="AF51" i="6"/>
  <c r="AF15" i="6" s="1"/>
  <c r="AJ51" i="6"/>
  <c r="AN51" i="6"/>
  <c r="AN15" i="6" s="1"/>
  <c r="AS51" i="6"/>
  <c r="AS15" i="6" s="1"/>
  <c r="C51" i="6"/>
  <c r="U51" i="6"/>
  <c r="U15" i="6" s="1"/>
  <c r="AP51" i="6"/>
  <c r="AP15" i="6" s="1"/>
  <c r="AE15" i="6"/>
  <c r="G51" i="6"/>
  <c r="G15" i="6" s="1"/>
  <c r="K51" i="6"/>
  <c r="O51" i="6"/>
  <c r="O15" i="6" s="1"/>
  <c r="AO51" i="6"/>
  <c r="AO15" i="6" s="1"/>
  <c r="AT51" i="6"/>
  <c r="AT15" i="6" s="1"/>
  <c r="X15" i="10"/>
  <c r="AZ17" i="6"/>
  <c r="AZ15" i="6" s="1"/>
  <c r="X17" i="6"/>
  <c r="X53" i="6"/>
  <c r="E51" i="6"/>
  <c r="E15" i="6" s="1"/>
  <c r="I51" i="6"/>
  <c r="I15" i="6" s="1"/>
  <c r="M51" i="6"/>
  <c r="M15" i="6" s="1"/>
  <c r="Q51" i="6"/>
  <c r="B77" i="6"/>
  <c r="B17" i="6"/>
  <c r="BA17" i="6"/>
  <c r="Z51" i="6"/>
  <c r="Z15" i="6" s="1"/>
  <c r="AD51" i="6"/>
  <c r="AD15" i="6" s="1"/>
  <c r="AH51" i="6"/>
  <c r="AH15" i="6" s="1"/>
  <c r="AL51" i="6"/>
  <c r="AL15" i="6" s="1"/>
  <c r="AQ51" i="6"/>
  <c r="AQ15" i="6" s="1"/>
  <c r="AU51" i="6"/>
  <c r="AU15" i="6" s="1"/>
  <c r="BC51" i="6"/>
  <c r="BC15" i="6" s="1"/>
  <c r="B68" i="6"/>
  <c r="R68" i="6"/>
  <c r="X68" i="6"/>
  <c r="AA15" i="6"/>
  <c r="AV17" i="6"/>
  <c r="AV15" i="6" s="1"/>
  <c r="B12" i="6"/>
  <c r="C15" i="6"/>
  <c r="H15" i="6"/>
  <c r="L15" i="6"/>
  <c r="R17" i="6"/>
  <c r="AX17" i="6"/>
  <c r="AX15" i="6" s="1"/>
  <c r="R36" i="6"/>
  <c r="V51" i="6"/>
  <c r="AR51" i="6"/>
  <c r="AR15" i="6" s="1"/>
  <c r="Y51" i="6"/>
  <c r="Y15" i="6" s="1"/>
  <c r="AC51" i="6"/>
  <c r="AC15" i="6" s="1"/>
  <c r="AG51" i="6"/>
  <c r="AG15" i="6" s="1"/>
  <c r="AK51" i="6"/>
  <c r="AK15" i="6" s="1"/>
  <c r="X77" i="6"/>
  <c r="R89" i="6"/>
  <c r="R99" i="6"/>
  <c r="X99" i="6"/>
  <c r="T15" i="6"/>
  <c r="P15" i="6"/>
  <c r="K15" i="6"/>
  <c r="AW15" i="6"/>
  <c r="BA15" i="6"/>
  <c r="R77" i="6"/>
  <c r="R12" i="6"/>
  <c r="Q15" i="6"/>
  <c r="V15" i="6"/>
  <c r="BF15" i="6"/>
  <c r="BE17" i="6"/>
  <c r="B89" i="6"/>
  <c r="X12" i="6"/>
  <c r="J15" i="6"/>
  <c r="AJ15" i="6"/>
  <c r="BB15" i="6"/>
  <c r="X36" i="6"/>
  <c r="X51" i="6"/>
  <c r="B99" i="6"/>
  <c r="C92" i="7"/>
  <c r="C91" i="7"/>
  <c r="C90" i="7"/>
  <c r="C89" i="7"/>
  <c r="C88" i="7"/>
  <c r="C87" i="7"/>
  <c r="BF86"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W86" i="7"/>
  <c r="V86" i="7"/>
  <c r="U86" i="7"/>
  <c r="T86" i="7"/>
  <c r="S86" i="7"/>
  <c r="Q86" i="7"/>
  <c r="P86" i="7"/>
  <c r="O86" i="7"/>
  <c r="N86" i="7"/>
  <c r="M86" i="7"/>
  <c r="L86" i="7"/>
  <c r="K86" i="7"/>
  <c r="J86" i="7"/>
  <c r="I86" i="7"/>
  <c r="H86" i="7"/>
  <c r="G86" i="7"/>
  <c r="F86" i="7"/>
  <c r="E86" i="7"/>
  <c r="X85" i="7"/>
  <c r="R85" i="7"/>
  <c r="C85" i="7"/>
  <c r="X84" i="7"/>
  <c r="R84" i="7"/>
  <c r="C84" i="7"/>
  <c r="X83" i="7"/>
  <c r="R83" i="7"/>
  <c r="C83" i="7"/>
  <c r="X82" i="7"/>
  <c r="R82" i="7"/>
  <c r="C82" i="7"/>
  <c r="X81" i="7"/>
  <c r="R81" i="7"/>
  <c r="C81" i="7"/>
  <c r="X80" i="7"/>
  <c r="R80" i="7"/>
  <c r="C80" i="7"/>
  <c r="X79" i="7"/>
  <c r="C79" i="7"/>
  <c r="X78" i="7"/>
  <c r="R78" i="7"/>
  <c r="R77" i="7" s="1"/>
  <c r="C78" i="7"/>
  <c r="BF77" i="7"/>
  <c r="BE77" i="7"/>
  <c r="BD77" i="7"/>
  <c r="BC77" i="7"/>
  <c r="BB77" i="7"/>
  <c r="BA77" i="7"/>
  <c r="AZ77" i="7"/>
  <c r="AY77" i="7"/>
  <c r="AX77" i="7"/>
  <c r="AW77" i="7"/>
  <c r="AV77" i="7"/>
  <c r="W77" i="7"/>
  <c r="V77" i="7"/>
  <c r="U77" i="7"/>
  <c r="T77" i="7"/>
  <c r="S77" i="7"/>
  <c r="Q77" i="7"/>
  <c r="F77" i="7"/>
  <c r="E77" i="7"/>
  <c r="C77" i="7"/>
  <c r="X76" i="7"/>
  <c r="R76" i="7"/>
  <c r="C76" i="7"/>
  <c r="X75" i="7"/>
  <c r="R75" i="7"/>
  <c r="C75" i="7"/>
  <c r="X74" i="7"/>
  <c r="R74" i="7"/>
  <c r="C74" i="7"/>
  <c r="X73" i="7"/>
  <c r="R73" i="7"/>
  <c r="C73" i="7"/>
  <c r="BF72"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H72" i="7"/>
  <c r="G72" i="7"/>
  <c r="F72" i="7"/>
  <c r="E72" i="7"/>
  <c r="X71" i="7"/>
  <c r="R71" i="7"/>
  <c r="C71" i="7"/>
  <c r="X70" i="7"/>
  <c r="C70" i="7"/>
  <c r="X69" i="7"/>
  <c r="R69" i="7"/>
  <c r="C69" i="7"/>
  <c r="X68" i="7"/>
  <c r="R68" i="7"/>
  <c r="R67" i="7" s="1"/>
  <c r="C68" i="7"/>
  <c r="BF67" i="7"/>
  <c r="BE67" i="7"/>
  <c r="BD67" i="7"/>
  <c r="BC67" i="7"/>
  <c r="BB67" i="7"/>
  <c r="BA67" i="7"/>
  <c r="AZ67" i="7"/>
  <c r="AY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Y67" i="7"/>
  <c r="W67" i="7"/>
  <c r="V67" i="7"/>
  <c r="U67" i="7"/>
  <c r="T67" i="7"/>
  <c r="S67" i="7"/>
  <c r="Q67" i="7"/>
  <c r="N67" i="7"/>
  <c r="M67" i="7"/>
  <c r="L67" i="7"/>
  <c r="K67" i="7"/>
  <c r="J67" i="7"/>
  <c r="I67" i="7"/>
  <c r="H67" i="7"/>
  <c r="G67" i="7"/>
  <c r="F67" i="7"/>
  <c r="E67" i="7"/>
  <c r="X66" i="7"/>
  <c r="R66" i="7"/>
  <c r="C66" i="7"/>
  <c r="X65" i="7"/>
  <c r="R65" i="7"/>
  <c r="C65" i="7"/>
  <c r="X64" i="7"/>
  <c r="R64" i="7"/>
  <c r="C64" i="7"/>
  <c r="X63" i="7"/>
  <c r="R63" i="7"/>
  <c r="C63" i="7"/>
  <c r="X62" i="7"/>
  <c r="R62" i="7"/>
  <c r="C62" i="7"/>
  <c r="X61" i="7"/>
  <c r="R61" i="7"/>
  <c r="R59" i="7" s="1"/>
  <c r="C61" i="7"/>
  <c r="X60" i="7"/>
  <c r="R60" i="7"/>
  <c r="C60" i="7"/>
  <c r="BF59" i="7"/>
  <c r="BE59" i="7"/>
  <c r="BD59" i="7"/>
  <c r="BC59" i="7"/>
  <c r="BB59" i="7"/>
  <c r="BA59" i="7"/>
  <c r="AZ59" i="7"/>
  <c r="AY59" i="7"/>
  <c r="AX59" i="7"/>
  <c r="AW59" i="7"/>
  <c r="AV59" i="7"/>
  <c r="AU59" i="7"/>
  <c r="AT59" i="7"/>
  <c r="AS59" i="7"/>
  <c r="AR59" i="7"/>
  <c r="AQ59" i="7"/>
  <c r="AP59" i="7"/>
  <c r="AN59" i="7"/>
  <c r="AM59" i="7"/>
  <c r="AL59" i="7"/>
  <c r="AK59" i="7"/>
  <c r="AJ59" i="7"/>
  <c r="AI59" i="7"/>
  <c r="AH59" i="7"/>
  <c r="AH44" i="7" s="1"/>
  <c r="AG59" i="7"/>
  <c r="AF59" i="7"/>
  <c r="AE59" i="7"/>
  <c r="AD59" i="7"/>
  <c r="AC59" i="7"/>
  <c r="AB59" i="7"/>
  <c r="AA59" i="7"/>
  <c r="Z59" i="7"/>
  <c r="Z44" i="7" s="1"/>
  <c r="Y59" i="7"/>
  <c r="W59" i="7"/>
  <c r="V59" i="7"/>
  <c r="U59" i="7"/>
  <c r="T59" i="7"/>
  <c r="S59" i="7"/>
  <c r="Q59" i="7"/>
  <c r="N59" i="7"/>
  <c r="M59" i="7"/>
  <c r="L59" i="7"/>
  <c r="K59" i="7"/>
  <c r="J59" i="7"/>
  <c r="I59" i="7"/>
  <c r="H59" i="7"/>
  <c r="G59" i="7"/>
  <c r="F59" i="7"/>
  <c r="E59" i="7"/>
  <c r="X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C47" i="7"/>
  <c r="X46" i="7"/>
  <c r="R46" i="7"/>
  <c r="C46" i="7"/>
  <c r="BF45" i="7"/>
  <c r="BF44" i="7" s="1"/>
  <c r="BE45" i="7"/>
  <c r="BD45" i="7"/>
  <c r="BC45" i="7"/>
  <c r="BB45" i="7"/>
  <c r="BA45" i="7"/>
  <c r="AZ45" i="7"/>
  <c r="AY45" i="7"/>
  <c r="AX45" i="7"/>
  <c r="AX44" i="7" s="1"/>
  <c r="AW45" i="7"/>
  <c r="AV45" i="7"/>
  <c r="AV44" i="7" s="1"/>
  <c r="AU45" i="7"/>
  <c r="AT45" i="7"/>
  <c r="AS45" i="7"/>
  <c r="AR45" i="7"/>
  <c r="AQ45" i="7"/>
  <c r="AP45" i="7"/>
  <c r="AO45" i="7"/>
  <c r="AN45" i="7"/>
  <c r="AM45" i="7"/>
  <c r="AL45" i="7"/>
  <c r="AK45" i="7"/>
  <c r="AJ45" i="7"/>
  <c r="AI45" i="7"/>
  <c r="AH45" i="7"/>
  <c r="AG45" i="7"/>
  <c r="AF45" i="7"/>
  <c r="AE45" i="7"/>
  <c r="AD45" i="7"/>
  <c r="AC45" i="7"/>
  <c r="AB45" i="7"/>
  <c r="AB44" i="7" s="1"/>
  <c r="AA45" i="7"/>
  <c r="Z45" i="7"/>
  <c r="Y45" i="7"/>
  <c r="W45" i="7"/>
  <c r="V45" i="7"/>
  <c r="U45" i="7"/>
  <c r="T45" i="7"/>
  <c r="S45" i="7"/>
  <c r="Q45" i="7"/>
  <c r="P45" i="7"/>
  <c r="P44" i="7" s="1"/>
  <c r="N45" i="7"/>
  <c r="N44" i="7" s="1"/>
  <c r="M45" i="7"/>
  <c r="L45" i="7"/>
  <c r="K45" i="7"/>
  <c r="J45" i="7"/>
  <c r="J44" i="7" s="1"/>
  <c r="I45" i="7"/>
  <c r="H45" i="7"/>
  <c r="G45" i="7"/>
  <c r="F45" i="7"/>
  <c r="E45" i="7"/>
  <c r="BD44" i="7"/>
  <c r="BB44" i="7"/>
  <c r="AT44" i="7"/>
  <c r="AJ44"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C34" i="7"/>
  <c r="X33" i="7"/>
  <c r="R33" i="7"/>
  <c r="C33" i="7"/>
  <c r="X32" i="7"/>
  <c r="R32" i="7"/>
  <c r="C32"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W31" i="7"/>
  <c r="V31" i="7"/>
  <c r="U31" i="7"/>
  <c r="T31" i="7"/>
  <c r="S31" i="7"/>
  <c r="Q31" i="7"/>
  <c r="N31" i="7"/>
  <c r="M31" i="7"/>
  <c r="L31" i="7"/>
  <c r="K31" i="7"/>
  <c r="J31" i="7"/>
  <c r="I31" i="7"/>
  <c r="C31" i="7" s="1"/>
  <c r="H31" i="7"/>
  <c r="G31" i="7"/>
  <c r="F31" i="7"/>
  <c r="E31" i="7"/>
  <c r="B31" i="7" s="1"/>
  <c r="X30" i="7"/>
  <c r="C30" i="7"/>
  <c r="X29" i="7"/>
  <c r="R29" i="7"/>
  <c r="C29" i="7"/>
  <c r="X28" i="7"/>
  <c r="R28" i="7"/>
  <c r="C28" i="7"/>
  <c r="X27" i="7"/>
  <c r="R27" i="7"/>
  <c r="C27" i="7"/>
  <c r="X26" i="7"/>
  <c r="R26" i="7"/>
  <c r="C26" i="7"/>
  <c r="X25" i="7"/>
  <c r="R25" i="7"/>
  <c r="C25" i="7"/>
  <c r="X24" i="7"/>
  <c r="R24" i="7"/>
  <c r="C24" i="7"/>
  <c r="X23" i="7"/>
  <c r="R23" i="7"/>
  <c r="C23" i="7"/>
  <c r="X22" i="7"/>
  <c r="R22" i="7"/>
  <c r="C22" i="7"/>
  <c r="X21" i="7"/>
  <c r="R21" i="7"/>
  <c r="X20" i="7"/>
  <c r="R20" i="7"/>
  <c r="C20" i="7"/>
  <c r="X19" i="7"/>
  <c r="R19" i="7"/>
  <c r="C19" i="7"/>
  <c r="X18" i="7"/>
  <c r="R18" i="7"/>
  <c r="C18" i="7"/>
  <c r="X17" i="7"/>
  <c r="R17" i="7"/>
  <c r="C17" i="7"/>
  <c r="X16" i="7"/>
  <c r="R16" i="7"/>
  <c r="C16" i="7"/>
  <c r="X15" i="7"/>
  <c r="C15" i="7"/>
  <c r="X14" i="7"/>
  <c r="R14" i="7"/>
  <c r="C14"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W13" i="7"/>
  <c r="V13" i="7"/>
  <c r="U13" i="7"/>
  <c r="T13" i="7"/>
  <c r="S13" i="7"/>
  <c r="Q13" i="7"/>
  <c r="P13" i="7"/>
  <c r="O13" i="7"/>
  <c r="O12" i="7" s="1"/>
  <c r="N13" i="7"/>
  <c r="M13" i="7"/>
  <c r="L13" i="7"/>
  <c r="K13" i="7"/>
  <c r="J13" i="7"/>
  <c r="I13" i="7"/>
  <c r="C13" i="7" s="1"/>
  <c r="H13" i="7"/>
  <c r="G13" i="7"/>
  <c r="F13" i="7"/>
  <c r="E13" i="7"/>
  <c r="X11" i="7"/>
  <c r="C11" i="7"/>
  <c r="BF10" i="7"/>
  <c r="BE10"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W10" i="7"/>
  <c r="V10" i="7"/>
  <c r="U10" i="7"/>
  <c r="T10" i="7"/>
  <c r="S10" i="7"/>
  <c r="Q10" i="7"/>
  <c r="P10" i="7"/>
  <c r="P12" i="7" s="1"/>
  <c r="N10" i="7"/>
  <c r="M10" i="7"/>
  <c r="L10" i="7"/>
  <c r="K10" i="7"/>
  <c r="J10" i="7"/>
  <c r="I10" i="7"/>
  <c r="H10" i="7"/>
  <c r="G10" i="7"/>
  <c r="F10" i="7"/>
  <c r="E10" i="7"/>
  <c r="X9" i="7"/>
  <c r="R9" i="7"/>
  <c r="C9" i="7"/>
  <c r="X8" i="7"/>
  <c r="R8" i="7"/>
  <c r="C8" i="7"/>
  <c r="X7" i="7"/>
  <c r="R7" i="7"/>
  <c r="C7" i="7"/>
  <c r="X6" i="7"/>
  <c r="R6" i="7"/>
  <c r="C6" i="7"/>
  <c r="X5" i="7"/>
  <c r="R5" i="7"/>
  <c r="R10" i="7" s="1"/>
  <c r="C5" i="7"/>
  <c r="X4" i="7"/>
  <c r="C4" i="7"/>
  <c r="BC44" i="7" l="1"/>
  <c r="R13" i="7"/>
  <c r="AA44" i="7"/>
  <c r="AA12" i="7" s="1"/>
  <c r="C67" i="7"/>
  <c r="B45" i="7"/>
  <c r="T44" i="7"/>
  <c r="X45" i="7"/>
  <c r="AC44" i="7"/>
  <c r="AC12" i="7" s="1"/>
  <c r="AS44" i="7"/>
  <c r="AW44" i="7"/>
  <c r="BA44" i="7"/>
  <c r="B59" i="7"/>
  <c r="AN44" i="7"/>
  <c r="B67" i="7"/>
  <c r="B72" i="7"/>
  <c r="B86" i="7"/>
  <c r="C86" i="7"/>
  <c r="AU44" i="7"/>
  <c r="R45" i="7"/>
  <c r="R44" i="7" s="1"/>
  <c r="R12" i="7" s="1"/>
  <c r="V44" i="7"/>
  <c r="V12" i="7" s="1"/>
  <c r="AE44" i="7"/>
  <c r="AZ44" i="7"/>
  <c r="X67" i="7"/>
  <c r="R31" i="7"/>
  <c r="AD44" i="7"/>
  <c r="R72" i="7"/>
  <c r="B77" i="7"/>
  <c r="R51" i="6"/>
  <c r="R15" i="6" s="1"/>
  <c r="S44" i="7"/>
  <c r="B51" i="6"/>
  <c r="B15" i="6" s="1"/>
  <c r="AP44" i="7"/>
  <c r="AP12" i="7" s="1"/>
  <c r="AO44" i="7"/>
  <c r="AY44" i="7"/>
  <c r="AK44" i="7"/>
  <c r="AG44" i="7"/>
  <c r="AG12" i="7" s="1"/>
  <c r="BE44" i="7"/>
  <c r="BE12" i="7" s="1"/>
  <c r="AL44" i="7"/>
  <c r="AL12" i="7" s="1"/>
  <c r="AI44" i="7"/>
  <c r="AF44" i="7"/>
  <c r="AF12" i="7" s="1"/>
  <c r="W44" i="7"/>
  <c r="W12" i="7" s="1"/>
  <c r="AM44" i="7"/>
  <c r="AM12" i="7" s="1"/>
  <c r="B13" i="7"/>
  <c r="B10" i="7"/>
  <c r="G12" i="7"/>
  <c r="G44" i="7"/>
  <c r="K44" i="7"/>
  <c r="K12" i="7" s="1"/>
  <c r="U44" i="7"/>
  <c r="U12" i="7" s="1"/>
  <c r="F44" i="7"/>
  <c r="H44" i="7"/>
  <c r="H12" i="7" s="1"/>
  <c r="L44" i="7"/>
  <c r="L12" i="7" s="1"/>
  <c r="Q44" i="7"/>
  <c r="Q12" i="7" s="1"/>
  <c r="AQ44" i="7"/>
  <c r="AQ12" i="7" s="1"/>
  <c r="E44" i="7"/>
  <c r="C59" i="7"/>
  <c r="M44" i="7"/>
  <c r="R86" i="7"/>
  <c r="AR44" i="7"/>
  <c r="AR12" i="7" s="1"/>
  <c r="X59" i="7"/>
  <c r="C72" i="7"/>
  <c r="X86" i="7"/>
  <c r="BE12" i="6"/>
  <c r="BE15" i="6" s="1"/>
  <c r="C10" i="7"/>
  <c r="AS12" i="7"/>
  <c r="BA12" i="7"/>
  <c r="C45" i="7"/>
  <c r="Z12" i="7"/>
  <c r="AD12" i="7"/>
  <c r="AH12" i="7"/>
  <c r="AT12" i="7"/>
  <c r="AX12" i="7"/>
  <c r="BB12" i="7"/>
  <c r="BF12" i="7"/>
  <c r="Y44" i="7"/>
  <c r="X15" i="6"/>
  <c r="AK12" i="7"/>
  <c r="S12" i="7"/>
  <c r="AE12" i="7"/>
  <c r="AI12" i="7"/>
  <c r="AU12" i="7"/>
  <c r="AY12" i="7"/>
  <c r="BC12" i="7"/>
  <c r="X13" i="7"/>
  <c r="AO12" i="7"/>
  <c r="AW12" i="7"/>
  <c r="M12" i="7"/>
  <c r="J12" i="7"/>
  <c r="N12" i="7"/>
  <c r="T12" i="7"/>
  <c r="X10" i="7"/>
  <c r="AB12" i="7"/>
  <c r="AJ12" i="7"/>
  <c r="AN12" i="7"/>
  <c r="AV12" i="7"/>
  <c r="AZ12" i="7"/>
  <c r="BD12" i="7"/>
  <c r="X31" i="7"/>
  <c r="I44" i="7"/>
  <c r="I12" i="7" s="1"/>
  <c r="X72" i="7"/>
  <c r="C12" i="7" l="1"/>
  <c r="X44" i="7"/>
  <c r="C44" i="7"/>
  <c r="F12" i="7"/>
  <c r="B44" i="7"/>
  <c r="E12" i="7"/>
  <c r="Y12" i="7"/>
  <c r="X12" i="7" s="1"/>
  <c r="B1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johanvw</author>
    <author>allen</author>
  </authors>
  <commentList>
    <comment ref="N12" authorId="0" shapeId="0" xr:uid="{00000000-0006-0000-0100-00000100000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xr:uid="{00000000-0006-0000-0100-00000200000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xr:uid="{00000000-0006-0000-0100-00000300000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xr:uid="{00000000-0006-0000-0100-00000400000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xr:uid="{00000000-0006-0000-0100-00000500000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johanvw</author>
    <author>allen</author>
  </authors>
  <commentList>
    <comment ref="N12" authorId="0" shapeId="0" xr:uid="{00000000-0006-0000-0200-00000100000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xr:uid="{00000000-0006-0000-0200-00000200000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xr:uid="{00000000-0006-0000-0200-00000300000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xr:uid="{00000000-0006-0000-0200-00000400000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xr:uid="{00000000-0006-0000-0200-00000500000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BE19" authorId="0" shapeId="0" xr:uid="{00000000-0006-0000-0600-00000100000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<sst xmlns="http://schemas.openxmlformats.org/spreadsheetml/2006/main" count="951" uniqueCount="366">
  <si>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</si>
  <si>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</si>
  <si>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</si>
  <si>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</si>
  <si>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</si>
  <si>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</si>
  <si>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</si>
  <si>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</si>
  <si>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</si>
  <si>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</si>
  <si>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</si>
  <si>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</si>
  <si>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</si>
  <si>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</si>
  <si>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</si>
  <si>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</si>
  <si>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</si>
  <si>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</si>
  <si>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</si>
  <si>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</si>
  <si>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</si>
  <si>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</si>
  <si>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</si>
  <si>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</si>
  <si>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</si>
  <si>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</si>
  <si>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</si>
  <si>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</si>
  <si>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</si>
  <si>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</si>
  <si>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</si>
  <si>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</si>
  <si>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</si>
  <si>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</si>
  <si>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</si>
  <si>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</si>
  <si>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</si>
  <si>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</si>
  <si>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</si>
  <si>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</si>
  <si>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</si>
  <si>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</si>
  <si>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</si>
  <si>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</si>
  <si>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</si>
  <si>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</si>
  <si>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</si>
  <si>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</si>
  <si>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</si>
  <si>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</si>
  <si>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</si>
  <si>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</si>
  <si>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</si>
  <si>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</si>
  <si>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</si>
  <si>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</si>
  <si>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</si>
  <si>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</si>
  <si>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</si>
  <si>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</si>
  <si>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</si>
  <si>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</si>
  <si>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</si>
  <si>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</si>
  <si>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</si>
  <si>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</si>
  <si>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</si>
  <si>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</si>
  <si>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</si>
  <si>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</si>
  <si>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</si>
  <si>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</si>
  <si>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</si>
  <si>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</si>
  <si>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</si>
  <si>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</si>
  <si>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</si>
  <si>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</si>
  <si>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</si>
  <si>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</si>
  <si>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</si>
  <si>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</si>
  <si>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</si>
  <si>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</si>
  <si>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</si>
  <si>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</si>
  <si>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</si>
  <si>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</si>
  <si>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</si>
  <si>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</si>
  <si>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</si>
  <si>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</si>
  <si>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</si>
  <si>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</si>
  <si>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</si>
  <si>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</si>
  <si>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</si>
  <si>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</si>
  <si>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</si>
  <si>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</si>
  <si>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</si>
  <si>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</si>
  <si>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</si>
  <si>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</si>
  <si>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</si>
  <si>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</si>
  <si>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</si>
  <si>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</si>
  <si>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</si>
  <si>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</si>
  <si>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</si>
  <si>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</si>
  <si>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</si>
  <si>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</si>
  <si>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</si>
  <si>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</si>
  <si>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</si>
  <si>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</si>
  <si>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</si>
  <si>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</si>
  <si>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</si>
  <si>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</si>
  <si>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</si>
  <si>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</si>
  <si>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</si>
  <si>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</si>
  <si>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</si>
  <si>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</si>
  <si>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</si>
  <si>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</si>
  <si>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</si>
  <si>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</si>
  <si>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</si>
  <si>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</si>
  <si>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</si>
  <si>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</si>
  <si>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</si>
  <si>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</si>
  <si>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</si>
  <si>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</si>
  <si>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</si>
  <si>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</si>
  <si>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</si>
  <si>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</si>
  <si>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</si>
  <si>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</si>
  <si>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</si>
  <si>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</si>
  <si>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</si>
  <si>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</si>
  <si>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</si>
  <si>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</si>
  <si>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</si>
  <si>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</si>
  <si>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</si>
  <si>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</si>
  <si>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</si>
  <si>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</si>
  <si>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</si>
  <si>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</si>
  <si>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</si>
  <si>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</si>
  <si>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</si>
  <si>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</si>
  <si>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</si>
  <si>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</si>
  <si>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</si>
  <si>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</si>
  <si>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</si>
  <si>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</si>
  <si>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</si>
  <si>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</si>
  <si>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</si>
  <si>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</si>
  <si>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</si>
  <si>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</si>
  <si>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</si>
  <si>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</si>
  <si>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</si>
  <si>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</si>
  <si>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</si>
  <si>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</si>
  <si>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</si>
  <si>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</si>
  <si>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</si>
  <si>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</si>
  <si>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</si>
  <si>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</si>
  <si>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</si>
  <si>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</si>
  <si>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</si>
  <si>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</si>
  <si>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</si>
  <si>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</si>
  <si>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</si>
  <si>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</si>
  <si>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</si>
  <si>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</si>
  <si>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</si>
  <si>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</si>
  <si>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</si>
  <si>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</si>
  <si>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</si>
  <si>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</si>
  <si>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</si>
  <si>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</si>
  <si>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</si>
  <si>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</si>
  <si>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</si>
  <si>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</si>
  <si>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</si>
  <si>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</si>
  <si>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</si>
  <si>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</si>
  <si>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</si>
  <si>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</si>
  <si>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</si>
  <si>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</si>
  <si>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</si>
  <si>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</si>
  <si>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</si>
  <si>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</si>
  <si>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</si>
  <si>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</si>
  <si>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</si>
  <si>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</si>
  <si>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</si>
  <si>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</si>
  <si>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</si>
  <si>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</si>
  <si>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</si>
  <si>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</si>
  <si>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</si>
  <si>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</si>
  <si>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</si>
  <si>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</si>
  <si>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</si>
  <si>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</si>
  <si>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</si>
  <si>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</si>
  <si>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</si>
  <si>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</si>
  <si>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</si>
  <si>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</si>
  <si>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</si>
  <si>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</si>
  <si>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</si>
  <si>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</si>
  <si>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</si>
  <si>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</si>
  <si>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</si>
  <si>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</si>
  <si>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</si>
  <si>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</si>
  <si>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</si>
  <si>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</si>
  <si>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</si>
  <si>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</si>
  <si>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</si>
  <si>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</si>
  <si>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</si>
  <si>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</si>
  <si>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</si>
  <si>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</si>
  <si>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</si>
  <si>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</si>
  <si>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</si>
  <si>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</si>
  <si>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</si>
  <si>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</si>
  <si>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</si>
  <si>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</si>
  <si>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</si>
  <si>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</si>
  <si>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</si>
  <si>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</si>
  <si>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</si>
  <si>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</si>
  <si>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</si>
  <si>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</si>
  <si>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</si>
  <si>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</si>
  <si>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</si>
  <si>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</si>
  <si>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</si>
  <si>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</si>
  <si>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</si>
  <si>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</si>
  <si>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</si>
  <si>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</si>
  <si>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</si>
  <si>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</si>
  <si>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</si>
  <si>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</si>
  <si>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</si>
  <si>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</si>
  <si>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</si>
  <si>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</si>
  <si>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</si>
  <si>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</si>
  <si>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</si>
  <si>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</si>
  <si>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</si>
  <si>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</si>
  <si>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</si>
  <si>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</si>
  <si>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</si>
  <si>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</si>
  <si>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</si>
  <si>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</si>
  <si>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</si>
  <si>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</si>
  <si>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</si>
  <si>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</si>
  <si>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</si>
  <si>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</si>
  <si>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</si>
  <si>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</si>
  <si>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</si>
  <si>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</si>
  <si>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</si>
  <si>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</si>
  <si>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</si>
  <si>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</si>
  <si>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</si>
  <si>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</si>
  <si>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</si>
  <si>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</si>
  <si>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</si>
  <si>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</si>
  <si>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</si>
  <si>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</si>
  <si>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</si>
  <si>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</si>
  <si>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</si>
  <si>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</si>
  <si>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</si>
  <si>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</si>
  <si>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</si>
  <si>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</si>
  <si>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</si>
  <si>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</si>
  <si>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</si>
  <si>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</si>
  <si>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</si>
  <si>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</si>
  <si>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</si>
  <si>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</si>
  <si>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</si>
  <si>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</si>
  <si>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</si>
  <si>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</si>
  <si>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</si>
  <si>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</si>
  <si>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</si>
  <si>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</si>
  <si>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</si>
  <si>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</si>
  <si>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</si>
  <si>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</si>
  <si>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</si>
  <si>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</si>
  <si>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</si>
  <si>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ANTCOAL</t>
  </si>
  <si>
    <t>Anthracite</t>
  </si>
  <si>
    <t>RSA 2019 ver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</si>
</sst>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0;\-#,##0.00;\-"/>
    <numFmt numFmtId="166" formatCode="#,##0.00;;\-"/>
    <numFmt numFmtId="167" formatCode="#,##0.00;#,##0.00;\-"/>
    <numFmt numFmtId="168" formatCode="#,##0;\-#,##0;\-"/>
  </numFmts>
  <fonts count="38"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362</v>
      </c>
    </row>
    <row r="2" spans="1:3" ht="111.75" customHeight="1" x14ac:dyDescent="0.2">
      <c r="A2" s="131" t="s">
        <v>332</v>
      </c>
      <c r="B2" s="131"/>
      <c r="C2" s="131"/>
    </row>
    <row r="3" spans="1:3" ht="83.25" customHeight="1" thickBot="1" x14ac:dyDescent="0.25">
      <c r="A3" s="132" t="s">
        <v>333</v>
      </c>
      <c r="B3" s="132"/>
      <c r="C3" s="132"/>
    </row>
    <row r="4" spans="1:3" ht="13.5" thickBot="1" x14ac:dyDescent="0.25">
      <c r="A4" s="133" t="s">
        <v>334</v>
      </c>
      <c r="B4" s="134"/>
      <c r="C4" s="135"/>
    </row>
    <row r="5" spans="1:3" ht="13.5" thickBot="1" x14ac:dyDescent="0.25">
      <c r="A5" s="122"/>
      <c r="B5" s="123" t="s">
        <v>335</v>
      </c>
      <c r="C5" s="123" t="s">
        <v>336</v>
      </c>
    </row>
    <row r="6" spans="1:3" ht="13.5" thickBot="1" x14ac:dyDescent="0.25">
      <c r="A6" s="127" t="s">
        <v>337</v>
      </c>
      <c r="B6" s="124" t="s">
        <v>338</v>
      </c>
      <c r="C6" s="124" t="s">
        <v>339</v>
      </c>
    </row>
    <row r="7" spans="1:3" ht="26.25" thickBot="1" x14ac:dyDescent="0.25">
      <c r="A7" s="127" t="s">
        <v>340</v>
      </c>
      <c r="B7" s="124" t="s">
        <v>341</v>
      </c>
      <c r="C7" s="124" t="s">
        <v>342</v>
      </c>
    </row>
    <row r="8" spans="1:3" ht="13.5" thickBot="1" x14ac:dyDescent="0.25">
      <c r="A8" s="127" t="s">
        <v>343</v>
      </c>
      <c r="B8" s="124" t="s">
        <v>344</v>
      </c>
      <c r="C8" s="124" t="s">
        <v>344</v>
      </c>
    </row>
    <row r="9" spans="1:3" ht="13.5" thickBot="1" x14ac:dyDescent="0.25">
      <c r="A9" s="127" t="s">
        <v>345</v>
      </c>
      <c r="B9" s="124" t="s">
        <v>346</v>
      </c>
      <c r="C9" s="124" t="s">
        <v>346</v>
      </c>
    </row>
    <row r="10" spans="1:3" x14ac:dyDescent="0.2">
      <c r="A10" s="128" t="s">
        <v>324</v>
      </c>
      <c r="B10" s="128" t="s">
        <v>347</v>
      </c>
      <c r="C10" s="125" t="s">
        <v>348</v>
      </c>
    </row>
    <row r="11" spans="1:3" x14ac:dyDescent="0.2">
      <c r="A11" s="129"/>
      <c r="B11" s="129"/>
      <c r="C11" s="125" t="s">
        <v>349</v>
      </c>
    </row>
    <row r="12" spans="1:3" x14ac:dyDescent="0.2">
      <c r="A12" s="129"/>
      <c r="B12" s="129"/>
      <c r="C12" s="125" t="s">
        <v>350</v>
      </c>
    </row>
    <row r="13" spans="1:3" x14ac:dyDescent="0.2">
      <c r="A13" s="129"/>
      <c r="B13" s="129"/>
      <c r="C13" s="125" t="s">
        <v>351</v>
      </c>
    </row>
    <row r="14" spans="1:3" ht="13.5" thickBot="1" x14ac:dyDescent="0.25">
      <c r="A14" s="130"/>
      <c r="B14" s="130"/>
      <c r="C14" s="124" t="s">
        <v>352</v>
      </c>
    </row>
    <row r="15" spans="1:3" ht="51.75" thickBot="1" x14ac:dyDescent="0.25">
      <c r="A15" s="127" t="s">
        <v>353</v>
      </c>
      <c r="B15" s="124" t="s">
        <v>354</v>
      </c>
      <c r="C15" s="124" t="s">
        <v>355</v>
      </c>
    </row>
    <row r="16" spans="1:3" x14ac:dyDescent="0.2">
      <c r="A16" s="128" t="s">
        <v>356</v>
      </c>
      <c r="B16" s="128" t="s">
        <v>344</v>
      </c>
      <c r="C16" s="125" t="s">
        <v>346</v>
      </c>
    </row>
    <row r="17" spans="1:3" ht="25.5" x14ac:dyDescent="0.2">
      <c r="A17" s="129"/>
      <c r="B17" s="129"/>
      <c r="C17" s="125" t="s">
        <v>357</v>
      </c>
    </row>
    <row r="18" spans="1:3" ht="13.5" thickBot="1" x14ac:dyDescent="0.25">
      <c r="A18" s="130"/>
      <c r="B18" s="130"/>
      <c r="C18" s="124"/>
    </row>
    <row r="19" spans="1:3" ht="13.5" thickBot="1" x14ac:dyDescent="0.25">
      <c r="A19" s="127" t="s">
        <v>358</v>
      </c>
      <c r="B19" s="124" t="s">
        <v>344</v>
      </c>
      <c r="C19" s="124" t="s">
        <v>344</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25"/>
  <sheetViews>
    <sheetView zoomScaleNormal="100" workbookViewId="0">
      <pane xSplit="1" ySplit="3" topLeftCell="B4" activePane="bottomRight" state="frozen"/>
      <selection pane="topRight" activeCell="B1" sqref="B1"/>
      <selection pane="bottomLeft" activeCell="A4" sqref="A4"/>
      <selection pane="bottomRight" activeCell="L30" sqref="L30"/>
    </sheetView>
  </sheetViews>
  <sheetFormatPr defaultRowHeight="12.75" x14ac:dyDescent="0.2"/>
  <cols>
    <col min="1" max="1" width="35.140625" bestFit="1" customWidth="1"/>
    <col min="2" max="2" width="15.42578125" bestFit="1" customWidth="1"/>
    <col min="3" max="3" width="8.85546875" bestFit="1" customWidth="1"/>
    <col min="4" max="4" width="16.28515625" customWidth="1"/>
    <col min="5" max="5" width="15.85546875" customWidth="1"/>
    <col min="6" max="6" width="18" customWidth="1"/>
    <col min="7" max="7" width="9.5703125" bestFit="1" customWidth="1"/>
    <col min="8" max="8" width="8" bestFit="1" customWidth="1"/>
    <col min="9" max="9" width="7" bestFit="1" customWidth="1"/>
    <col min="10" max="10" width="9" bestFit="1" customWidth="1"/>
    <col min="11" max="11" width="13.140625" bestFit="1" customWidth="1"/>
    <col min="12" max="12" width="9.7109375" bestFit="1" customWidth="1"/>
    <col min="13" max="13" width="6.5703125" bestFit="1" customWidth="1"/>
    <col min="14" max="14" width="11.28515625" bestFit="1" customWidth="1"/>
    <col min="15" max="15" width="10.5703125" bestFit="1" customWidth="1"/>
    <col min="16" max="16" width="10.85546875" bestFit="1" customWidth="1"/>
    <col min="17" max="17" width="9.28515625" bestFit="1" customWidth="1"/>
    <col min="18" max="19" width="11.28515625" bestFit="1" customWidth="1"/>
    <col min="20" max="20" width="9.85546875" bestFit="1" customWidth="1"/>
    <col min="21" max="21" width="10.7109375" bestFit="1" customWidth="1"/>
    <col min="22" max="22" width="7.42578125" bestFit="1" customWidth="1"/>
    <col min="23" max="23" width="11.28515625" bestFit="1" customWidth="1"/>
    <col min="24" max="25" width="14.28515625" bestFit="1" customWidth="1"/>
    <col min="26" max="26" width="11.28515625" bestFit="1" customWidth="1"/>
    <col min="27" max="27" width="10.140625" bestFit="1" customWidth="1"/>
    <col min="28" max="28" width="8.5703125" bestFit="1" customWidth="1"/>
    <col min="29" max="29" width="13.140625" bestFit="1" customWidth="1"/>
    <col min="30" max="30" width="10.140625" bestFit="1" customWidth="1"/>
    <col min="31" max="31" width="8.7109375" bestFit="1" customWidth="1"/>
    <col min="32" max="32" width="11.28515625" bestFit="1" customWidth="1"/>
    <col min="33" max="33" width="14.28515625" bestFit="1" customWidth="1"/>
    <col min="34" max="34" width="11.28515625" bestFit="1" customWidth="1"/>
    <col min="35" max="36" width="13.140625" bestFit="1" customWidth="1"/>
    <col min="37" max="37" width="11.28515625" bestFit="1" customWidth="1"/>
    <col min="38" max="38" width="14.28515625" bestFit="1" customWidth="1"/>
    <col min="39" max="39" width="13.140625" bestFit="1" customWidth="1"/>
    <col min="40" max="44" width="11.28515625" bestFit="1" customWidth="1"/>
    <col min="45" max="45" width="10.140625" bestFit="1" customWidth="1"/>
    <col min="46" max="46" width="13.140625" bestFit="1" customWidth="1"/>
    <col min="47" max="47" width="11.28515625" bestFit="1" customWidth="1"/>
    <col min="48" max="48" width="10.140625" bestFit="1" customWidth="1"/>
    <col min="49" max="49" width="9" bestFit="1" customWidth="1"/>
    <col min="50" max="50" width="10.7109375" bestFit="1" customWidth="1"/>
    <col min="51" max="51" width="9" bestFit="1" customWidth="1"/>
    <col min="52" max="52" width="6.5703125" bestFit="1" customWidth="1"/>
    <col min="53" max="53" width="9" bestFit="1" customWidth="1"/>
    <col min="54" max="54" width="10.28515625" bestFit="1" customWidth="1"/>
    <col min="55" max="55" width="8.140625" bestFit="1" customWidth="1"/>
    <col min="56" max="56" width="8.28515625" bestFit="1" customWidth="1"/>
    <col min="57" max="57" width="15.42578125" bestFit="1" customWidth="1"/>
    <col min="58" max="58" width="7.140625" bestFit="1" customWidth="1"/>
  </cols>
  <sheetData>
    <row r="1" spans="1:63" x14ac:dyDescent="0.2">
      <c r="A1" s="8" t="s">
        <v>365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114</v>
      </c>
      <c r="B2" s="10" t="s">
        <v>115</v>
      </c>
      <c r="C2" s="10" t="s">
        <v>115</v>
      </c>
      <c r="D2" s="10" t="s">
        <v>115</v>
      </c>
      <c r="E2" s="10" t="s">
        <v>115</v>
      </c>
      <c r="F2" s="10" t="s">
        <v>115</v>
      </c>
      <c r="G2" s="10" t="s">
        <v>115</v>
      </c>
      <c r="H2" s="10" t="s">
        <v>115</v>
      </c>
      <c r="I2" s="10" t="s">
        <v>115</v>
      </c>
      <c r="J2" s="10" t="s">
        <v>115</v>
      </c>
      <c r="K2" s="10" t="s">
        <v>115</v>
      </c>
      <c r="L2" s="10" t="s">
        <v>115</v>
      </c>
      <c r="M2" s="10" t="s">
        <v>115</v>
      </c>
      <c r="N2" s="10" t="s">
        <v>116</v>
      </c>
      <c r="O2" s="10" t="s">
        <v>116</v>
      </c>
      <c r="P2" s="10" t="s">
        <v>116</v>
      </c>
      <c r="Q2" s="10" t="s">
        <v>116</v>
      </c>
      <c r="R2" s="10" t="s">
        <v>116</v>
      </c>
      <c r="S2" s="10" t="s">
        <v>116</v>
      </c>
      <c r="T2" s="10" t="s">
        <v>116</v>
      </c>
      <c r="U2" s="10" t="s">
        <v>116</v>
      </c>
      <c r="V2" s="10" t="s">
        <v>116</v>
      </c>
      <c r="W2" s="10" t="s">
        <v>116</v>
      </c>
      <c r="X2" s="10" t="s">
        <v>115</v>
      </c>
      <c r="Y2" s="10" t="s">
        <v>115</v>
      </c>
      <c r="Z2" s="11" t="s">
        <v>115</v>
      </c>
      <c r="AA2" s="10" t="s">
        <v>115</v>
      </c>
      <c r="AB2" s="10" t="s">
        <v>115</v>
      </c>
      <c r="AC2" s="10" t="s">
        <v>115</v>
      </c>
      <c r="AD2" s="10" t="s">
        <v>116</v>
      </c>
      <c r="AE2" s="10" t="s">
        <v>117</v>
      </c>
      <c r="AF2" s="10" t="s">
        <v>117</v>
      </c>
      <c r="AG2" s="10" t="s">
        <v>117</v>
      </c>
      <c r="AH2" s="10" t="s">
        <v>117</v>
      </c>
      <c r="AI2" s="10" t="s">
        <v>117</v>
      </c>
      <c r="AJ2" s="10" t="s">
        <v>117</v>
      </c>
      <c r="AK2" s="10" t="s">
        <v>117</v>
      </c>
      <c r="AL2" s="10" t="s">
        <v>117</v>
      </c>
      <c r="AM2" s="10" t="s">
        <v>117</v>
      </c>
      <c r="AN2" s="10" t="s">
        <v>117</v>
      </c>
      <c r="AO2" s="10" t="s">
        <v>117</v>
      </c>
      <c r="AP2" s="10" t="s">
        <v>115</v>
      </c>
      <c r="AQ2" s="10" t="s">
        <v>115</v>
      </c>
      <c r="AR2" s="10" t="s">
        <v>115</v>
      </c>
      <c r="AS2" s="10" t="s">
        <v>115</v>
      </c>
      <c r="AT2" s="10" t="s">
        <v>115</v>
      </c>
      <c r="AU2" s="10" t="s">
        <v>115</v>
      </c>
      <c r="AV2" s="10" t="s">
        <v>170</v>
      </c>
      <c r="AW2" s="10" t="s">
        <v>170</v>
      </c>
      <c r="AX2" s="10" t="s">
        <v>170</v>
      </c>
      <c r="AY2" s="10" t="s">
        <v>170</v>
      </c>
      <c r="AZ2" s="10" t="s">
        <v>170</v>
      </c>
      <c r="BA2" s="10" t="s">
        <v>170</v>
      </c>
      <c r="BB2" s="10" t="s">
        <v>116</v>
      </c>
      <c r="BC2" s="10" t="s">
        <v>116</v>
      </c>
      <c r="BD2" s="10" t="s">
        <v>116</v>
      </c>
      <c r="BE2" s="10" t="s">
        <v>118</v>
      </c>
      <c r="BF2" s="10" t="s">
        <v>116</v>
      </c>
      <c r="BG2" s="3"/>
    </row>
    <row r="3" spans="1:63" s="4" customFormat="1" x14ac:dyDescent="0.2">
      <c r="A3" s="10" t="s">
        <v>113</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36"/>
      <c r="BI3" s="136"/>
      <c r="BJ3" s="136"/>
      <c r="BK3" s="136"/>
    </row>
    <row r="4" spans="1:63" ht="13.5" x14ac:dyDescent="0.25">
      <c r="A4" s="22" t="s">
        <v>164</v>
      </c>
      <c r="B4" s="12">
        <f>E4+F4+G4+D4</f>
        <v>254410720</v>
      </c>
      <c r="C4" s="12">
        <f>H4+I4</f>
        <v>0</v>
      </c>
      <c r="D4" s="12">
        <v>3077839</v>
      </c>
      <c r="E4" s="12">
        <v>2370449</v>
      </c>
      <c r="F4" s="12">
        <v>248962432</v>
      </c>
      <c r="G4" s="12"/>
      <c r="H4" s="12"/>
      <c r="I4" s="12"/>
      <c r="J4" s="12"/>
      <c r="K4" s="12">
        <v>1249693</v>
      </c>
      <c r="L4" s="12"/>
      <c r="M4" s="12"/>
      <c r="N4" s="12"/>
      <c r="O4" s="12">
        <v>23250.759765625</v>
      </c>
      <c r="P4" s="12">
        <v>22953.91015625</v>
      </c>
      <c r="Q4" s="12"/>
      <c r="R4" s="12">
        <v>651724.6875</v>
      </c>
      <c r="S4" s="12">
        <v>651724.6875</v>
      </c>
      <c r="T4" s="12"/>
      <c r="U4" s="12"/>
      <c r="V4" s="12"/>
      <c r="W4" s="12">
        <v>23069.509765625</v>
      </c>
      <c r="X4" s="12">
        <f>SUM(Y4:AC4)</f>
        <v>414790</v>
      </c>
      <c r="Y4" s="12">
        <v>21770</v>
      </c>
      <c r="Z4" s="12">
        <v>393020</v>
      </c>
      <c r="AA4" s="12"/>
      <c r="AB4" s="12"/>
      <c r="AC4" s="12"/>
      <c r="AD4" s="12">
        <v>13509.3662109375</v>
      </c>
      <c r="AE4" s="12"/>
      <c r="AF4" s="12">
        <v>667364.6875</v>
      </c>
      <c r="AG4" s="12">
        <v>10424467</v>
      </c>
      <c r="AH4" s="12">
        <v>636168.4375</v>
      </c>
      <c r="AI4" s="12">
        <v>605744</v>
      </c>
      <c r="AJ4" s="12">
        <v>1089709.875</v>
      </c>
      <c r="AK4" s="12">
        <v>463187.40625</v>
      </c>
      <c r="AL4" s="12">
        <v>9080357</v>
      </c>
      <c r="AM4" s="12">
        <v>2940065</v>
      </c>
      <c r="AN4" s="12">
        <v>297276.0625</v>
      </c>
      <c r="AO4" s="12">
        <v>21076.435546875</v>
      </c>
      <c r="AP4" s="12">
        <v>476300</v>
      </c>
      <c r="AQ4" s="12">
        <v>332040</v>
      </c>
      <c r="AR4" s="12">
        <v>295842.625</v>
      </c>
      <c r="AS4" s="12">
        <v>47810</v>
      </c>
      <c r="AT4" s="12"/>
      <c r="AU4" s="12">
        <v>875550</v>
      </c>
      <c r="AV4" s="12">
        <v>43073.390625</v>
      </c>
      <c r="AW4" s="12">
        <v>781.79998779296875</v>
      </c>
      <c r="AX4" s="12"/>
      <c r="AY4" s="12">
        <v>3114.449951171875</v>
      </c>
      <c r="AZ4" s="12"/>
      <c r="BA4" s="12">
        <v>6691.02001953125</v>
      </c>
      <c r="BB4" s="12"/>
      <c r="BC4" s="12"/>
      <c r="BD4" s="12"/>
      <c r="BE4" s="12">
        <v>226032032</v>
      </c>
      <c r="BF4" s="12"/>
    </row>
    <row r="5" spans="1:63" ht="13.5" x14ac:dyDescent="0.25">
      <c r="A5" s="22" t="s">
        <v>143</v>
      </c>
      <c r="B5" s="12">
        <f t="shared" ref="B5:B68" si="0">E5+F5+G5+D5</f>
        <v>0</v>
      </c>
      <c r="C5" s="12">
        <f t="shared" ref="C5:C68" si="1">H5+I5</f>
        <v>0</v>
      </c>
      <c r="D5" s="12"/>
      <c r="E5" s="12"/>
      <c r="F5" s="12"/>
      <c r="G5" s="12"/>
      <c r="H5" s="12"/>
      <c r="I5" s="12"/>
      <c r="J5" s="12"/>
      <c r="K5" s="12"/>
      <c r="L5" s="12"/>
      <c r="M5" s="12"/>
      <c r="N5" s="12">
        <v>21791</v>
      </c>
      <c r="O5" s="12"/>
      <c r="P5" s="12"/>
      <c r="Q5" s="12"/>
      <c r="R5" s="12">
        <f t="shared" ref="R5:R9" si="2">SUM(S5:V5)</f>
        <v>0</v>
      </c>
      <c r="S5" s="12"/>
      <c r="T5" s="12"/>
      <c r="U5" s="12"/>
      <c r="V5" s="12"/>
      <c r="W5" s="12"/>
      <c r="X5" s="12">
        <f>SUM(Y5:AC5)</f>
        <v>4547290</v>
      </c>
      <c r="Y5" s="12"/>
      <c r="Z5" s="12"/>
      <c r="AA5" s="12"/>
      <c r="AB5" s="12"/>
      <c r="AC5" s="12">
        <v>4547290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1327060.90625</v>
      </c>
      <c r="C6" s="12">
        <f t="shared" si="1"/>
        <v>0</v>
      </c>
      <c r="D6" s="12">
        <v>361427.21875</v>
      </c>
      <c r="E6" s="12"/>
      <c r="F6" s="12">
        <v>965633.6875</v>
      </c>
      <c r="G6" s="12"/>
      <c r="H6" s="12"/>
      <c r="I6" s="12"/>
      <c r="J6" s="12"/>
      <c r="K6" s="12"/>
      <c r="L6" s="12"/>
      <c r="M6" s="12"/>
      <c r="N6" s="12"/>
      <c r="O6" s="12"/>
      <c r="P6" s="12"/>
      <c r="Q6" s="12"/>
      <c r="R6" s="12">
        <f t="shared" si="2"/>
        <v>0</v>
      </c>
      <c r="S6" s="12"/>
      <c r="T6" s="12"/>
      <c r="U6" s="12"/>
      <c r="V6" s="12"/>
      <c r="W6" s="12">
        <v>130441.5078125</v>
      </c>
      <c r="X6" s="12">
        <f>SUM(Y6:AC6)</f>
        <v>24256290</v>
      </c>
      <c r="Y6" s="12">
        <v>24256290</v>
      </c>
      <c r="Z6" s="12"/>
      <c r="AA6" s="12"/>
      <c r="AB6" s="12"/>
      <c r="AC6" s="12"/>
      <c r="AD6" s="12"/>
      <c r="AE6" s="12"/>
      <c r="AF6" s="12">
        <v>190130.34375</v>
      </c>
      <c r="AG6" s="12">
        <v>2195270.25</v>
      </c>
      <c r="AH6" s="12">
        <v>17667.240234375</v>
      </c>
      <c r="AI6" s="12"/>
      <c r="AJ6" s="12">
        <v>395028.03125</v>
      </c>
      <c r="AK6" s="12">
        <v>0.27000001072883606</v>
      </c>
      <c r="AL6" s="12">
        <v>6105302.5</v>
      </c>
      <c r="AM6" s="12">
        <v>61080.96484375</v>
      </c>
      <c r="AN6" s="12"/>
      <c r="AO6" s="12">
        <v>140.22000122070313</v>
      </c>
      <c r="AP6" s="12">
        <v>7.2399997711181641</v>
      </c>
      <c r="AQ6" s="12">
        <v>4.8400001525878906</v>
      </c>
      <c r="AR6" s="12">
        <v>21.100000381469727</v>
      </c>
      <c r="AS6" s="12">
        <v>302.010009765625</v>
      </c>
      <c r="AT6" s="12"/>
      <c r="AU6" s="12"/>
      <c r="AV6" s="12"/>
      <c r="AW6" s="12"/>
      <c r="AX6" s="12"/>
      <c r="AY6" s="12"/>
      <c r="AZ6" s="12"/>
      <c r="BA6" s="12"/>
      <c r="BB6" s="12"/>
      <c r="BC6" s="12"/>
      <c r="BD6" s="12"/>
      <c r="BE6" s="12">
        <v>7491035.5</v>
      </c>
      <c r="BF6" s="12"/>
    </row>
    <row r="7" spans="1:63" ht="13.5" x14ac:dyDescent="0.25">
      <c r="A7" s="21" t="s">
        <v>124</v>
      </c>
      <c r="B7" s="12">
        <f t="shared" si="0"/>
        <v>-70371697</v>
      </c>
      <c r="C7" s="12">
        <f t="shared" si="1"/>
        <v>0</v>
      </c>
      <c r="D7" s="12">
        <v>-1192043</v>
      </c>
      <c r="E7" s="12">
        <v>-1339630</v>
      </c>
      <c r="F7" s="12">
        <v>-67840024</v>
      </c>
      <c r="G7" s="12"/>
      <c r="H7" s="12"/>
      <c r="I7" s="12"/>
      <c r="J7" s="12"/>
      <c r="K7" s="12"/>
      <c r="L7" s="12"/>
      <c r="M7" s="12"/>
      <c r="N7" s="12"/>
      <c r="O7" s="12"/>
      <c r="P7" s="12"/>
      <c r="Q7" s="12"/>
      <c r="R7" s="12">
        <f t="shared" si="2"/>
        <v>0</v>
      </c>
      <c r="S7" s="12"/>
      <c r="T7" s="12"/>
      <c r="U7" s="12"/>
      <c r="V7" s="12"/>
      <c r="W7" s="12">
        <v>-422.42001342773438</v>
      </c>
      <c r="X7" s="12">
        <f t="shared" ref="X7:X68" si="3">SUM(Y7:AC7)</f>
        <v>-5.000000074505806E-2</v>
      </c>
      <c r="Y7" s="12">
        <v>-5.000000074505806E-2</v>
      </c>
      <c r="Z7" s="12"/>
      <c r="AA7" s="12"/>
      <c r="AB7" s="12"/>
      <c r="AC7" s="12"/>
      <c r="AD7" s="12"/>
      <c r="AE7" s="12"/>
      <c r="AF7" s="12">
        <v>-131983.3125</v>
      </c>
      <c r="AG7" s="12">
        <v>-1320565.875</v>
      </c>
      <c r="AH7" s="12">
        <v>-7574.83984375</v>
      </c>
      <c r="AI7" s="12"/>
      <c r="AJ7" s="12">
        <v>-392400.875</v>
      </c>
      <c r="AK7" s="12">
        <v>-49587.01171875</v>
      </c>
      <c r="AL7" s="12">
        <v>-1837888.125</v>
      </c>
      <c r="AM7" s="12">
        <v>-513498.03125</v>
      </c>
      <c r="AN7" s="12"/>
      <c r="AO7" s="12">
        <v>-3226.02001953125</v>
      </c>
      <c r="AP7" s="12">
        <v>-9.5100002288818359</v>
      </c>
      <c r="AQ7" s="12">
        <v>-112.31999969482422</v>
      </c>
      <c r="AR7" s="12">
        <v>-20.110000610351563</v>
      </c>
      <c r="AS7" s="12">
        <v>-0.86000001430511475</v>
      </c>
      <c r="AT7" s="12"/>
      <c r="AU7" s="12"/>
      <c r="AV7" s="12"/>
      <c r="AW7" s="12"/>
      <c r="AX7" s="12"/>
      <c r="AY7" s="12"/>
      <c r="AZ7" s="12"/>
      <c r="BA7" s="12"/>
      <c r="BB7" s="12"/>
      <c r="BC7" s="12"/>
      <c r="BD7" s="12"/>
      <c r="BE7" s="12">
        <v>-14018541</v>
      </c>
      <c r="BF7" s="12"/>
    </row>
    <row r="8" spans="1:63" ht="13.5" x14ac:dyDescent="0.2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0"/>
        <v>185366083.90625</v>
      </c>
      <c r="C10" s="14">
        <f>H10+I10</f>
        <v>0</v>
      </c>
      <c r="D10" s="14">
        <f>SUM(D4:D9)</f>
        <v>2247223.21875</v>
      </c>
      <c r="E10" s="14">
        <f>SUM(E4:E9)</f>
        <v>1030819</v>
      </c>
      <c r="F10" s="14">
        <f t="shared" ref="F10:M10" si="4">SUM(F4:F9)</f>
        <v>182088041.6875</v>
      </c>
      <c r="G10" s="14">
        <f t="shared" si="4"/>
        <v>0</v>
      </c>
      <c r="H10" s="14">
        <f t="shared" si="4"/>
        <v>0</v>
      </c>
      <c r="I10" s="14">
        <f t="shared" si="4"/>
        <v>0</v>
      </c>
      <c r="J10" s="14">
        <f t="shared" si="4"/>
        <v>0</v>
      </c>
      <c r="K10" s="14">
        <f t="shared" si="4"/>
        <v>1249693</v>
      </c>
      <c r="L10" s="14">
        <f t="shared" si="4"/>
        <v>0</v>
      </c>
      <c r="M10" s="14">
        <f t="shared" si="4"/>
        <v>0</v>
      </c>
      <c r="N10" s="14">
        <f>SUM(N4:N9)</f>
        <v>21791</v>
      </c>
      <c r="O10" s="14">
        <v>0</v>
      </c>
      <c r="P10" s="14">
        <f>SUM(P4:P9)</f>
        <v>22953.91015625</v>
      </c>
      <c r="Q10" s="14">
        <f t="shared" ref="Q10:V10" si="5">SUM(Q4:Q9)</f>
        <v>0</v>
      </c>
      <c r="R10" s="14">
        <f>SUM(R4:R9)</f>
        <v>651724.6875</v>
      </c>
      <c r="S10" s="14">
        <f t="shared" si="5"/>
        <v>651724.6875</v>
      </c>
      <c r="T10" s="14">
        <f t="shared" si="5"/>
        <v>0</v>
      </c>
      <c r="U10" s="14">
        <f t="shared" si="5"/>
        <v>0</v>
      </c>
      <c r="V10" s="14">
        <f t="shared" si="5"/>
        <v>0</v>
      </c>
      <c r="W10" s="14">
        <f>SUM(W4:W9)</f>
        <v>153088.59756469727</v>
      </c>
      <c r="X10" s="14">
        <f t="shared" si="3"/>
        <v>29218369.949999999</v>
      </c>
      <c r="Y10" s="14">
        <f>SUM(Y4:Y9)</f>
        <v>24278059.949999999</v>
      </c>
      <c r="Z10" s="14">
        <f>SUM(Z4:Z9)</f>
        <v>393020</v>
      </c>
      <c r="AA10" s="14">
        <f t="shared" ref="AA10:AS10" si="6">SUM(AA4:AA9)</f>
        <v>0</v>
      </c>
      <c r="AB10" s="14">
        <f t="shared" si="6"/>
        <v>0</v>
      </c>
      <c r="AC10" s="14">
        <f>SUM(AC4:AC9)</f>
        <v>4547290</v>
      </c>
      <c r="AD10" s="14">
        <f t="shared" si="6"/>
        <v>13509.3662109375</v>
      </c>
      <c r="AE10" s="14">
        <f t="shared" si="6"/>
        <v>0</v>
      </c>
      <c r="AF10" s="14">
        <f t="shared" si="6"/>
        <v>725511.71875</v>
      </c>
      <c r="AG10" s="14">
        <f>SUM(AG4:AG9)</f>
        <v>11299171.375</v>
      </c>
      <c r="AH10" s="14">
        <f>SUM(AH4:AH9)</f>
        <v>646260.837890625</v>
      </c>
      <c r="AI10" s="14">
        <f t="shared" si="6"/>
        <v>605744</v>
      </c>
      <c r="AJ10" s="14">
        <f t="shared" si="6"/>
        <v>1092337.03125</v>
      </c>
      <c r="AK10" s="14">
        <f>SUM(AK4:AK9)</f>
        <v>413600.66453126073</v>
      </c>
      <c r="AL10" s="14">
        <f>SUM(AL4:AL9)</f>
        <v>13347771.375</v>
      </c>
      <c r="AM10" s="14">
        <f t="shared" si="6"/>
        <v>2487647.93359375</v>
      </c>
      <c r="AN10" s="14">
        <f t="shared" si="6"/>
        <v>297276.0625</v>
      </c>
      <c r="AO10" s="14">
        <f t="shared" si="6"/>
        <v>17990.635528564453</v>
      </c>
      <c r="AP10" s="14">
        <f>SUM(AP4:AP9)</f>
        <v>476297.72999954224</v>
      </c>
      <c r="AQ10" s="14">
        <f t="shared" si="6"/>
        <v>331932.52000045776</v>
      </c>
      <c r="AR10" s="14">
        <f t="shared" si="6"/>
        <v>295843.61499977112</v>
      </c>
      <c r="AS10" s="14">
        <f t="shared" si="6"/>
        <v>48111.15000975132</v>
      </c>
      <c r="AT10" s="14">
        <f>SUM(AT4:AT9)</f>
        <v>0</v>
      </c>
      <c r="AU10" s="14">
        <f>SUM(AU4:AU9)</f>
        <v>875550</v>
      </c>
      <c r="AV10" s="14">
        <f t="shared" ref="AV10:BF10" si="7">SUM(AV4:AV9)</f>
        <v>43073.390625</v>
      </c>
      <c r="AW10" s="14">
        <f t="shared" si="7"/>
        <v>781.79998779296875</v>
      </c>
      <c r="AX10" s="14">
        <f>SUM(AX4:AX9)</f>
        <v>0</v>
      </c>
      <c r="AY10" s="14">
        <f t="shared" si="7"/>
        <v>3114.449951171875</v>
      </c>
      <c r="AZ10" s="14">
        <f t="shared" si="7"/>
        <v>0</v>
      </c>
      <c r="BA10" s="14">
        <f t="shared" si="7"/>
        <v>6691.02001953125</v>
      </c>
      <c r="BB10" s="14">
        <f t="shared" si="7"/>
        <v>0</v>
      </c>
      <c r="BC10" s="14">
        <f t="shared" si="7"/>
        <v>0</v>
      </c>
      <c r="BD10" s="14">
        <f t="shared" si="7"/>
        <v>0</v>
      </c>
      <c r="BE10" s="14">
        <f>SUM(BE4:BE9)</f>
        <v>219504526.5</v>
      </c>
      <c r="BF10" s="14">
        <f t="shared" si="7"/>
        <v>0</v>
      </c>
    </row>
    <row r="11" spans="1:63" ht="13.5"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4547290</v>
      </c>
      <c r="Y11" s="12"/>
      <c r="Z11" s="12"/>
      <c r="AA11" s="12"/>
      <c r="AB11" s="12"/>
      <c r="AC11" s="12">
        <v>4547290</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-5959402.83984375</v>
      </c>
      <c r="C12" s="12">
        <f>H12+I12</f>
        <v>0</v>
      </c>
      <c r="D12" s="12">
        <f>(D10-(D11+D13+D31+D43)-D44)</f>
        <v>-148619.77734375</v>
      </c>
      <c r="E12" s="12">
        <f>(E10-(E11+E13+E31+E43)-E44)</f>
        <v>0</v>
      </c>
      <c r="F12" s="12">
        <f>(F10-(F11+F13+F31+F43)-F44)</f>
        <v>-5810783.0625</v>
      </c>
      <c r="G12" s="12">
        <f t="shared" ref="G12:M12" si="8">(G10-(G11+G13+G31+G43)-G44)</f>
        <v>0</v>
      </c>
      <c r="H12" s="12">
        <f t="shared" si="8"/>
        <v>0</v>
      </c>
      <c r="I12" s="12">
        <f t="shared" si="8"/>
        <v>0</v>
      </c>
      <c r="J12" s="12">
        <f t="shared" si="8"/>
        <v>0</v>
      </c>
      <c r="K12" s="12">
        <f t="shared" si="8"/>
        <v>24993.859375</v>
      </c>
      <c r="L12" s="12">
        <f t="shared" si="8"/>
        <v>0</v>
      </c>
      <c r="M12" s="12">
        <f t="shared" si="8"/>
        <v>0</v>
      </c>
      <c r="N12" s="12">
        <f>(N10-(N11+N13+N31+N43)-N44)</f>
        <v>-0.473388671875</v>
      </c>
      <c r="O12" s="12">
        <v>0</v>
      </c>
      <c r="P12" s="12">
        <v>0</v>
      </c>
      <c r="Q12" s="12">
        <f t="shared" ref="Q12:V12" si="9">(Q10-(Q11+Q13+Q31+Q43)-Q44)</f>
        <v>0</v>
      </c>
      <c r="R12" s="12">
        <f t="shared" si="9"/>
        <v>505.51025390625</v>
      </c>
      <c r="S12" s="12">
        <f t="shared" si="9"/>
        <v>505.51025390625</v>
      </c>
      <c r="T12" s="12">
        <f t="shared" si="9"/>
        <v>0</v>
      </c>
      <c r="U12" s="12">
        <f t="shared" si="9"/>
        <v>0</v>
      </c>
      <c r="V12" s="12">
        <f t="shared" si="9"/>
        <v>0</v>
      </c>
      <c r="W12" s="12">
        <f>(W10-(W11+W13+W31+W43)-W44)</f>
        <v>861.90194702148438</v>
      </c>
      <c r="X12" s="12">
        <f t="shared" si="3"/>
        <v>412613.94999999925</v>
      </c>
      <c r="Y12" s="12">
        <f t="shared" ref="Y12:BF12" si="10">(Y10-(Y11+Y13+Y31+Y43)-Y44)</f>
        <v>19593.949999999255</v>
      </c>
      <c r="Z12" s="12">
        <f>(Z10-(Z11+Z13+Z31+Z43)-Z44)</f>
        <v>393020</v>
      </c>
      <c r="AA12" s="12">
        <f t="shared" si="10"/>
        <v>0</v>
      </c>
      <c r="AB12" s="12">
        <f t="shared" si="10"/>
        <v>0</v>
      </c>
      <c r="AC12" s="12">
        <f>(AC10-(AC11+AC13+AC31+AC43)-AC44)</f>
        <v>0</v>
      </c>
      <c r="AD12" s="12">
        <f t="shared" si="10"/>
        <v>0</v>
      </c>
      <c r="AE12" s="12">
        <f t="shared" si="10"/>
        <v>0</v>
      </c>
      <c r="AF12" s="12">
        <f t="shared" si="10"/>
        <v>223910.07640075684</v>
      </c>
      <c r="AG12" s="12">
        <f>(AG10-(AG11+AG13+AG31+AG43)-AG44)</f>
        <v>-83717.539836883545</v>
      </c>
      <c r="AH12" s="12">
        <f>(AH10-(AH11+AH13+AH31+AH43)-AH44)</f>
        <v>644125.81591796875</v>
      </c>
      <c r="AI12" s="12">
        <f t="shared" si="10"/>
        <v>-1901393.0331382751</v>
      </c>
      <c r="AJ12" s="12">
        <f t="shared" si="10"/>
        <v>1092337.03125</v>
      </c>
      <c r="AK12" s="12">
        <f t="shared" si="10"/>
        <v>-236085.12160012126</v>
      </c>
      <c r="AL12" s="12">
        <f t="shared" si="10"/>
        <v>-216775.52734375</v>
      </c>
      <c r="AM12" s="12">
        <f>(AM10-(AM11+AM13+AM31+AM43)-AM44)</f>
        <v>2002535.4053497314</v>
      </c>
      <c r="AN12" s="12">
        <f t="shared" si="10"/>
        <v>0</v>
      </c>
      <c r="AO12" s="12">
        <f t="shared" si="10"/>
        <v>17990.635528564453</v>
      </c>
      <c r="AP12" s="12">
        <f t="shared" si="10"/>
        <v>476297.72999954224</v>
      </c>
      <c r="AQ12" s="12">
        <f t="shared" si="10"/>
        <v>331932.52000045776</v>
      </c>
      <c r="AR12" s="12">
        <f t="shared" si="10"/>
        <v>295843.61499977112</v>
      </c>
      <c r="AS12" s="12">
        <f t="shared" si="10"/>
        <v>48111.15000975132</v>
      </c>
      <c r="AT12" s="12">
        <f t="shared" si="10"/>
        <v>0</v>
      </c>
      <c r="AU12" s="12">
        <f t="shared" si="10"/>
        <v>875550</v>
      </c>
      <c r="AV12" s="12">
        <f t="shared" si="10"/>
        <v>0</v>
      </c>
      <c r="AW12" s="12">
        <f>(AW10-(AW11+AW13+AW31+AW43)-AW44)</f>
        <v>0</v>
      </c>
      <c r="AX12" s="12">
        <f t="shared" si="10"/>
        <v>0</v>
      </c>
      <c r="AY12" s="12">
        <f t="shared" si="10"/>
        <v>0</v>
      </c>
      <c r="AZ12" s="12">
        <f t="shared" si="10"/>
        <v>0</v>
      </c>
      <c r="BA12" s="12">
        <f t="shared" si="10"/>
        <v>6691.02001953125</v>
      </c>
      <c r="BB12" s="12">
        <f t="shared" si="10"/>
        <v>0</v>
      </c>
      <c r="BC12" s="12">
        <f t="shared" si="10"/>
        <v>0</v>
      </c>
      <c r="BD12" s="12">
        <f t="shared" si="10"/>
        <v>0</v>
      </c>
      <c r="BE12" s="12">
        <f>(BE10-(BE11+BE13+BE31+BE43)-BE44)</f>
        <v>-3711240.1328125</v>
      </c>
      <c r="BF12" s="12">
        <f t="shared" si="10"/>
        <v>0</v>
      </c>
    </row>
    <row r="13" spans="1:63" s="2" customFormat="1" x14ac:dyDescent="0.2">
      <c r="A13" s="13" t="s">
        <v>60</v>
      </c>
      <c r="B13" s="14">
        <f t="shared" si="0"/>
        <v>166633039</v>
      </c>
      <c r="C13" s="14">
        <f>H13+I13</f>
        <v>0</v>
      </c>
      <c r="D13" s="14">
        <f>SUM(D14:D30)</f>
        <v>0</v>
      </c>
      <c r="E13" s="14">
        <f>SUM(E14:E30)</f>
        <v>1030819</v>
      </c>
      <c r="F13" s="14">
        <f t="shared" ref="F13:K13" si="11">SUM(F14:F30)</f>
        <v>165602220</v>
      </c>
      <c r="G13" s="14">
        <f t="shared" si="11"/>
        <v>0</v>
      </c>
      <c r="H13" s="14">
        <f t="shared" si="11"/>
        <v>0</v>
      </c>
      <c r="I13" s="14">
        <f t="shared" si="11"/>
        <v>0</v>
      </c>
      <c r="J13" s="14">
        <f t="shared" si="11"/>
        <v>0</v>
      </c>
      <c r="K13" s="14">
        <f t="shared" si="11"/>
        <v>1049742.125</v>
      </c>
      <c r="L13" s="14">
        <f>SUM(L14:L30)</f>
        <v>0</v>
      </c>
      <c r="M13" s="14">
        <f>SUM(M14:M30)</f>
        <v>0</v>
      </c>
      <c r="N13" s="14">
        <f>SUM(N14:N30)</f>
        <v>0</v>
      </c>
      <c r="O13" s="14">
        <f>SUM(O14:O30)</f>
        <v>0</v>
      </c>
      <c r="P13" s="14">
        <f>SUM(P14:P30)</f>
        <v>0</v>
      </c>
      <c r="Q13" s="14">
        <f t="shared" ref="Q13:AU13" si="12">SUM(Q14:Q30)</f>
        <v>0</v>
      </c>
      <c r="R13" s="14">
        <f>SUM(R14:R30)</f>
        <v>225796.88037109375</v>
      </c>
      <c r="S13" s="14">
        <f t="shared" si="12"/>
        <v>225796.88037109375</v>
      </c>
      <c r="T13" s="14">
        <f t="shared" si="12"/>
        <v>0</v>
      </c>
      <c r="U13" s="14">
        <f t="shared" si="12"/>
        <v>0</v>
      </c>
      <c r="V13" s="14">
        <f t="shared" si="12"/>
        <v>0</v>
      </c>
      <c r="W13" s="14">
        <f t="shared" si="12"/>
        <v>58034.78125</v>
      </c>
      <c r="X13" s="14">
        <f>SUM(Y13:AC13)</f>
        <v>24258466</v>
      </c>
      <c r="Y13" s="14">
        <f t="shared" si="12"/>
        <v>24258466</v>
      </c>
      <c r="Z13" s="14">
        <f>SUM(Z14:Z30)</f>
        <v>0</v>
      </c>
      <c r="AA13" s="14">
        <f t="shared" si="12"/>
        <v>0</v>
      </c>
      <c r="AB13" s="14">
        <f t="shared" si="12"/>
        <v>0</v>
      </c>
      <c r="AC13" s="14">
        <f>SUM(AC14:AC30)</f>
        <v>0</v>
      </c>
      <c r="AD13" s="14">
        <f t="shared" si="12"/>
        <v>13509.3662109375</v>
      </c>
      <c r="AE13" s="14">
        <f t="shared" si="12"/>
        <v>0</v>
      </c>
      <c r="AF13" s="14">
        <f t="shared" si="12"/>
        <v>0</v>
      </c>
      <c r="AG13" s="14">
        <f t="shared" si="12"/>
        <v>0</v>
      </c>
      <c r="AH13" s="14">
        <f t="shared" si="12"/>
        <v>0</v>
      </c>
      <c r="AI13" s="14">
        <f t="shared" si="12"/>
        <v>0</v>
      </c>
      <c r="AJ13" s="14">
        <f t="shared" si="12"/>
        <v>0</v>
      </c>
      <c r="AK13" s="14">
        <f t="shared" si="12"/>
        <v>0</v>
      </c>
      <c r="AL13" s="14">
        <f t="shared" si="12"/>
        <v>28724.19140625</v>
      </c>
      <c r="AM13" s="14">
        <f t="shared" si="12"/>
        <v>48350.265625</v>
      </c>
      <c r="AN13" s="14">
        <f t="shared" si="12"/>
        <v>297276.0625</v>
      </c>
      <c r="AO13" s="14">
        <f t="shared" si="12"/>
        <v>0</v>
      </c>
      <c r="AP13" s="14">
        <f t="shared" si="12"/>
        <v>0</v>
      </c>
      <c r="AQ13" s="14">
        <f t="shared" si="12"/>
        <v>0</v>
      </c>
      <c r="AR13" s="14">
        <f t="shared" si="12"/>
        <v>0</v>
      </c>
      <c r="AS13" s="14">
        <f t="shared" si="12"/>
        <v>0</v>
      </c>
      <c r="AT13" s="14">
        <f t="shared" si="12"/>
        <v>0</v>
      </c>
      <c r="AU13" s="14">
        <f t="shared" si="12"/>
        <v>0</v>
      </c>
      <c r="AV13" s="14">
        <f>SUM(AV14:AV30)</f>
        <v>43073.390625</v>
      </c>
      <c r="AW13" s="14">
        <f>SUM(AW14:AW30)</f>
        <v>781.79998779296875</v>
      </c>
      <c r="AX13" s="14">
        <f t="shared" ref="AX13:BF13" si="13">SUM(AX14:AX30)</f>
        <v>0</v>
      </c>
      <c r="AY13" s="14">
        <f t="shared" si="13"/>
        <v>0</v>
      </c>
      <c r="AZ13" s="14">
        <f t="shared" si="13"/>
        <v>0</v>
      </c>
      <c r="BA13" s="14">
        <f t="shared" si="13"/>
        <v>0</v>
      </c>
      <c r="BB13" s="14">
        <f t="shared" si="13"/>
        <v>0</v>
      </c>
      <c r="BC13" s="14">
        <f t="shared" si="13"/>
        <v>0</v>
      </c>
      <c r="BD13" s="14">
        <f t="shared" si="13"/>
        <v>0</v>
      </c>
      <c r="BE13" s="14">
        <f>SUM(BE14:BE30)</f>
        <v>0</v>
      </c>
      <c r="BF13" s="14">
        <f t="shared" si="13"/>
        <v>0</v>
      </c>
    </row>
    <row r="14" spans="1:63" ht="13.5" x14ac:dyDescent="0.25">
      <c r="A14" s="22" t="s">
        <v>167</v>
      </c>
      <c r="B14" s="12">
        <f t="shared" si="0"/>
        <v>126623224</v>
      </c>
      <c r="C14" s="12">
        <f t="shared" si="1"/>
        <v>0</v>
      </c>
      <c r="D14" s="12"/>
      <c r="E14" s="12"/>
      <c r="F14" s="12">
        <v>126623224</v>
      </c>
      <c r="G14" s="12"/>
      <c r="H14" s="12"/>
      <c r="I14" s="12"/>
      <c r="J14" s="12"/>
      <c r="K14" s="12"/>
      <c r="L14" s="12"/>
      <c r="M14" s="12"/>
      <c r="N14" s="12"/>
      <c r="O14" s="12"/>
      <c r="P14" s="12"/>
      <c r="Q14" s="12"/>
      <c r="R14" s="12">
        <f>SUM(S14:V14)</f>
        <v>0</v>
      </c>
      <c r="S14" s="12"/>
      <c r="T14" s="12"/>
      <c r="U14" s="12"/>
      <c r="V14" s="12"/>
      <c r="W14" s="12"/>
      <c r="X14" s="12">
        <f t="shared" ref="X14:X30" si="14">SUM(Y14:AC14)</f>
        <v>0</v>
      </c>
      <c r="Y14" s="12"/>
      <c r="Z14" s="12"/>
      <c r="AA14" s="12"/>
      <c r="AB14" s="12"/>
      <c r="AC14" s="12"/>
      <c r="AD14" s="12"/>
      <c r="AE14" s="12"/>
      <c r="AF14" s="12"/>
      <c r="AG14" s="12"/>
      <c r="AH14" s="12"/>
      <c r="AI14" s="12"/>
      <c r="AJ14" s="12"/>
      <c r="AK14" s="12"/>
      <c r="AL14" s="12">
        <v>28724.19140625</v>
      </c>
      <c r="AM14" s="12">
        <v>48350.265625</v>
      </c>
      <c r="AN14" s="12"/>
      <c r="AO14" s="12"/>
      <c r="AP14" s="12"/>
      <c r="AQ14" s="12"/>
      <c r="AR14" s="12"/>
      <c r="AS14" s="12"/>
      <c r="AT14" s="12"/>
      <c r="AU14" s="12"/>
      <c r="AV14" s="12">
        <v>43073.390625</v>
      </c>
      <c r="AW14" s="12">
        <v>781.79998779296875</v>
      </c>
      <c r="AX14" s="12"/>
      <c r="AY14" s="12"/>
      <c r="AZ14" s="12"/>
      <c r="BA14" s="12"/>
      <c r="BB14" s="12"/>
      <c r="BC14" s="12"/>
      <c r="BD14" s="12"/>
      <c r="BE14" s="12"/>
      <c r="BF14" s="12"/>
    </row>
    <row r="15" spans="1:63" ht="13.5" x14ac:dyDescent="0.25">
      <c r="A15" s="8" t="s">
        <v>61</v>
      </c>
      <c r="B15" s="12">
        <f t="shared" si="0"/>
        <v>24916</v>
      </c>
      <c r="C15" s="12">
        <f t="shared" si="1"/>
        <v>0</v>
      </c>
      <c r="D15" s="12"/>
      <c r="E15" s="12"/>
      <c r="F15" s="12">
        <v>24916</v>
      </c>
      <c r="G15" s="12"/>
      <c r="H15" s="12"/>
      <c r="I15" s="12"/>
      <c r="J15" s="12"/>
      <c r="K15" s="12"/>
      <c r="L15" s="12"/>
      <c r="M15" s="12"/>
      <c r="N15" s="12"/>
      <c r="O15" s="12"/>
      <c r="P15" s="12"/>
      <c r="Q15" s="12"/>
      <c r="R15" s="12">
        <v>4295.20849609375</v>
      </c>
      <c r="S15" s="12">
        <v>4295.20849609375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1:63" ht="13.5" x14ac:dyDescent="0.25">
      <c r="A16" s="8" t="s">
        <v>168</v>
      </c>
      <c r="B16" s="12">
        <f t="shared" si="0"/>
        <v>0</v>
      </c>
      <c r="C16" s="12">
        <f t="shared" si="1"/>
        <v>0</v>
      </c>
      <c r="D16" s="12"/>
      <c r="E16" s="12"/>
      <c r="F16" s="12"/>
      <c r="G16" s="12"/>
      <c r="H16" s="12"/>
      <c r="I16" s="12"/>
      <c r="J16" s="12"/>
      <c r="K16" s="12"/>
      <c r="L16" s="12"/>
      <c r="M16" s="12"/>
      <c r="N16" s="12"/>
      <c r="O16" s="12"/>
      <c r="P16" s="12"/>
      <c r="Q16" s="12"/>
      <c r="R16" s="12">
        <f t="shared" ref="R16:R43" si="15">SUM(S16:V16)</f>
        <v>0</v>
      </c>
      <c r="S16" s="12"/>
      <c r="T16" s="12"/>
      <c r="U16" s="12"/>
      <c r="V16" s="12"/>
      <c r="W16" s="12"/>
      <c r="X16" s="12">
        <f t="shared" si="14"/>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c r="F17" s="12"/>
      <c r="G17" s="12"/>
      <c r="H17" s="12"/>
      <c r="I17" s="12"/>
      <c r="J17" s="12"/>
      <c r="K17" s="12"/>
      <c r="L17" s="12"/>
      <c r="M17" s="12"/>
      <c r="N17" s="12"/>
      <c r="O17" s="12"/>
      <c r="P17" s="12"/>
      <c r="Q17" s="12"/>
      <c r="R17" s="12">
        <f t="shared" si="15"/>
        <v>0</v>
      </c>
      <c r="S17" s="12"/>
      <c r="T17" s="12"/>
      <c r="U17" s="12"/>
      <c r="V17" s="12"/>
      <c r="W17" s="12"/>
      <c r="X17" s="12">
        <f t="shared" si="14"/>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4"/>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4"/>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4"/>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c r="F21" s="12"/>
      <c r="G21" s="12"/>
      <c r="H21" s="12"/>
      <c r="I21" s="12"/>
      <c r="J21" s="12"/>
      <c r="K21" s="12"/>
      <c r="L21" s="12"/>
      <c r="M21" s="12"/>
      <c r="N21" s="12"/>
      <c r="O21" s="12"/>
      <c r="P21" s="12"/>
      <c r="Q21" s="12"/>
      <c r="R21" s="12">
        <f t="shared" si="15"/>
        <v>0</v>
      </c>
      <c r="S21" s="12"/>
      <c r="T21" s="12"/>
      <c r="U21" s="12"/>
      <c r="V21" s="12"/>
      <c r="W21" s="12"/>
      <c r="X21" s="12">
        <f t="shared" si="14"/>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4"/>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1030819</v>
      </c>
      <c r="C23" s="12">
        <f t="shared" si="1"/>
        <v>0</v>
      </c>
      <c r="D23" s="12"/>
      <c r="E23" s="12">
        <v>1030819</v>
      </c>
      <c r="F23" s="12"/>
      <c r="G23" s="12"/>
      <c r="H23" s="12"/>
      <c r="I23" s="12"/>
      <c r="J23" s="12"/>
      <c r="K23" s="12"/>
      <c r="L23" s="12"/>
      <c r="M23" s="12"/>
      <c r="N23" s="12"/>
      <c r="O23" s="12"/>
      <c r="P23" s="12"/>
      <c r="Q23" s="12"/>
      <c r="R23" s="12">
        <f t="shared" si="15"/>
        <v>0</v>
      </c>
      <c r="S23" s="12"/>
      <c r="T23" s="12"/>
      <c r="U23" s="12"/>
      <c r="V23" s="12"/>
      <c r="W23" s="12"/>
      <c r="X23" s="12">
        <f t="shared" si="14"/>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4"/>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c r="F25" s="12"/>
      <c r="G25" s="12"/>
      <c r="H25" s="12"/>
      <c r="I25" s="12"/>
      <c r="J25" s="12"/>
      <c r="K25" s="12">
        <v>1049742.125</v>
      </c>
      <c r="L25" s="12"/>
      <c r="M25" s="12"/>
      <c r="N25" s="12"/>
      <c r="O25" s="12"/>
      <c r="P25" s="12"/>
      <c r="Q25" s="12"/>
      <c r="R25" s="12">
        <f t="shared" si="15"/>
        <v>0</v>
      </c>
      <c r="S25" s="12"/>
      <c r="T25" s="12"/>
      <c r="U25" s="12"/>
      <c r="V25" s="12"/>
      <c r="W25" s="12"/>
      <c r="X25" s="12">
        <f t="shared" si="14"/>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4"/>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4"/>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24258466</v>
      </c>
      <c r="Y28" s="12">
        <v>24258466</v>
      </c>
      <c r="Z28" s="12"/>
      <c r="AA28" s="12"/>
      <c r="AB28" s="12"/>
      <c r="AC28" s="12"/>
      <c r="AD28" s="12">
        <v>13509.3662109375</v>
      </c>
      <c r="AE28" s="12"/>
      <c r="AF28" s="12"/>
      <c r="AG28" s="12"/>
      <c r="AH28" s="12"/>
      <c r="AI28" s="12"/>
      <c r="AJ28" s="12"/>
      <c r="AK28" s="12"/>
      <c r="AL28" s="12"/>
      <c r="AM28" s="12"/>
      <c r="AN28" s="12">
        <v>297276.0625</v>
      </c>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38954080</v>
      </c>
      <c r="C29" s="12">
        <f t="shared" si="1"/>
        <v>0</v>
      </c>
      <c r="D29" s="12"/>
      <c r="E29" s="12"/>
      <c r="F29" s="12">
        <v>38954080</v>
      </c>
      <c r="G29" s="12"/>
      <c r="H29" s="12"/>
      <c r="I29" s="12"/>
      <c r="J29" s="12"/>
      <c r="K29" s="12"/>
      <c r="L29" s="12"/>
      <c r="M29" s="12"/>
      <c r="N29" s="12"/>
      <c r="O29" s="12"/>
      <c r="P29" s="12"/>
      <c r="Q29" s="12"/>
      <c r="R29" s="12">
        <f t="shared" si="15"/>
        <v>0</v>
      </c>
      <c r="S29" s="12"/>
      <c r="T29" s="12"/>
      <c r="U29" s="12"/>
      <c r="V29" s="12"/>
      <c r="W29" s="12">
        <v>58034.78125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c r="F30" s="12"/>
      <c r="G30" s="12"/>
      <c r="H30" s="12"/>
      <c r="I30" s="12"/>
      <c r="J30" s="12"/>
      <c r="K30" s="12"/>
      <c r="L30" s="12"/>
      <c r="M30" s="12"/>
      <c r="N30" s="12"/>
      <c r="O30" s="12"/>
      <c r="P30" s="12"/>
      <c r="Q30" s="12"/>
      <c r="R30" s="12">
        <v>221501.671875</v>
      </c>
      <c r="S30" s="12">
        <v>221501.671875</v>
      </c>
      <c r="T30" s="12"/>
      <c r="U30" s="12"/>
      <c r="V30" s="12"/>
      <c r="W30" s="12"/>
      <c r="X30" s="12">
        <f t="shared" si="14"/>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0</v>
      </c>
      <c r="C31" s="14">
        <f>H31+I31</f>
        <v>0</v>
      </c>
      <c r="D31" s="14">
        <f>SUM(D32:D42)</f>
        <v>0</v>
      </c>
      <c r="E31" s="14">
        <f>SUM(E32:E42)</f>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1228.473388671875</v>
      </c>
      <c r="O31" s="14">
        <v>0</v>
      </c>
      <c r="P31" s="14">
        <v>0</v>
      </c>
      <c r="Q31" s="14">
        <f t="shared" ref="Q31:BF31" si="17">SUM(Q32:Q42)</f>
        <v>0</v>
      </c>
      <c r="R31" s="14">
        <f t="shared" si="17"/>
        <v>0</v>
      </c>
      <c r="S31" s="14">
        <f t="shared" si="17"/>
        <v>0</v>
      </c>
      <c r="T31" s="14">
        <f t="shared" si="17"/>
        <v>0</v>
      </c>
      <c r="U31" s="14">
        <f t="shared" si="17"/>
        <v>0</v>
      </c>
      <c r="V31" s="14">
        <f t="shared" si="17"/>
        <v>0</v>
      </c>
      <c r="W31" s="14">
        <f t="shared" si="17"/>
        <v>15423.9853515625</v>
      </c>
      <c r="X31" s="14">
        <f t="shared" si="3"/>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f t="shared" si="17"/>
        <v>0</v>
      </c>
      <c r="AZ31" s="14">
        <f t="shared" si="17"/>
        <v>0</v>
      </c>
      <c r="BA31" s="14">
        <f t="shared" si="17"/>
        <v>0</v>
      </c>
      <c r="BB31" s="14">
        <f t="shared" si="17"/>
        <v>0</v>
      </c>
      <c r="BC31" s="14">
        <f t="shared" si="17"/>
        <v>0</v>
      </c>
      <c r="BD31" s="14">
        <f t="shared" si="17"/>
        <v>0</v>
      </c>
      <c r="BE31" s="14">
        <f>SUM(BE32:BE42)</f>
        <v>16506187</v>
      </c>
      <c r="BF31" s="14">
        <f t="shared" si="17"/>
        <v>0</v>
      </c>
      <c r="BH31" s="7"/>
      <c r="BI31" s="7"/>
      <c r="BJ31" s="7"/>
      <c r="BK31" s="7"/>
    </row>
    <row r="32" spans="1:63" ht="13.5" x14ac:dyDescent="0.25">
      <c r="A32" s="8" t="s">
        <v>74</v>
      </c>
      <c r="B32" s="12">
        <f t="shared" si="0"/>
        <v>0</v>
      </c>
      <c r="C32" s="12">
        <f t="shared" si="1"/>
        <v>0</v>
      </c>
      <c r="D32" s="12"/>
      <c r="E32" s="12"/>
      <c r="F32" s="12"/>
      <c r="G32" s="12"/>
      <c r="H32" s="12"/>
      <c r="I32" s="12"/>
      <c r="J32" s="12"/>
      <c r="K32" s="12"/>
      <c r="L32" s="12"/>
      <c r="M32" s="12"/>
      <c r="N32" s="12"/>
      <c r="O32" s="12"/>
      <c r="P32" s="12"/>
      <c r="Q32" s="12"/>
      <c r="R32" s="12">
        <f t="shared" si="15"/>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row>
    <row r="33" spans="1:65" ht="13.5" x14ac:dyDescent="0.25">
      <c r="A33" s="8" t="s">
        <v>75</v>
      </c>
      <c r="B33" s="12">
        <f t="shared" si="0"/>
        <v>0</v>
      </c>
      <c r="C33" s="12">
        <f t="shared" si="1"/>
        <v>0</v>
      </c>
      <c r="D33" s="12"/>
      <c r="E33" s="12"/>
      <c r="F33" s="12"/>
      <c r="G33" s="12"/>
      <c r="H33" s="12"/>
      <c r="I33" s="12"/>
      <c r="J33" s="12"/>
      <c r="K33" s="12"/>
      <c r="L33" s="12"/>
      <c r="M33" s="12"/>
      <c r="N33" s="12"/>
      <c r="O33" s="12"/>
      <c r="P33" s="12"/>
      <c r="Q33" s="12"/>
      <c r="R33" s="12">
        <f t="shared" si="15"/>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c r="F34" s="12"/>
      <c r="G34" s="12"/>
      <c r="H34" s="12"/>
      <c r="I34" s="12"/>
      <c r="J34" s="12"/>
      <c r="K34" s="12"/>
      <c r="L34" s="12"/>
      <c r="M34" s="12"/>
      <c r="N34" s="12"/>
      <c r="O34" s="12"/>
      <c r="P34" s="12"/>
      <c r="Q34" s="12"/>
      <c r="R34" s="12">
        <f t="shared" si="15"/>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c r="F35" s="12"/>
      <c r="G35" s="12"/>
      <c r="H35" s="12"/>
      <c r="I35" s="12"/>
      <c r="J35" s="12"/>
      <c r="K35" s="12"/>
      <c r="L35" s="12"/>
      <c r="M35" s="12"/>
      <c r="N35" s="12"/>
      <c r="O35" s="12"/>
      <c r="P35" s="12"/>
      <c r="Q35" s="12"/>
      <c r="R35" s="12">
        <f t="shared" si="15"/>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c r="F36" s="12"/>
      <c r="G36" s="12"/>
      <c r="H36" s="12"/>
      <c r="I36" s="12"/>
      <c r="J36" s="12"/>
      <c r="K36" s="12"/>
      <c r="L36" s="12"/>
      <c r="M36" s="12"/>
      <c r="N36" s="12"/>
      <c r="O36" s="12"/>
      <c r="P36" s="12"/>
      <c r="Q36" s="12"/>
      <c r="R36" s="12">
        <f t="shared" si="15"/>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c r="F37" s="12"/>
      <c r="G37" s="12"/>
      <c r="H37" s="12"/>
      <c r="I37" s="12"/>
      <c r="J37" s="12"/>
      <c r="K37" s="12"/>
      <c r="L37" s="12"/>
      <c r="M37" s="12"/>
      <c r="N37" s="12"/>
      <c r="O37" s="12"/>
      <c r="P37" s="12"/>
      <c r="Q37" s="12"/>
      <c r="R37" s="12">
        <f t="shared" si="15"/>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c r="F38" s="12"/>
      <c r="G38" s="12"/>
      <c r="H38" s="12"/>
      <c r="I38" s="12"/>
      <c r="J38" s="12"/>
      <c r="K38" s="12"/>
      <c r="L38" s="12"/>
      <c r="M38" s="12"/>
      <c r="N38" s="12"/>
      <c r="O38" s="12"/>
      <c r="P38" s="12"/>
      <c r="Q38" s="12"/>
      <c r="R38" s="12">
        <f t="shared" si="15"/>
        <v>0</v>
      </c>
      <c r="S38" s="12"/>
      <c r="T38" s="12"/>
      <c r="U38" s="12"/>
      <c r="V38" s="12"/>
      <c r="W38" s="12"/>
      <c r="X38" s="12">
        <f t="shared" si="3"/>
        <v>0</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12404280</v>
      </c>
      <c r="BF38" s="12"/>
    </row>
    <row r="39" spans="1:65" ht="13.5" x14ac:dyDescent="0.25">
      <c r="A39" s="22" t="s">
        <v>125</v>
      </c>
      <c r="B39" s="12">
        <f t="shared" si="0"/>
        <v>0</v>
      </c>
      <c r="C39" s="12">
        <f>H39+I39</f>
        <v>0</v>
      </c>
      <c r="D39" s="12"/>
      <c r="E39" s="12"/>
      <c r="F39" s="12"/>
      <c r="G39" s="12"/>
      <c r="H39" s="12"/>
      <c r="I39" s="12"/>
      <c r="J39" s="12"/>
      <c r="K39" s="12"/>
      <c r="L39" s="12"/>
      <c r="M39" s="12"/>
      <c r="N39" s="12">
        <v>1228.473388671875</v>
      </c>
      <c r="O39" s="12"/>
      <c r="P39" s="12"/>
      <c r="Q39" s="12"/>
      <c r="R39" s="12">
        <f t="shared" si="15"/>
        <v>0</v>
      </c>
      <c r="S39" s="12"/>
      <c r="T39" s="12"/>
      <c r="U39" s="12"/>
      <c r="V39" s="12"/>
      <c r="W39" s="12">
        <v>15423.9853515625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148</v>
      </c>
      <c r="BF39" s="12"/>
    </row>
    <row r="40" spans="1:65" ht="13.5" x14ac:dyDescent="0.25">
      <c r="A40" s="8" t="s">
        <v>77</v>
      </c>
      <c r="B40" s="12">
        <f t="shared" si="0"/>
        <v>0</v>
      </c>
      <c r="C40" s="12">
        <f t="shared" si="1"/>
        <v>0</v>
      </c>
      <c r="D40" s="12"/>
      <c r="E40" s="12"/>
      <c r="F40" s="12"/>
      <c r="G40" s="12"/>
      <c r="H40" s="12"/>
      <c r="I40" s="12"/>
      <c r="J40" s="12"/>
      <c r="K40" s="12"/>
      <c r="L40" s="12"/>
      <c r="M40" s="12"/>
      <c r="N40" s="12"/>
      <c r="O40" s="12"/>
      <c r="P40" s="12"/>
      <c r="Q40" s="12"/>
      <c r="R40" s="12">
        <f t="shared" si="15"/>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4101759</v>
      </c>
      <c r="BF40" s="12"/>
    </row>
    <row r="41" spans="1:65" ht="13.5" x14ac:dyDescent="0.25">
      <c r="A41" s="8" t="s">
        <v>78</v>
      </c>
      <c r="B41" s="12">
        <f t="shared" si="0"/>
        <v>0</v>
      </c>
      <c r="C41" s="12">
        <f t="shared" si="1"/>
        <v>0</v>
      </c>
      <c r="D41" s="12"/>
      <c r="E41" s="12"/>
      <c r="F41" s="12"/>
      <c r="G41" s="12"/>
      <c r="H41" s="12"/>
      <c r="I41" s="12"/>
      <c r="J41" s="12"/>
      <c r="K41" s="12"/>
      <c r="L41" s="12"/>
      <c r="M41" s="12"/>
      <c r="N41" s="12"/>
      <c r="O41" s="12"/>
      <c r="P41" s="12"/>
      <c r="Q41" s="12"/>
      <c r="R41" s="12">
        <f t="shared" si="15"/>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c r="F42" s="12"/>
      <c r="G42" s="12"/>
      <c r="H42" s="12"/>
      <c r="I42" s="12"/>
      <c r="J42" s="12"/>
      <c r="K42" s="12"/>
      <c r="L42" s="12"/>
      <c r="M42" s="12"/>
      <c r="N42" s="12"/>
      <c r="O42" s="12"/>
      <c r="P42" s="12"/>
      <c r="Q42" s="12"/>
      <c r="R42" s="12">
        <f t="shared" si="15"/>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c r="F43" s="12"/>
      <c r="G43" s="12"/>
      <c r="H43" s="12"/>
      <c r="I43" s="12"/>
      <c r="J43" s="12"/>
      <c r="K43" s="12"/>
      <c r="L43" s="12"/>
      <c r="M43" s="12"/>
      <c r="N43" s="12"/>
      <c r="O43" s="12"/>
      <c r="P43" s="12"/>
      <c r="Q43" s="12"/>
      <c r="R43" s="12">
        <f t="shared" si="15"/>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7686000.5</v>
      </c>
      <c r="BF43" s="12"/>
    </row>
    <row r="44" spans="1:65" s="2" customFormat="1" ht="15.75" x14ac:dyDescent="0.2">
      <c r="A44" s="13" t="s">
        <v>80</v>
      </c>
      <c r="B44" s="14">
        <f t="shared" si="0"/>
        <v>24692447.74609375</v>
      </c>
      <c r="C44" s="14">
        <f t="shared" si="1"/>
        <v>0</v>
      </c>
      <c r="D44" s="14">
        <f t="shared" ref="D44" si="18">D45+D59+D67</f>
        <v>2395842.99609375</v>
      </c>
      <c r="E44" s="14">
        <f t="shared" ref="E44:M44" si="19">E45+E59+E67</f>
        <v>0</v>
      </c>
      <c r="F44" s="14">
        <f>F45+F59+F67</f>
        <v>22296604.75</v>
      </c>
      <c r="G44" s="14">
        <f t="shared" si="19"/>
        <v>0</v>
      </c>
      <c r="H44" s="14">
        <f t="shared" si="19"/>
        <v>0</v>
      </c>
      <c r="I44" s="14">
        <f t="shared" si="19"/>
        <v>0</v>
      </c>
      <c r="J44" s="14">
        <f t="shared" si="19"/>
        <v>0</v>
      </c>
      <c r="K44" s="14">
        <f t="shared" si="19"/>
        <v>174957.015625</v>
      </c>
      <c r="L44" s="14">
        <f t="shared" si="19"/>
        <v>0</v>
      </c>
      <c r="M44" s="14">
        <f t="shared" si="19"/>
        <v>0</v>
      </c>
      <c r="N44" s="14">
        <f>N45+N59+N67</f>
        <v>20563</v>
      </c>
      <c r="O44" s="14">
        <v>0</v>
      </c>
      <c r="P44" s="14">
        <f t="shared" ref="P44:AT44" si="20">P45+P59+P67</f>
        <v>22953.91015625</v>
      </c>
      <c r="Q44" s="14">
        <f t="shared" si="20"/>
        <v>0</v>
      </c>
      <c r="R44" s="14">
        <f t="shared" si="20"/>
        <v>425422.296875</v>
      </c>
      <c r="S44" s="14">
        <f t="shared" si="20"/>
        <v>425422.296875</v>
      </c>
      <c r="T44" s="14">
        <f t="shared" si="20"/>
        <v>0</v>
      </c>
      <c r="U44" s="14">
        <f t="shared" si="20"/>
        <v>0</v>
      </c>
      <c r="V44" s="14">
        <f t="shared" si="20"/>
        <v>0</v>
      </c>
      <c r="W44" s="14">
        <f t="shared" si="20"/>
        <v>78767.929016113281</v>
      </c>
      <c r="X44" s="14">
        <f t="shared" si="3"/>
        <v>0</v>
      </c>
      <c r="Y44" s="14">
        <f t="shared" si="20"/>
        <v>0</v>
      </c>
      <c r="Z44" s="14">
        <f t="shared" si="20"/>
        <v>0</v>
      </c>
      <c r="AA44" s="14">
        <f t="shared" si="20"/>
        <v>0</v>
      </c>
      <c r="AB44" s="14">
        <f t="shared" si="20"/>
        <v>0</v>
      </c>
      <c r="AC44" s="14">
        <f t="shared" si="20"/>
        <v>0</v>
      </c>
      <c r="AD44" s="14">
        <f t="shared" si="20"/>
        <v>0</v>
      </c>
      <c r="AE44" s="14">
        <f t="shared" si="20"/>
        <v>0</v>
      </c>
      <c r="AF44" s="14">
        <f>AF45+AF59+AF67</f>
        <v>501601.64234924316</v>
      </c>
      <c r="AG44" s="14">
        <f>AG45+AG59+AG67</f>
        <v>11382888.914836884</v>
      </c>
      <c r="AH44" s="14">
        <f>AH45+AH59+AH67</f>
        <v>2135.02197265625</v>
      </c>
      <c r="AI44" s="14">
        <f t="shared" si="20"/>
        <v>2507137.0331382751</v>
      </c>
      <c r="AJ44" s="14">
        <f t="shared" si="20"/>
        <v>0</v>
      </c>
      <c r="AK44" s="14">
        <f t="shared" si="20"/>
        <v>649685.78613138199</v>
      </c>
      <c r="AL44" s="14">
        <f t="shared" si="20"/>
        <v>13535822.7109375</v>
      </c>
      <c r="AM44" s="14">
        <f t="shared" si="20"/>
        <v>436762.26261901855</v>
      </c>
      <c r="AN44" s="14">
        <f t="shared" si="20"/>
        <v>0</v>
      </c>
      <c r="AO44" s="14">
        <f t="shared" si="20"/>
        <v>0</v>
      </c>
      <c r="AP44" s="14">
        <f>AP45+AP59+AP67</f>
        <v>0</v>
      </c>
      <c r="AQ44" s="14">
        <f t="shared" si="20"/>
        <v>0</v>
      </c>
      <c r="AR44" s="14">
        <f t="shared" si="20"/>
        <v>0</v>
      </c>
      <c r="AS44" s="14">
        <f t="shared" si="20"/>
        <v>0</v>
      </c>
      <c r="AT44" s="14">
        <f t="shared" si="20"/>
        <v>0</v>
      </c>
      <c r="AU44" s="14">
        <f>AU45+AU59+AU67</f>
        <v>0</v>
      </c>
      <c r="AV44" s="14">
        <f t="shared" ref="AV44:BD44" si="21">AV45+AV59+AV67</f>
        <v>0</v>
      </c>
      <c r="AW44" s="14">
        <f t="shared" si="21"/>
        <v>0</v>
      </c>
      <c r="AX44" s="14">
        <f t="shared" si="21"/>
        <v>0</v>
      </c>
      <c r="AY44" s="14">
        <f t="shared" si="21"/>
        <v>3114.449951171875</v>
      </c>
      <c r="AZ44" s="14">
        <f t="shared" si="21"/>
        <v>0</v>
      </c>
      <c r="BA44" s="14">
        <f t="shared" si="21"/>
        <v>0</v>
      </c>
      <c r="BB44" s="14">
        <f t="shared" si="21"/>
        <v>0</v>
      </c>
      <c r="BC44" s="14">
        <f t="shared" si="21"/>
        <v>0</v>
      </c>
      <c r="BD44" s="14">
        <f t="shared" si="21"/>
        <v>0</v>
      </c>
      <c r="BE44" s="14">
        <f>BE45+BE59+BE67</f>
        <v>199023579.1328125</v>
      </c>
      <c r="BF44" s="14">
        <f>BF45+BF59+BF67</f>
        <v>0</v>
      </c>
      <c r="BG44" s="6"/>
      <c r="BH44" s="6"/>
      <c r="BI44" s="6"/>
      <c r="BJ44" s="6"/>
      <c r="BK44" s="6"/>
      <c r="BL44" s="6"/>
      <c r="BM44" s="6"/>
    </row>
    <row r="45" spans="1:65" s="2" customFormat="1" x14ac:dyDescent="0.2">
      <c r="A45" s="13" t="s">
        <v>81</v>
      </c>
      <c r="B45" s="14">
        <f t="shared" si="0"/>
        <v>18194649.75</v>
      </c>
      <c r="C45" s="14">
        <f t="shared" si="1"/>
        <v>0</v>
      </c>
      <c r="D45" s="14">
        <f>SUM(D46:D58)</f>
        <v>2286923.75</v>
      </c>
      <c r="E45" s="14">
        <f>SUM(E46:E58)</f>
        <v>0</v>
      </c>
      <c r="F45" s="14">
        <f t="shared" ref="F45:M45" si="22">SUM(F46:F58)</f>
        <v>15907726</v>
      </c>
      <c r="G45" s="14">
        <f>SUM(G46:G58)</f>
        <v>0</v>
      </c>
      <c r="H45" s="14">
        <f t="shared" si="22"/>
        <v>0</v>
      </c>
      <c r="I45" s="14">
        <f t="shared" si="22"/>
        <v>0</v>
      </c>
      <c r="J45" s="14">
        <f t="shared" si="22"/>
        <v>0</v>
      </c>
      <c r="K45" s="14">
        <f t="shared" si="22"/>
        <v>174957.015625</v>
      </c>
      <c r="L45" s="14">
        <f t="shared" si="22"/>
        <v>0</v>
      </c>
      <c r="M45" s="14">
        <f t="shared" si="22"/>
        <v>0</v>
      </c>
      <c r="N45" s="14">
        <f>SUM(N46:N58)</f>
        <v>20563</v>
      </c>
      <c r="O45" s="14">
        <v>0</v>
      </c>
      <c r="P45" s="14">
        <f>SUM(P46:P58)</f>
        <v>22953.91015625</v>
      </c>
      <c r="Q45" s="14">
        <f t="shared" ref="Q45:BD45" si="23">SUM(Q46:Q58)</f>
        <v>0</v>
      </c>
      <c r="R45" s="14">
        <f t="shared" si="23"/>
        <v>81176.203125</v>
      </c>
      <c r="S45" s="14">
        <f t="shared" si="23"/>
        <v>81176.203125</v>
      </c>
      <c r="T45" s="14">
        <f t="shared" si="23"/>
        <v>0</v>
      </c>
      <c r="U45" s="14">
        <f t="shared" si="23"/>
        <v>0</v>
      </c>
      <c r="V45" s="14">
        <f t="shared" si="23"/>
        <v>0</v>
      </c>
      <c r="W45" s="14">
        <f t="shared" si="23"/>
        <v>77301.9990234375</v>
      </c>
      <c r="X45" s="14">
        <f t="shared" si="3"/>
        <v>0</v>
      </c>
      <c r="Y45" s="14">
        <f t="shared" si="23"/>
        <v>0</v>
      </c>
      <c r="Z45" s="14">
        <f t="shared" si="23"/>
        <v>0</v>
      </c>
      <c r="AA45" s="14">
        <f t="shared" si="23"/>
        <v>0</v>
      </c>
      <c r="AB45" s="14">
        <f t="shared" si="23"/>
        <v>0</v>
      </c>
      <c r="AC45" s="14">
        <f t="shared" si="23"/>
        <v>0</v>
      </c>
      <c r="AD45" s="14">
        <f t="shared" si="23"/>
        <v>0</v>
      </c>
      <c r="AE45" s="14">
        <f t="shared" si="23"/>
        <v>0</v>
      </c>
      <c r="AF45" s="14">
        <f t="shared" si="23"/>
        <v>16014.87060546875</v>
      </c>
      <c r="AG45" s="14">
        <f>SUM(AG46:AG58)</f>
        <v>182970.77607345581</v>
      </c>
      <c r="AH45" s="14">
        <f>SUM(AH46:AH58)</f>
        <v>0</v>
      </c>
      <c r="AI45" s="14">
        <f t="shared" si="23"/>
        <v>125.75231552124023</v>
      </c>
      <c r="AJ45" s="14">
        <f t="shared" si="23"/>
        <v>0</v>
      </c>
      <c r="AK45" s="14">
        <f t="shared" si="23"/>
        <v>19949.294817447662</v>
      </c>
      <c r="AL45" s="14">
        <f t="shared" si="23"/>
        <v>1897990.8483886719</v>
      </c>
      <c r="AM45" s="14">
        <f t="shared" si="23"/>
        <v>207556.06790161133</v>
      </c>
      <c r="AN45" s="14">
        <f t="shared" si="23"/>
        <v>0</v>
      </c>
      <c r="AO45" s="14">
        <f t="shared" si="23"/>
        <v>0</v>
      </c>
      <c r="AP45" s="14">
        <f>SUM(AP46:AP58)</f>
        <v>0</v>
      </c>
      <c r="AQ45" s="14">
        <f>SUM(AQ46:AQ58)</f>
        <v>0</v>
      </c>
      <c r="AR45" s="14">
        <f t="shared" si="23"/>
        <v>0</v>
      </c>
      <c r="AS45" s="14">
        <f t="shared" si="23"/>
        <v>0</v>
      </c>
      <c r="AT45" s="14">
        <f t="shared" si="23"/>
        <v>0</v>
      </c>
      <c r="AU45" s="14">
        <f t="shared" si="23"/>
        <v>0</v>
      </c>
      <c r="AV45" s="14">
        <f t="shared" si="23"/>
        <v>0</v>
      </c>
      <c r="AW45" s="14">
        <f t="shared" si="23"/>
        <v>0</v>
      </c>
      <c r="AX45" s="14">
        <f t="shared" si="23"/>
        <v>0</v>
      </c>
      <c r="AY45" s="14">
        <f t="shared" si="23"/>
        <v>0</v>
      </c>
      <c r="AZ45" s="14">
        <f t="shared" si="23"/>
        <v>0</v>
      </c>
      <c r="BA45" s="14">
        <f t="shared" si="23"/>
        <v>0</v>
      </c>
      <c r="BB45" s="14">
        <f t="shared" si="23"/>
        <v>0</v>
      </c>
      <c r="BC45" s="14">
        <f t="shared" si="23"/>
        <v>0</v>
      </c>
      <c r="BD45" s="14">
        <f t="shared" si="23"/>
        <v>0</v>
      </c>
      <c r="BE45" s="14">
        <f>SUM(BE46:BE58)</f>
        <v>103584772.12890625</v>
      </c>
      <c r="BF45" s="14">
        <f>SUM(BF46:BF58)</f>
        <v>0</v>
      </c>
      <c r="BG45" s="5"/>
    </row>
    <row r="46" spans="1:65" ht="13.5" x14ac:dyDescent="0.25">
      <c r="A46" s="22" t="s">
        <v>144</v>
      </c>
      <c r="B46" s="12">
        <f t="shared" si="0"/>
        <v>3079937</v>
      </c>
      <c r="C46" s="12">
        <f t="shared" si="1"/>
        <v>0</v>
      </c>
      <c r="D46" s="12">
        <v>3180</v>
      </c>
      <c r="E46" s="12"/>
      <c r="F46" s="12">
        <v>3076757</v>
      </c>
      <c r="G46" s="12"/>
      <c r="H46" s="12"/>
      <c r="I46" s="12"/>
      <c r="J46" s="12"/>
      <c r="K46" s="12">
        <v>174957.015625</v>
      </c>
      <c r="L46" s="12"/>
      <c r="M46" s="12"/>
      <c r="N46" s="12">
        <v>5883</v>
      </c>
      <c r="O46" s="12">
        <v>23250.759765625</v>
      </c>
      <c r="P46" s="12">
        <v>22953.91015625</v>
      </c>
      <c r="Q46" s="12"/>
      <c r="R46" s="12">
        <f t="shared" ref="R46:R57" si="24">SUM(S46:V46)</f>
        <v>0</v>
      </c>
      <c r="S46" s="12"/>
      <c r="T46" s="12"/>
      <c r="U46" s="12"/>
      <c r="V46" s="12"/>
      <c r="W46" s="12">
        <v>10001</v>
      </c>
      <c r="X46" s="12">
        <f t="shared" si="3"/>
        <v>0</v>
      </c>
      <c r="Y46" s="12"/>
      <c r="Z46" s="12"/>
      <c r="AA46" s="12"/>
      <c r="AB46" s="12"/>
      <c r="AC46" s="12"/>
      <c r="AD46" s="12"/>
      <c r="AE46" s="12"/>
      <c r="AF46" s="12"/>
      <c r="AG46" s="12"/>
      <c r="AH46" s="12"/>
      <c r="AI46" s="12">
        <v>87.226554870605469</v>
      </c>
      <c r="AJ46" s="12"/>
      <c r="AK46" s="12"/>
      <c r="AL46" s="12">
        <v>12674.9716796875</v>
      </c>
      <c r="AM46" s="12">
        <v>4233.57421875</v>
      </c>
      <c r="AN46" s="12"/>
      <c r="AO46" s="12"/>
      <c r="AP46" s="12"/>
      <c r="AQ46" s="12"/>
      <c r="AR46" s="12"/>
      <c r="AS46" s="12"/>
      <c r="AT46" s="12"/>
      <c r="AU46" s="12"/>
      <c r="AV46" s="12"/>
      <c r="AW46" s="12"/>
      <c r="AX46" s="12"/>
      <c r="AY46" s="12"/>
      <c r="AZ46" s="12"/>
      <c r="BA46" s="12"/>
      <c r="BB46" s="12"/>
      <c r="BC46" s="12"/>
      <c r="BD46" s="12"/>
      <c r="BE46" s="12">
        <v>18823760</v>
      </c>
      <c r="BF46" s="12"/>
    </row>
    <row r="47" spans="1:65" ht="13.5" x14ac:dyDescent="0.25">
      <c r="A47" s="22" t="s">
        <v>145</v>
      </c>
      <c r="B47" s="12">
        <f t="shared" si="0"/>
        <v>1625765</v>
      </c>
      <c r="C47" s="12">
        <f t="shared" si="1"/>
        <v>0</v>
      </c>
      <c r="D47" s="12"/>
      <c r="E47" s="12"/>
      <c r="F47" s="12">
        <v>1625765</v>
      </c>
      <c r="G47" s="12"/>
      <c r="H47" s="12"/>
      <c r="I47" s="12"/>
      <c r="J47" s="12"/>
      <c r="K47" s="12"/>
      <c r="L47" s="12"/>
      <c r="M47" s="12"/>
      <c r="N47" s="12">
        <v>5289</v>
      </c>
      <c r="O47" s="12"/>
      <c r="P47" s="12"/>
      <c r="Q47" s="12"/>
      <c r="R47" s="12">
        <f t="shared" si="24"/>
        <v>0</v>
      </c>
      <c r="S47" s="12"/>
      <c r="T47" s="12"/>
      <c r="U47" s="12"/>
      <c r="V47" s="12"/>
      <c r="W47" s="12">
        <v>46510</v>
      </c>
      <c r="X47" s="12">
        <f t="shared" si="3"/>
        <v>0</v>
      </c>
      <c r="Y47" s="12"/>
      <c r="Z47" s="12"/>
      <c r="AA47" s="12"/>
      <c r="AB47" s="12"/>
      <c r="AC47" s="12"/>
      <c r="AD47" s="12"/>
      <c r="AE47" s="12"/>
      <c r="AF47" s="12"/>
      <c r="AG47" s="12">
        <v>96.15899658203125</v>
      </c>
      <c r="AH47" s="12"/>
      <c r="AI47" s="12"/>
      <c r="AJ47" s="12"/>
      <c r="AK47" s="12">
        <v>67.888999938964844</v>
      </c>
      <c r="AL47" s="12">
        <v>1234.865966796875</v>
      </c>
      <c r="AM47" s="12">
        <v>1110.699951171875</v>
      </c>
      <c r="AN47" s="12"/>
      <c r="AO47" s="12"/>
      <c r="AP47" s="12"/>
      <c r="AQ47" s="12"/>
      <c r="AR47" s="12"/>
      <c r="AS47" s="12"/>
      <c r="AT47" s="12"/>
      <c r="AU47" s="12"/>
      <c r="AV47" s="12"/>
      <c r="AW47" s="12"/>
      <c r="AX47" s="12"/>
      <c r="AY47" s="12"/>
      <c r="AZ47" s="12"/>
      <c r="BA47" s="12"/>
      <c r="BB47" s="12"/>
      <c r="BC47" s="12"/>
      <c r="BD47" s="12"/>
      <c r="BE47" s="12">
        <v>7972813</v>
      </c>
      <c r="BF47" s="12"/>
    </row>
    <row r="48" spans="1:65" ht="13.5" x14ac:dyDescent="0.25">
      <c r="A48" s="8" t="s">
        <v>82</v>
      </c>
      <c r="B48" s="12">
        <f t="shared" si="0"/>
        <v>2305461.75</v>
      </c>
      <c r="C48" s="12">
        <f t="shared" si="1"/>
        <v>0</v>
      </c>
      <c r="D48" s="12">
        <v>2283743.75</v>
      </c>
      <c r="E48" s="12"/>
      <c r="F48" s="12">
        <v>21718</v>
      </c>
      <c r="G48" s="12"/>
      <c r="H48" s="12"/>
      <c r="I48" s="12"/>
      <c r="J48" s="12"/>
      <c r="K48" s="12"/>
      <c r="L48" s="12"/>
      <c r="M48" s="12"/>
      <c r="N48" s="12">
        <v>1724</v>
      </c>
      <c r="O48" s="12"/>
      <c r="P48" s="12"/>
      <c r="Q48" s="12"/>
      <c r="R48" s="12">
        <f t="shared" si="24"/>
        <v>0</v>
      </c>
      <c r="S48" s="12"/>
      <c r="T48" s="12"/>
      <c r="U48" s="12"/>
      <c r="V48" s="12"/>
      <c r="W48" s="12">
        <v>386</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14940118</v>
      </c>
      <c r="BF48" s="12"/>
    </row>
    <row r="49" spans="1:59" ht="13.5" x14ac:dyDescent="0.25">
      <c r="A49" s="22" t="s">
        <v>146</v>
      </c>
      <c r="B49" s="12">
        <f t="shared" si="0"/>
        <v>1085954</v>
      </c>
      <c r="C49" s="12">
        <f t="shared" si="1"/>
        <v>0</v>
      </c>
      <c r="D49" s="12"/>
      <c r="E49" s="12"/>
      <c r="F49" s="12">
        <v>1085954</v>
      </c>
      <c r="G49" s="12"/>
      <c r="H49" s="12"/>
      <c r="I49" s="12"/>
      <c r="J49" s="12"/>
      <c r="K49" s="12"/>
      <c r="L49" s="12"/>
      <c r="M49" s="12"/>
      <c r="N49" s="12">
        <v>164</v>
      </c>
      <c r="O49" s="12"/>
      <c r="P49" s="12"/>
      <c r="Q49" s="12"/>
      <c r="R49" s="12">
        <f t="shared" si="24"/>
        <v>0</v>
      </c>
      <c r="S49" s="12"/>
      <c r="T49" s="12"/>
      <c r="U49" s="12"/>
      <c r="V49" s="12"/>
      <c r="W49" s="12">
        <v>12469.9990234375</v>
      </c>
      <c r="X49" s="12">
        <f t="shared" si="3"/>
        <v>0</v>
      </c>
      <c r="Y49" s="12"/>
      <c r="Z49" s="12"/>
      <c r="AA49" s="12"/>
      <c r="AB49" s="12"/>
      <c r="AC49" s="12"/>
      <c r="AD49" s="12"/>
      <c r="AE49" s="12"/>
      <c r="AF49" s="12"/>
      <c r="AG49" s="12">
        <v>1746.2047119140625</v>
      </c>
      <c r="AH49" s="12"/>
      <c r="AI49" s="12"/>
      <c r="AJ49" s="12"/>
      <c r="AK49" s="12">
        <v>433.0159912109375</v>
      </c>
      <c r="AL49" s="12">
        <v>6733.52880859375</v>
      </c>
      <c r="AM49" s="12">
        <v>2840.696533203125</v>
      </c>
      <c r="AN49" s="12"/>
      <c r="AO49" s="12"/>
      <c r="AP49" s="12"/>
      <c r="AQ49" s="12"/>
      <c r="AR49" s="12"/>
      <c r="AS49" s="12"/>
      <c r="AT49" s="12"/>
      <c r="AU49" s="12"/>
      <c r="AV49" s="12"/>
      <c r="AW49" s="12"/>
      <c r="AX49" s="12"/>
      <c r="AY49" s="12"/>
      <c r="AZ49" s="12"/>
      <c r="BA49" s="12"/>
      <c r="BB49" s="12"/>
      <c r="BC49" s="12"/>
      <c r="BD49" s="12"/>
      <c r="BE49" s="12">
        <v>2097185.25</v>
      </c>
      <c r="BF49" s="12"/>
    </row>
    <row r="50" spans="1:59" ht="13.5" x14ac:dyDescent="0.25">
      <c r="A50" s="8" t="s">
        <v>83</v>
      </c>
      <c r="B50" s="12">
        <f t="shared" si="0"/>
        <v>0</v>
      </c>
      <c r="C50" s="12">
        <f t="shared" si="1"/>
        <v>0</v>
      </c>
      <c r="D50" s="12"/>
      <c r="E50" s="12"/>
      <c r="F50" s="12"/>
      <c r="G50" s="12"/>
      <c r="H50" s="12"/>
      <c r="I50" s="12"/>
      <c r="J50" s="12"/>
      <c r="K50" s="12"/>
      <c r="L50" s="12"/>
      <c r="M50" s="12"/>
      <c r="N50" s="12"/>
      <c r="O50" s="12"/>
      <c r="P50" s="12"/>
      <c r="Q50" s="12"/>
      <c r="R50" s="12">
        <f t="shared" si="24"/>
        <v>0</v>
      </c>
      <c r="S50" s="12"/>
      <c r="T50" s="12"/>
      <c r="U50" s="12"/>
      <c r="V50" s="12"/>
      <c r="W50" s="12">
        <v>512</v>
      </c>
      <c r="X50" s="12">
        <f t="shared" si="3"/>
        <v>0</v>
      </c>
      <c r="Y50" s="12"/>
      <c r="Z50" s="12"/>
      <c r="AA50" s="12"/>
      <c r="AB50" s="12"/>
      <c r="AC50" s="12"/>
      <c r="AD50" s="12"/>
      <c r="AE50" s="12"/>
      <c r="AF50" s="12"/>
      <c r="AG50" s="12">
        <v>4483.20849609375</v>
      </c>
      <c r="AH50" s="12"/>
      <c r="AI50" s="12"/>
      <c r="AJ50" s="12"/>
      <c r="AK50" s="12">
        <v>495.7139892578125</v>
      </c>
      <c r="AL50" s="12">
        <v>2603.674072265625</v>
      </c>
      <c r="AM50" s="12">
        <v>172.49468994140625</v>
      </c>
      <c r="AN50" s="12"/>
      <c r="AO50" s="12"/>
      <c r="AP50" s="12"/>
      <c r="AQ50" s="12"/>
      <c r="AR50" s="12"/>
      <c r="AS50" s="12"/>
      <c r="AT50" s="12"/>
      <c r="AU50" s="12"/>
      <c r="AV50" s="12"/>
      <c r="AW50" s="12"/>
      <c r="AX50" s="12"/>
      <c r="AY50" s="12"/>
      <c r="AZ50" s="12"/>
      <c r="BA50" s="12"/>
      <c r="BB50" s="12"/>
      <c r="BC50" s="12"/>
      <c r="BD50" s="12"/>
      <c r="BE50" s="12">
        <v>55772.19921875</v>
      </c>
      <c r="BF50" s="12"/>
    </row>
    <row r="51" spans="1:59" ht="13.5" x14ac:dyDescent="0.25">
      <c r="A51" s="22" t="s">
        <v>147</v>
      </c>
      <c r="B51" s="12">
        <f t="shared" si="0"/>
        <v>0</v>
      </c>
      <c r="C51" s="12">
        <f t="shared" si="1"/>
        <v>0</v>
      </c>
      <c r="D51" s="12"/>
      <c r="E51" s="12"/>
      <c r="F51" s="12"/>
      <c r="G51" s="12"/>
      <c r="H51" s="12"/>
      <c r="I51" s="12"/>
      <c r="J51" s="12"/>
      <c r="K51" s="12"/>
      <c r="L51" s="12"/>
      <c r="M51" s="12"/>
      <c r="N51" s="12">
        <v>106</v>
      </c>
      <c r="O51" s="12"/>
      <c r="P51" s="12"/>
      <c r="Q51" s="12"/>
      <c r="R51" s="12">
        <f t="shared" si="24"/>
        <v>0</v>
      </c>
      <c r="S51" s="12"/>
      <c r="T51" s="12"/>
      <c r="U51" s="12"/>
      <c r="V51" s="12"/>
      <c r="W51" s="12">
        <v>831</v>
      </c>
      <c r="X51" s="12">
        <f t="shared" si="3"/>
        <v>0</v>
      </c>
      <c r="Y51" s="12"/>
      <c r="Z51" s="12"/>
      <c r="AA51" s="12"/>
      <c r="AB51" s="12"/>
      <c r="AC51" s="12"/>
      <c r="AD51" s="12"/>
      <c r="AE51" s="12"/>
      <c r="AF51" s="12">
        <v>8314.5673828125</v>
      </c>
      <c r="AG51" s="12"/>
      <c r="AH51" s="12"/>
      <c r="AI51" s="12"/>
      <c r="AJ51" s="12"/>
      <c r="AK51" s="12"/>
      <c r="AL51" s="12">
        <v>2596.06103515625</v>
      </c>
      <c r="AM51" s="12">
        <v>4328.46923828125</v>
      </c>
      <c r="AN51" s="12"/>
      <c r="AO51" s="12"/>
      <c r="AP51" s="12"/>
      <c r="AQ51" s="12"/>
      <c r="AR51" s="12"/>
      <c r="AS51" s="12"/>
      <c r="AT51" s="12"/>
      <c r="AU51" s="12"/>
      <c r="AV51" s="12"/>
      <c r="AW51" s="12"/>
      <c r="AX51" s="12"/>
      <c r="AY51" s="12"/>
      <c r="AZ51" s="12"/>
      <c r="BA51" s="12"/>
      <c r="BB51" s="12"/>
      <c r="BC51" s="12"/>
      <c r="BD51" s="12"/>
      <c r="BE51" s="12">
        <v>66256.2109375</v>
      </c>
      <c r="BF51" s="12"/>
    </row>
    <row r="52" spans="1:59" ht="13.5" x14ac:dyDescent="0.25">
      <c r="A52" s="22" t="s">
        <v>148</v>
      </c>
      <c r="B52" s="12">
        <f t="shared" si="0"/>
        <v>404837</v>
      </c>
      <c r="C52" s="12">
        <f t="shared" si="1"/>
        <v>0</v>
      </c>
      <c r="D52" s="12"/>
      <c r="E52" s="12"/>
      <c r="F52" s="12">
        <v>404837</v>
      </c>
      <c r="G52" s="12"/>
      <c r="H52" s="12"/>
      <c r="I52" s="12"/>
      <c r="J52" s="12"/>
      <c r="K52" s="12"/>
      <c r="L52" s="12"/>
      <c r="M52" s="12"/>
      <c r="N52" s="12">
        <v>301</v>
      </c>
      <c r="O52" s="12"/>
      <c r="P52" s="12"/>
      <c r="Q52" s="12"/>
      <c r="R52" s="12">
        <f t="shared" si="24"/>
        <v>0</v>
      </c>
      <c r="S52" s="12"/>
      <c r="T52" s="12"/>
      <c r="U52" s="12"/>
      <c r="V52" s="12"/>
      <c r="W52" s="12"/>
      <c r="X52" s="12">
        <f t="shared" si="3"/>
        <v>0</v>
      </c>
      <c r="Y52" s="12"/>
      <c r="Z52" s="12"/>
      <c r="AA52" s="12"/>
      <c r="AB52" s="12"/>
      <c r="AC52" s="12"/>
      <c r="AD52" s="12"/>
      <c r="AE52" s="12"/>
      <c r="AF52" s="12">
        <v>7700.30322265625</v>
      </c>
      <c r="AG52" s="12">
        <v>158538.6875</v>
      </c>
      <c r="AH52" s="12"/>
      <c r="AI52" s="12">
        <v>38.525760650634766</v>
      </c>
      <c r="AJ52" s="12"/>
      <c r="AK52" s="12">
        <v>2967.958984375</v>
      </c>
      <c r="AL52" s="12">
        <v>1667249.25</v>
      </c>
      <c r="AM52" s="12">
        <v>78792.3359375</v>
      </c>
      <c r="AN52" s="12"/>
      <c r="AO52" s="12"/>
      <c r="AP52" s="12"/>
      <c r="AQ52" s="12"/>
      <c r="AR52" s="12"/>
      <c r="AS52" s="12"/>
      <c r="AT52" s="12"/>
      <c r="AU52" s="12"/>
      <c r="AV52" s="12"/>
      <c r="AW52" s="12"/>
      <c r="AX52" s="12"/>
      <c r="AY52" s="12"/>
      <c r="AZ52" s="12"/>
      <c r="BA52" s="12"/>
      <c r="BB52" s="12"/>
      <c r="BC52" s="12"/>
      <c r="BD52" s="12"/>
      <c r="BE52" s="12">
        <v>28715330</v>
      </c>
      <c r="BF52" s="12"/>
    </row>
    <row r="53" spans="1:59" ht="13.5" x14ac:dyDescent="0.25">
      <c r="A53" s="22" t="s">
        <v>149</v>
      </c>
      <c r="B53" s="12">
        <f t="shared" si="0"/>
        <v>0</v>
      </c>
      <c r="C53" s="12">
        <f t="shared" si="1"/>
        <v>0</v>
      </c>
      <c r="D53" s="12"/>
      <c r="E53" s="12"/>
      <c r="F53" s="12"/>
      <c r="G53" s="12"/>
      <c r="H53" s="12"/>
      <c r="I53" s="12"/>
      <c r="J53" s="12"/>
      <c r="K53" s="12"/>
      <c r="L53" s="12"/>
      <c r="M53" s="12"/>
      <c r="N53" s="12">
        <v>1036</v>
      </c>
      <c r="O53" s="12"/>
      <c r="P53" s="12"/>
      <c r="Q53" s="12"/>
      <c r="R53" s="12">
        <f t="shared" si="24"/>
        <v>0</v>
      </c>
      <c r="S53" s="12"/>
      <c r="T53" s="12"/>
      <c r="U53" s="12"/>
      <c r="V53" s="12"/>
      <c r="W53" s="12">
        <v>2934</v>
      </c>
      <c r="X53" s="12">
        <f t="shared" si="3"/>
        <v>0</v>
      </c>
      <c r="Y53" s="12"/>
      <c r="Z53" s="12"/>
      <c r="AA53" s="12"/>
      <c r="AB53" s="12"/>
      <c r="AC53" s="12"/>
      <c r="AD53" s="12"/>
      <c r="AE53" s="12"/>
      <c r="AF53" s="12"/>
      <c r="AG53" s="12">
        <v>546.4739990234375</v>
      </c>
      <c r="AH53" s="12"/>
      <c r="AI53" s="12"/>
      <c r="AJ53" s="12"/>
      <c r="AK53" s="12">
        <v>3480.06298828125</v>
      </c>
      <c r="AL53" s="12">
        <v>47798.125</v>
      </c>
      <c r="AM53" s="12">
        <v>29062.38671875</v>
      </c>
      <c r="AN53" s="12"/>
      <c r="AO53" s="12"/>
      <c r="AP53" s="12"/>
      <c r="AQ53" s="12"/>
      <c r="AR53" s="12"/>
      <c r="AS53" s="12"/>
      <c r="AT53" s="12"/>
      <c r="AU53" s="12"/>
      <c r="AV53" s="12"/>
      <c r="AW53" s="12"/>
      <c r="AX53" s="12"/>
      <c r="AY53" s="12"/>
      <c r="AZ53" s="12"/>
      <c r="BA53" s="12"/>
      <c r="BB53" s="12"/>
      <c r="BC53" s="12"/>
      <c r="BD53" s="12"/>
      <c r="BE53" s="12">
        <v>713653.75</v>
      </c>
      <c r="BF53" s="12"/>
    </row>
    <row r="54" spans="1:59" ht="13.5" x14ac:dyDescent="0.25">
      <c r="A54" s="22" t="s">
        <v>150</v>
      </c>
      <c r="B54" s="12">
        <f t="shared" si="0"/>
        <v>0</v>
      </c>
      <c r="C54" s="12">
        <f t="shared" si="1"/>
        <v>0</v>
      </c>
      <c r="D54" s="12"/>
      <c r="E54" s="12"/>
      <c r="F54" s="12"/>
      <c r="G54" s="12"/>
      <c r="H54" s="12"/>
      <c r="I54" s="12"/>
      <c r="J54" s="12"/>
      <c r="K54" s="12"/>
      <c r="L54" s="12"/>
      <c r="M54" s="12"/>
      <c r="N54" s="12">
        <v>3944</v>
      </c>
      <c r="O54" s="12"/>
      <c r="P54" s="12"/>
      <c r="Q54" s="12"/>
      <c r="R54" s="12">
        <f t="shared" si="24"/>
        <v>0</v>
      </c>
      <c r="S54" s="12"/>
      <c r="T54" s="12"/>
      <c r="U54" s="12"/>
      <c r="V54" s="12"/>
      <c r="W54" s="12">
        <v>832</v>
      </c>
      <c r="X54" s="12">
        <f t="shared" si="3"/>
        <v>0</v>
      </c>
      <c r="Y54" s="12"/>
      <c r="Z54" s="12"/>
      <c r="AA54" s="12"/>
      <c r="AB54" s="12"/>
      <c r="AC54" s="12"/>
      <c r="AD54" s="12"/>
      <c r="AE54" s="12"/>
      <c r="AF54" s="12"/>
      <c r="AG54" s="12">
        <v>9.7700004577636719</v>
      </c>
      <c r="AH54" s="12"/>
      <c r="AI54" s="12"/>
      <c r="AJ54" s="12"/>
      <c r="AK54" s="12">
        <v>55.987998962402344</v>
      </c>
      <c r="AL54" s="12">
        <v>3228.152099609375</v>
      </c>
      <c r="AM54" s="12">
        <v>2317.490966796875</v>
      </c>
      <c r="AN54" s="12"/>
      <c r="AO54" s="12"/>
      <c r="AP54" s="12"/>
      <c r="AQ54" s="12"/>
      <c r="AR54" s="12"/>
      <c r="AS54" s="12"/>
      <c r="AT54" s="12"/>
      <c r="AU54" s="12"/>
      <c r="AV54" s="12"/>
      <c r="AW54" s="12"/>
      <c r="AX54" s="12"/>
      <c r="AY54" s="12"/>
      <c r="AZ54" s="12"/>
      <c r="BA54" s="12"/>
      <c r="BB54" s="12"/>
      <c r="BC54" s="12"/>
      <c r="BD54" s="12"/>
      <c r="BE54" s="12">
        <v>1190461.25</v>
      </c>
      <c r="BF54" s="12"/>
    </row>
    <row r="55" spans="1:59" ht="13.5" x14ac:dyDescent="0.25">
      <c r="A55" s="8" t="s">
        <v>84</v>
      </c>
      <c r="B55" s="12">
        <f t="shared" si="0"/>
        <v>0</v>
      </c>
      <c r="C55" s="12">
        <f t="shared" si="1"/>
        <v>0</v>
      </c>
      <c r="D55" s="12"/>
      <c r="E55" s="12"/>
      <c r="F55" s="12"/>
      <c r="G55" s="12"/>
      <c r="H55" s="12"/>
      <c r="I55" s="12"/>
      <c r="J55" s="12"/>
      <c r="K55" s="12"/>
      <c r="L55" s="12"/>
      <c r="M55" s="12"/>
      <c r="N55" s="12"/>
      <c r="O55" s="12"/>
      <c r="P55" s="12"/>
      <c r="Q55" s="12"/>
      <c r="R55" s="12">
        <f t="shared" si="24"/>
        <v>0</v>
      </c>
      <c r="S55" s="12"/>
      <c r="T55" s="12"/>
      <c r="U55" s="12"/>
      <c r="V55" s="12"/>
      <c r="W55" s="12"/>
      <c r="X55" s="12">
        <f t="shared" si="3"/>
        <v>0</v>
      </c>
      <c r="Y55" s="12"/>
      <c r="Z55" s="12"/>
      <c r="AA55" s="12"/>
      <c r="AB55" s="12"/>
      <c r="AC55" s="12"/>
      <c r="AD55" s="12"/>
      <c r="AE55" s="12"/>
      <c r="AF55" s="12"/>
      <c r="AG55" s="12">
        <v>236.38400268554688</v>
      </c>
      <c r="AH55" s="12"/>
      <c r="AI55" s="12"/>
      <c r="AJ55" s="12"/>
      <c r="AK55" s="12">
        <v>1.559999942779541</v>
      </c>
      <c r="AL55" s="12">
        <v>8910.5869140625</v>
      </c>
      <c r="AM55" s="12">
        <v>2340.23095703125</v>
      </c>
      <c r="AN55" s="12"/>
      <c r="AO55" s="12"/>
      <c r="AP55" s="12"/>
      <c r="AQ55" s="12"/>
      <c r="AR55" s="12"/>
      <c r="AS55" s="12"/>
      <c r="AT55" s="12"/>
      <c r="AU55" s="12"/>
      <c r="AV55" s="12"/>
      <c r="AW55" s="12"/>
      <c r="AX55" s="12"/>
      <c r="AY55" s="12"/>
      <c r="AZ55" s="12"/>
      <c r="BA55" s="12"/>
      <c r="BB55" s="12"/>
      <c r="BC55" s="12"/>
      <c r="BD55" s="12"/>
      <c r="BE55" s="12">
        <v>317508.96875</v>
      </c>
      <c r="BF55" s="12"/>
    </row>
    <row r="56" spans="1:59" ht="13.5" x14ac:dyDescent="0.25">
      <c r="A56" s="8" t="s">
        <v>85</v>
      </c>
      <c r="B56" s="12">
        <f t="shared" si="0"/>
        <v>0</v>
      </c>
      <c r="C56" s="12">
        <f t="shared" si="1"/>
        <v>0</v>
      </c>
      <c r="D56" s="12"/>
      <c r="E56" s="12"/>
      <c r="F56" s="12"/>
      <c r="G56" s="12"/>
      <c r="H56" s="12"/>
      <c r="I56" s="12"/>
      <c r="J56" s="12"/>
      <c r="K56" s="12"/>
      <c r="L56" s="12"/>
      <c r="M56" s="12"/>
      <c r="N56" s="12"/>
      <c r="O56" s="12"/>
      <c r="P56" s="12"/>
      <c r="Q56" s="12"/>
      <c r="R56" s="12">
        <f t="shared" si="24"/>
        <v>0</v>
      </c>
      <c r="S56" s="12"/>
      <c r="T56" s="12"/>
      <c r="U56" s="12"/>
      <c r="V56" s="12"/>
      <c r="W56" s="12"/>
      <c r="X56" s="12">
        <f t="shared" si="3"/>
        <v>0</v>
      </c>
      <c r="Y56" s="12"/>
      <c r="Z56" s="12"/>
      <c r="AA56" s="12"/>
      <c r="AB56" s="12"/>
      <c r="AC56" s="12"/>
      <c r="AD56" s="12"/>
      <c r="AE56" s="12"/>
      <c r="AF56" s="12"/>
      <c r="AG56" s="12">
        <v>569.73406982421875</v>
      </c>
      <c r="AH56" s="12"/>
      <c r="AI56" s="12"/>
      <c r="AJ56" s="12"/>
      <c r="AK56" s="12">
        <v>1471.81201171875</v>
      </c>
      <c r="AL56" s="12"/>
      <c r="AM56" s="12">
        <v>2059.856201171875</v>
      </c>
      <c r="AN56" s="12"/>
      <c r="AO56" s="12"/>
      <c r="AP56" s="12"/>
      <c r="AQ56" s="12"/>
      <c r="AR56" s="12"/>
      <c r="AS56" s="12"/>
      <c r="AT56" s="12"/>
      <c r="AU56" s="12"/>
      <c r="AV56" s="12"/>
      <c r="AW56" s="12"/>
      <c r="AX56" s="12"/>
      <c r="AY56" s="12"/>
      <c r="AZ56" s="12"/>
      <c r="BA56" s="12"/>
      <c r="BB56" s="12"/>
      <c r="BC56" s="12"/>
      <c r="BD56" s="12"/>
      <c r="BE56" s="12">
        <v>229520.546875</v>
      </c>
      <c r="BF56" s="12"/>
    </row>
    <row r="57" spans="1:59" ht="13.5" x14ac:dyDescent="0.25">
      <c r="A57" s="8" t="s">
        <v>86</v>
      </c>
      <c r="B57" s="12">
        <f t="shared" si="0"/>
        <v>0</v>
      </c>
      <c r="C57" s="12">
        <f t="shared" si="1"/>
        <v>0</v>
      </c>
      <c r="D57" s="12"/>
      <c r="E57" s="12"/>
      <c r="F57" s="12"/>
      <c r="G57" s="12"/>
      <c r="H57" s="12"/>
      <c r="I57" s="12"/>
      <c r="J57" s="12"/>
      <c r="K57" s="12"/>
      <c r="L57" s="12"/>
      <c r="M57" s="12"/>
      <c r="N57" s="12"/>
      <c r="O57" s="12"/>
      <c r="P57" s="12"/>
      <c r="Q57" s="12"/>
      <c r="R57" s="12">
        <f t="shared" si="24"/>
        <v>0</v>
      </c>
      <c r="S57" s="12"/>
      <c r="T57" s="12"/>
      <c r="U57" s="12"/>
      <c r="V57" s="12"/>
      <c r="W57" s="12">
        <v>10</v>
      </c>
      <c r="X57" s="12">
        <f t="shared" si="3"/>
        <v>0</v>
      </c>
      <c r="Y57" s="12"/>
      <c r="Z57" s="12"/>
      <c r="AA57" s="12"/>
      <c r="AB57" s="12"/>
      <c r="AC57" s="12"/>
      <c r="AD57" s="12"/>
      <c r="AE57" s="12"/>
      <c r="AF57" s="12"/>
      <c r="AG57" s="12"/>
      <c r="AH57" s="12"/>
      <c r="AI57" s="12"/>
      <c r="AJ57" s="12"/>
      <c r="AK57" s="12">
        <v>369.45401000976563</v>
      </c>
      <c r="AL57" s="12">
        <v>50740.6171875</v>
      </c>
      <c r="AM57" s="12">
        <v>335.14498901367188</v>
      </c>
      <c r="AN57" s="12"/>
      <c r="AO57" s="12"/>
      <c r="AP57" s="12"/>
      <c r="AQ57" s="12"/>
      <c r="AR57" s="12"/>
      <c r="AS57" s="12"/>
      <c r="AT57" s="12"/>
      <c r="AU57" s="12"/>
      <c r="AV57" s="12"/>
      <c r="AW57" s="12"/>
      <c r="AX57" s="12"/>
      <c r="AY57" s="12"/>
      <c r="AZ57" s="12"/>
      <c r="BA57" s="12"/>
      <c r="BB57" s="12"/>
      <c r="BC57" s="12"/>
      <c r="BD57" s="12"/>
      <c r="BE57" s="12">
        <v>156272.953125</v>
      </c>
      <c r="BF57" s="12"/>
    </row>
    <row r="58" spans="1:59" ht="13.5" x14ac:dyDescent="0.25">
      <c r="A58" s="22" t="s">
        <v>151</v>
      </c>
      <c r="B58" s="12">
        <f t="shared" si="0"/>
        <v>9692695</v>
      </c>
      <c r="C58" s="12">
        <f t="shared" si="1"/>
        <v>0</v>
      </c>
      <c r="D58" s="12"/>
      <c r="E58" s="12"/>
      <c r="F58" s="12">
        <v>9692695</v>
      </c>
      <c r="G58" s="12"/>
      <c r="H58" s="12"/>
      <c r="I58" s="12"/>
      <c r="J58" s="12"/>
      <c r="K58" s="12"/>
      <c r="L58" s="12"/>
      <c r="M58" s="12"/>
      <c r="N58" s="12">
        <v>2116</v>
      </c>
      <c r="O58" s="12"/>
      <c r="P58" s="12"/>
      <c r="Q58" s="12"/>
      <c r="R58" s="12">
        <v>81176.203125</v>
      </c>
      <c r="S58" s="12">
        <v>81176.203125</v>
      </c>
      <c r="T58" s="12"/>
      <c r="U58" s="12"/>
      <c r="V58" s="12"/>
      <c r="W58" s="12">
        <v>2816</v>
      </c>
      <c r="X58" s="12">
        <f t="shared" si="3"/>
        <v>0</v>
      </c>
      <c r="Y58" s="12"/>
      <c r="Z58" s="12"/>
      <c r="AA58" s="12"/>
      <c r="AB58" s="12"/>
      <c r="AC58" s="12"/>
      <c r="AD58" s="12"/>
      <c r="AE58" s="12"/>
      <c r="AF58" s="12"/>
      <c r="AG58" s="12">
        <v>16744.154296875</v>
      </c>
      <c r="AH58" s="12"/>
      <c r="AI58" s="12"/>
      <c r="AJ58" s="12"/>
      <c r="AK58" s="12">
        <v>10605.83984375</v>
      </c>
      <c r="AL58" s="12">
        <v>94221.015625</v>
      </c>
      <c r="AM58" s="12">
        <v>79962.6875</v>
      </c>
      <c r="AN58" s="12"/>
      <c r="AO58" s="12"/>
      <c r="AP58" s="12"/>
      <c r="AQ58" s="12"/>
      <c r="AR58" s="12"/>
      <c r="AS58" s="12"/>
      <c r="AT58" s="12"/>
      <c r="AU58" s="12"/>
      <c r="AV58" s="12"/>
      <c r="AW58" s="12"/>
      <c r="AX58" s="12"/>
      <c r="AY58" s="12"/>
      <c r="AZ58" s="12"/>
      <c r="BA58" s="12"/>
      <c r="BB58" s="12"/>
      <c r="BC58" s="12"/>
      <c r="BD58" s="12"/>
      <c r="BE58" s="12">
        <v>28306120</v>
      </c>
      <c r="BF58" s="12"/>
    </row>
    <row r="59" spans="1:59" s="2" customFormat="1" x14ac:dyDescent="0.2">
      <c r="A59" s="13" t="s">
        <v>87</v>
      </c>
      <c r="B59" s="14">
        <f t="shared" si="0"/>
        <v>0</v>
      </c>
      <c r="C59" s="14">
        <f t="shared" si="1"/>
        <v>0</v>
      </c>
      <c r="D59" s="14">
        <f t="shared" ref="D59" si="25">SUM(D60:D66)</f>
        <v>0</v>
      </c>
      <c r="E59" s="14">
        <f t="shared" ref="E59:M59" si="26">SUM(E60:E66)</f>
        <v>0</v>
      </c>
      <c r="F59" s="14">
        <f t="shared" si="26"/>
        <v>0</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f t="shared" si="27"/>
        <v>0</v>
      </c>
      <c r="T59" s="14">
        <f t="shared" si="27"/>
        <v>0</v>
      </c>
      <c r="U59" s="14">
        <f t="shared" si="27"/>
        <v>0</v>
      </c>
      <c r="V59" s="14">
        <f t="shared" si="27"/>
        <v>0</v>
      </c>
      <c r="W59" s="14">
        <f t="shared" si="27"/>
        <v>0</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26500.064971923828</v>
      </c>
      <c r="AG59" s="14">
        <f>SUM(AG60:AG66)</f>
        <v>10185284.090454102</v>
      </c>
      <c r="AH59" s="14">
        <f>SUM(AH60:AH66)</f>
        <v>2135.02197265625</v>
      </c>
      <c r="AI59" s="14">
        <f t="shared" si="27"/>
        <v>2191686.7383422852</v>
      </c>
      <c r="AJ59" s="14">
        <f t="shared" si="27"/>
        <v>0</v>
      </c>
      <c r="AK59" s="14">
        <f t="shared" si="27"/>
        <v>72231.038188934326</v>
      </c>
      <c r="AL59" s="14">
        <f t="shared" si="27"/>
        <v>6892754.3901367188</v>
      </c>
      <c r="AM59" s="14">
        <f t="shared" si="27"/>
        <v>98011.383895874023</v>
      </c>
      <c r="AN59" s="14">
        <f t="shared" si="27"/>
        <v>0</v>
      </c>
      <c r="AO59" s="14">
        <f t="shared" si="27"/>
        <v>0</v>
      </c>
      <c r="AP59" s="14">
        <f>SUM(AP60:AP66)</f>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f t="shared" si="27"/>
        <v>0</v>
      </c>
      <c r="AZ59" s="14">
        <f t="shared" si="27"/>
        <v>0</v>
      </c>
      <c r="BA59" s="14">
        <f t="shared" si="27"/>
        <v>0</v>
      </c>
      <c r="BB59" s="14">
        <f t="shared" si="27"/>
        <v>0</v>
      </c>
      <c r="BC59" s="14">
        <f t="shared" si="27"/>
        <v>0</v>
      </c>
      <c r="BD59" s="14">
        <f t="shared" si="27"/>
        <v>0</v>
      </c>
      <c r="BE59" s="14">
        <f>SUM(BE60:BE66)</f>
        <v>3201807.00390625</v>
      </c>
      <c r="BF59" s="14">
        <f>SUM(BF60:BF66)</f>
        <v>0</v>
      </c>
      <c r="BG59" s="5"/>
    </row>
    <row r="60" spans="1:59" ht="13.5" x14ac:dyDescent="0.25">
      <c r="A60" s="8" t="s">
        <v>88</v>
      </c>
      <c r="B60" s="12">
        <f t="shared" si="0"/>
        <v>0</v>
      </c>
      <c r="C60" s="12">
        <f t="shared" si="1"/>
        <v>0</v>
      </c>
      <c r="D60" s="12"/>
      <c r="E60" s="12"/>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v>2135.02197265625</v>
      </c>
      <c r="AI60" s="12">
        <v>333391.53125</v>
      </c>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v>2280.997314453125</v>
      </c>
      <c r="AH61" s="12"/>
      <c r="AI61" s="12">
        <v>1855824.25</v>
      </c>
      <c r="AJ61" s="12"/>
      <c r="AK61" s="12"/>
      <c r="AL61" s="12">
        <v>7911.13720703125</v>
      </c>
      <c r="AM61" s="12">
        <v>153.46499633789063</v>
      </c>
      <c r="AN61" s="12"/>
      <c r="AO61" s="12"/>
      <c r="AP61" s="12"/>
      <c r="AQ61" s="12"/>
      <c r="AR61" s="12"/>
      <c r="AS61" s="12"/>
      <c r="AT61" s="12"/>
      <c r="AU61" s="12"/>
      <c r="AV61" s="12"/>
      <c r="AW61" s="12"/>
      <c r="AX61" s="12"/>
      <c r="AY61" s="12"/>
      <c r="AZ61" s="12"/>
      <c r="BA61" s="12"/>
      <c r="BB61" s="12"/>
      <c r="BC61" s="12"/>
      <c r="BD61" s="12"/>
      <c r="BE61" s="12">
        <v>68600.5390625</v>
      </c>
      <c r="BF61" s="12"/>
    </row>
    <row r="62" spans="1:59" ht="13.5" x14ac:dyDescent="0.25">
      <c r="A62" s="8" t="s">
        <v>90</v>
      </c>
      <c r="B62" s="12">
        <f t="shared" si="0"/>
        <v>0</v>
      </c>
      <c r="C62" s="12">
        <f t="shared" si="1"/>
        <v>0</v>
      </c>
      <c r="D62" s="12"/>
      <c r="E62" s="12"/>
      <c r="F62" s="12"/>
      <c r="G62" s="12"/>
      <c r="H62" s="12"/>
      <c r="I62" s="12"/>
      <c r="J62" s="12"/>
      <c r="K62" s="12"/>
      <c r="L62" s="12"/>
      <c r="M62" s="12"/>
      <c r="N62" s="12"/>
      <c r="O62" s="12"/>
      <c r="P62" s="12"/>
      <c r="Q62" s="12"/>
      <c r="R62" s="12">
        <f t="shared" si="28"/>
        <v>0</v>
      </c>
      <c r="S62" s="12"/>
      <c r="T62" s="12"/>
      <c r="U62" s="12"/>
      <c r="V62" s="12"/>
      <c r="W62" s="12"/>
      <c r="X62" s="12">
        <f t="shared" si="3"/>
        <v>0</v>
      </c>
      <c r="Y62" s="12"/>
      <c r="Z62" s="12"/>
      <c r="AA62" s="12"/>
      <c r="AB62" s="12"/>
      <c r="AC62" s="12"/>
      <c r="AD62" s="12"/>
      <c r="AE62" s="12"/>
      <c r="AF62" s="12">
        <v>25905.41796875</v>
      </c>
      <c r="AG62" s="12">
        <v>10179225</v>
      </c>
      <c r="AH62" s="12"/>
      <c r="AI62" s="12">
        <v>1563.7091064453125</v>
      </c>
      <c r="AJ62" s="12"/>
      <c r="AK62" s="12">
        <v>72189.1171875</v>
      </c>
      <c r="AL62" s="12">
        <v>6725982</v>
      </c>
      <c r="AM62" s="12">
        <v>18855.97265625</v>
      </c>
      <c r="AN62" s="12"/>
      <c r="AO62" s="12"/>
      <c r="AP62" s="12"/>
      <c r="AQ62" s="12"/>
      <c r="AR62" s="12"/>
      <c r="AS62" s="12"/>
      <c r="AT62" s="12"/>
      <c r="AU62" s="12"/>
      <c r="AV62" s="12"/>
      <c r="AW62" s="12"/>
      <c r="AX62" s="12"/>
      <c r="AY62" s="12"/>
      <c r="AZ62" s="12"/>
      <c r="BA62" s="12"/>
      <c r="BB62" s="12"/>
      <c r="BC62" s="12"/>
      <c r="BD62" s="12"/>
      <c r="BE62" s="12">
        <v>53707.73828125</v>
      </c>
      <c r="BF62" s="12"/>
    </row>
    <row r="63" spans="1:59" ht="13.5" x14ac:dyDescent="0.25">
      <c r="A63" s="8" t="s">
        <v>91</v>
      </c>
      <c r="B63" s="12">
        <f t="shared" si="0"/>
        <v>0</v>
      </c>
      <c r="C63" s="12">
        <f t="shared" si="1"/>
        <v>0</v>
      </c>
      <c r="D63" s="12"/>
      <c r="E63" s="12"/>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v>259.42599487304688</v>
      </c>
      <c r="AG63" s="12">
        <v>791.8057861328125</v>
      </c>
      <c r="AH63" s="12"/>
      <c r="AI63" s="12">
        <v>907.24798583984375</v>
      </c>
      <c r="AJ63" s="12"/>
      <c r="AK63" s="12">
        <v>41.921001434326172</v>
      </c>
      <c r="AL63" s="12">
        <v>128182.6640625</v>
      </c>
      <c r="AM63" s="12">
        <v>1070.5989990234375</v>
      </c>
      <c r="AN63" s="12"/>
      <c r="AO63" s="12"/>
      <c r="AP63" s="12"/>
      <c r="AQ63" s="12"/>
      <c r="AR63" s="12"/>
      <c r="AS63" s="12"/>
      <c r="AT63" s="12"/>
      <c r="AU63" s="12"/>
      <c r="AV63" s="12"/>
      <c r="AW63" s="12"/>
      <c r="AX63" s="12"/>
      <c r="AY63" s="12"/>
      <c r="AZ63" s="12"/>
      <c r="BA63" s="12"/>
      <c r="BB63" s="12"/>
      <c r="BC63" s="12"/>
      <c r="BD63" s="12"/>
      <c r="BE63" s="12">
        <v>2661355.25</v>
      </c>
      <c r="BF63" s="12"/>
    </row>
    <row r="64" spans="1:59" ht="13.5" x14ac:dyDescent="0.25">
      <c r="A64" s="8" t="s">
        <v>119</v>
      </c>
      <c r="B64" s="12">
        <f t="shared" si="0"/>
        <v>0</v>
      </c>
      <c r="C64" s="12">
        <f t="shared" si="1"/>
        <v>0</v>
      </c>
      <c r="D64" s="12"/>
      <c r="E64" s="12"/>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c r="AG64" s="12">
        <v>15</v>
      </c>
      <c r="AH64" s="12"/>
      <c r="AI64" s="12"/>
      <c r="AJ64" s="12"/>
      <c r="AK64" s="12"/>
      <c r="AL64" s="12">
        <v>16578.8046875</v>
      </c>
      <c r="AM64" s="12">
        <v>77762.53125</v>
      </c>
      <c r="AN64" s="12"/>
      <c r="AO64" s="12"/>
      <c r="AP64" s="12"/>
      <c r="AQ64" s="12"/>
      <c r="AR64" s="12"/>
      <c r="AS64" s="12"/>
      <c r="AT64" s="12"/>
      <c r="AU64" s="12"/>
      <c r="AV64" s="12"/>
      <c r="AW64" s="12"/>
      <c r="AX64" s="12"/>
      <c r="AY64" s="12"/>
      <c r="AZ64" s="12"/>
      <c r="BA64" s="12"/>
      <c r="BB64" s="12"/>
      <c r="BC64" s="12"/>
      <c r="BD64" s="12"/>
      <c r="BE64" s="12">
        <v>73333.3828125</v>
      </c>
      <c r="BF64" s="12"/>
    </row>
    <row r="65" spans="1:58" ht="13.5" x14ac:dyDescent="0.25">
      <c r="A65" s="8" t="s">
        <v>120</v>
      </c>
      <c r="B65" s="12">
        <f t="shared" si="0"/>
        <v>0</v>
      </c>
      <c r="C65" s="12">
        <f t="shared" si="1"/>
        <v>0</v>
      </c>
      <c r="D65" s="12"/>
      <c r="E65" s="12"/>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0</v>
      </c>
      <c r="C66" s="12">
        <f t="shared" si="1"/>
        <v>0</v>
      </c>
      <c r="D66" s="12"/>
      <c r="E66" s="12"/>
      <c r="F66" s="12"/>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v>335.22100830078125</v>
      </c>
      <c r="AG66" s="12">
        <v>2971.287353515625</v>
      </c>
      <c r="AH66" s="12"/>
      <c r="AI66" s="12"/>
      <c r="AJ66" s="12"/>
      <c r="AK66" s="12"/>
      <c r="AL66" s="12">
        <v>14099.7841796875</v>
      </c>
      <c r="AM66" s="12">
        <v>168.81599426269531</v>
      </c>
      <c r="AN66" s="12"/>
      <c r="AO66" s="12"/>
      <c r="AP66" s="12"/>
      <c r="AQ66" s="12"/>
      <c r="AR66" s="12"/>
      <c r="AS66" s="12"/>
      <c r="AT66" s="12"/>
      <c r="AU66" s="12"/>
      <c r="AV66" s="12"/>
      <c r="AW66" s="12"/>
      <c r="AX66" s="12"/>
      <c r="AY66" s="12"/>
      <c r="AZ66" s="12"/>
      <c r="BA66" s="12"/>
      <c r="BB66" s="12"/>
      <c r="BC66" s="12"/>
      <c r="BD66" s="12"/>
      <c r="BE66" s="12">
        <v>344810.09375</v>
      </c>
      <c r="BF66" s="12"/>
    </row>
    <row r="67" spans="1:58" s="2" customFormat="1" x14ac:dyDescent="0.2">
      <c r="A67" s="13" t="s">
        <v>93</v>
      </c>
      <c r="B67" s="14">
        <f t="shared" si="0"/>
        <v>6497797.99609375</v>
      </c>
      <c r="C67" s="14">
        <f>H67+I67</f>
        <v>0</v>
      </c>
      <c r="D67" s="14">
        <f>SUM(D68:D71)</f>
        <v>108919.24609375</v>
      </c>
      <c r="E67" s="14">
        <f>SUM(E68:E71)</f>
        <v>0</v>
      </c>
      <c r="F67" s="14">
        <f>SUM(F68:F71)</f>
        <v>6388878.75</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f>SUM(R68:R71)</f>
        <v>344246.09375</v>
      </c>
      <c r="S67" s="14">
        <f t="shared" si="30"/>
        <v>344246.09375</v>
      </c>
      <c r="T67" s="14">
        <f t="shared" si="30"/>
        <v>0</v>
      </c>
      <c r="U67" s="14">
        <f t="shared" si="30"/>
        <v>0</v>
      </c>
      <c r="V67" s="14">
        <f t="shared" si="30"/>
        <v>0</v>
      </c>
      <c r="W67" s="14">
        <f t="shared" si="30"/>
        <v>1465.9299926757813</v>
      </c>
      <c r="X67" s="14">
        <f t="shared" si="3"/>
        <v>0</v>
      </c>
      <c r="Y67" s="14">
        <f t="shared" si="30"/>
        <v>0</v>
      </c>
      <c r="Z67" s="14">
        <f t="shared" si="30"/>
        <v>0</v>
      </c>
      <c r="AA67" s="14">
        <f t="shared" si="30"/>
        <v>0</v>
      </c>
      <c r="AB67" s="14">
        <f t="shared" si="30"/>
        <v>0</v>
      </c>
      <c r="AC67" s="14">
        <f t="shared" si="30"/>
        <v>0</v>
      </c>
      <c r="AD67" s="14">
        <f t="shared" si="30"/>
        <v>0</v>
      </c>
      <c r="AE67" s="14">
        <f t="shared" si="30"/>
        <v>0</v>
      </c>
      <c r="AF67" s="14">
        <f t="shared" si="30"/>
        <v>459086.70677185059</v>
      </c>
      <c r="AG67" s="14">
        <f>SUM(AG68:AG71)</f>
        <v>1014634.0483093262</v>
      </c>
      <c r="AH67" s="14">
        <f t="shared" si="30"/>
        <v>0</v>
      </c>
      <c r="AI67" s="14">
        <f t="shared" si="30"/>
        <v>315324.54248046875</v>
      </c>
      <c r="AJ67" s="14">
        <f t="shared" si="30"/>
        <v>0</v>
      </c>
      <c r="AK67" s="14">
        <f t="shared" si="30"/>
        <v>557505.453125</v>
      </c>
      <c r="AL67" s="14">
        <f t="shared" si="30"/>
        <v>4745077.4724121094</v>
      </c>
      <c r="AM67" s="14">
        <f t="shared" si="30"/>
        <v>131194.8108215332</v>
      </c>
      <c r="AN67" s="14">
        <f t="shared" si="30"/>
        <v>0</v>
      </c>
      <c r="AO67" s="14">
        <f t="shared" si="30"/>
        <v>0</v>
      </c>
      <c r="AP67" s="14">
        <f>SUM(AP68:AP71)</f>
        <v>0</v>
      </c>
      <c r="AQ67" s="14">
        <f>SUM(AQ68:AQ71)</f>
        <v>0</v>
      </c>
      <c r="AR67" s="14">
        <f t="shared" si="30"/>
        <v>0</v>
      </c>
      <c r="AS67" s="14">
        <f t="shared" si="30"/>
        <v>0</v>
      </c>
      <c r="AT67" s="14">
        <f t="shared" si="30"/>
        <v>0</v>
      </c>
      <c r="AU67" s="14">
        <f>SUM(AU68:AU71)</f>
        <v>0</v>
      </c>
      <c r="AV67" s="14">
        <f t="shared" ref="AV67:BD67" si="31">SUM(AV68:AV71)</f>
        <v>0</v>
      </c>
      <c r="AW67" s="14">
        <f t="shared" si="31"/>
        <v>0</v>
      </c>
      <c r="AX67" s="14">
        <f t="shared" si="31"/>
        <v>0</v>
      </c>
      <c r="AY67" s="14">
        <f t="shared" si="31"/>
        <v>3114.449951171875</v>
      </c>
      <c r="AZ67" s="14">
        <f t="shared" si="31"/>
        <v>0</v>
      </c>
      <c r="BA67" s="14">
        <f t="shared" si="31"/>
        <v>0</v>
      </c>
      <c r="BB67" s="14">
        <f t="shared" si="31"/>
        <v>0</v>
      </c>
      <c r="BC67" s="14">
        <f t="shared" si="31"/>
        <v>0</v>
      </c>
      <c r="BD67" s="14">
        <f t="shared" si="31"/>
        <v>0</v>
      </c>
      <c r="BE67" s="14">
        <f>SUM(BE68:BE71)</f>
        <v>92237000</v>
      </c>
      <c r="BF67" s="14">
        <f>SUM(BF68:BF71)</f>
        <v>0</v>
      </c>
    </row>
    <row r="68" spans="1:58" ht="13.5" x14ac:dyDescent="0.25">
      <c r="A68" s="22" t="s">
        <v>130</v>
      </c>
      <c r="B68" s="12">
        <f t="shared" si="0"/>
        <v>25888</v>
      </c>
      <c r="C68" s="12">
        <f t="shared" si="1"/>
        <v>0</v>
      </c>
      <c r="D68" s="12"/>
      <c r="E68" s="12"/>
      <c r="F68" s="12">
        <v>25888</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c r="AE68" s="12"/>
      <c r="AF68" s="12"/>
      <c r="AG68" s="12">
        <v>106811.9453125</v>
      </c>
      <c r="AH68" s="12"/>
      <c r="AI68" s="12"/>
      <c r="AJ68" s="12"/>
      <c r="AK68" s="12">
        <v>151585.234375</v>
      </c>
      <c r="AL68" s="12">
        <v>921848.6875</v>
      </c>
      <c r="AM68" s="12"/>
      <c r="AN68" s="12"/>
      <c r="AO68" s="12"/>
      <c r="AP68" s="12"/>
      <c r="AQ68" s="12"/>
      <c r="AR68" s="12"/>
      <c r="AS68" s="12"/>
      <c r="AT68" s="12"/>
      <c r="AU68" s="12"/>
      <c r="AV68" s="12"/>
      <c r="AW68" s="12"/>
      <c r="AX68" s="12"/>
      <c r="AY68" s="12"/>
      <c r="AZ68" s="12"/>
      <c r="BA68" s="12"/>
      <c r="BB68" s="12"/>
      <c r="BC68" s="12"/>
      <c r="BD68" s="12"/>
      <c r="BE68" s="12">
        <v>5968000</v>
      </c>
      <c r="BF68" s="12"/>
    </row>
    <row r="69" spans="1:58" ht="13.5" x14ac:dyDescent="0.25">
      <c r="A69" s="22" t="s">
        <v>131</v>
      </c>
      <c r="B69" s="12">
        <f t="shared" ref="B69:B92" si="33">E69+F69+G69+D69</f>
        <v>635549.875</v>
      </c>
      <c r="C69" s="12">
        <f>H69+I69</f>
        <v>0</v>
      </c>
      <c r="D69" s="12"/>
      <c r="E69" s="12"/>
      <c r="F69" s="12">
        <v>635549.875</v>
      </c>
      <c r="G69" s="12"/>
      <c r="H69" s="12"/>
      <c r="I69" s="12"/>
      <c r="J69" s="12"/>
      <c r="K69" s="12"/>
      <c r="L69" s="12"/>
      <c r="M69" s="12"/>
      <c r="N69" s="12"/>
      <c r="O69" s="12"/>
      <c r="P69" s="12"/>
      <c r="Q69" s="12"/>
      <c r="R69" s="12">
        <f t="shared" si="32"/>
        <v>0</v>
      </c>
      <c r="S69" s="12"/>
      <c r="T69" s="12"/>
      <c r="U69" s="12"/>
      <c r="V69" s="12"/>
      <c r="W69" s="12">
        <v>1234</v>
      </c>
      <c r="X69" s="12">
        <f t="shared" ref="X69:X74" si="34">SUM(Y69:AC69)</f>
        <v>0</v>
      </c>
      <c r="Y69" s="12"/>
      <c r="Z69" s="12"/>
      <c r="AA69" s="12"/>
      <c r="AB69" s="12"/>
      <c r="AC69" s="12"/>
      <c r="AD69" s="12"/>
      <c r="AE69" s="12"/>
      <c r="AF69" s="12">
        <v>452724.71875</v>
      </c>
      <c r="AG69" s="12">
        <v>907654.75</v>
      </c>
      <c r="AH69" s="12"/>
      <c r="AI69" s="12">
        <v>310125.15625</v>
      </c>
      <c r="AJ69" s="12"/>
      <c r="AK69" s="12">
        <v>405920.21875</v>
      </c>
      <c r="AL69" s="12">
        <v>3821545.5</v>
      </c>
      <c r="AM69" s="12">
        <v>122487.5703125</v>
      </c>
      <c r="AN69" s="12"/>
      <c r="AO69" s="12"/>
      <c r="AP69" s="12"/>
      <c r="AQ69" s="12"/>
      <c r="AR69" s="12"/>
      <c r="AS69" s="12"/>
      <c r="AT69" s="12"/>
      <c r="AU69" s="12"/>
      <c r="AV69" s="12"/>
      <c r="AW69" s="12"/>
      <c r="AX69" s="12"/>
      <c r="AY69" s="12"/>
      <c r="AZ69" s="12"/>
      <c r="BA69" s="12"/>
      <c r="BB69" s="12"/>
      <c r="BC69" s="12"/>
      <c r="BD69" s="12"/>
      <c r="BE69" s="12">
        <v>37000000</v>
      </c>
      <c r="BF69" s="12"/>
    </row>
    <row r="70" spans="1:58" ht="13.5" x14ac:dyDescent="0.25">
      <c r="A70" s="22" t="s">
        <v>132</v>
      </c>
      <c r="B70" s="12">
        <f t="shared" si="33"/>
        <v>673949.12109375</v>
      </c>
      <c r="C70" s="12">
        <f>H70+I70</f>
        <v>0</v>
      </c>
      <c r="D70" s="12">
        <v>38399.24609375</v>
      </c>
      <c r="E70" s="12"/>
      <c r="F70" s="12">
        <v>635549.875</v>
      </c>
      <c r="G70" s="12"/>
      <c r="H70" s="12"/>
      <c r="I70" s="12"/>
      <c r="J70" s="12"/>
      <c r="K70" s="12"/>
      <c r="L70" s="12"/>
      <c r="M70" s="12"/>
      <c r="N70" s="12"/>
      <c r="O70" s="12"/>
      <c r="P70" s="12"/>
      <c r="Q70" s="12"/>
      <c r="R70" s="12">
        <v>344246.09375</v>
      </c>
      <c r="S70" s="12">
        <v>344246.09375</v>
      </c>
      <c r="T70" s="12"/>
      <c r="U70" s="12"/>
      <c r="V70" s="12"/>
      <c r="W70" s="12">
        <v>231.92999267578125</v>
      </c>
      <c r="X70" s="12">
        <f t="shared" si="34"/>
        <v>0</v>
      </c>
      <c r="Y70" s="12"/>
      <c r="Z70" s="12"/>
      <c r="AA70" s="12"/>
      <c r="AB70" s="12"/>
      <c r="AC70" s="12"/>
      <c r="AD70" s="12"/>
      <c r="AE70" s="12"/>
      <c r="AF70" s="12">
        <v>181.25413513183594</v>
      </c>
      <c r="AG70" s="12">
        <v>167.35299682617188</v>
      </c>
      <c r="AH70" s="12"/>
      <c r="AI70" s="12">
        <v>5199.38623046875</v>
      </c>
      <c r="AJ70" s="12"/>
      <c r="AK70" s="12"/>
      <c r="AL70" s="12">
        <v>713.9210205078125</v>
      </c>
      <c r="AM70" s="12">
        <v>8347.5625</v>
      </c>
      <c r="AN70" s="12"/>
      <c r="AO70" s="12"/>
      <c r="AP70" s="12"/>
      <c r="AQ70" s="12"/>
      <c r="AR70" s="12"/>
      <c r="AS70" s="12"/>
      <c r="AT70" s="12"/>
      <c r="AU70" s="12"/>
      <c r="AV70" s="12"/>
      <c r="AW70" s="12"/>
      <c r="AX70" s="12"/>
      <c r="AY70" s="12">
        <v>3114.449951171875</v>
      </c>
      <c r="AZ70" s="12"/>
      <c r="BA70" s="12"/>
      <c r="BB70" s="12"/>
      <c r="BC70" s="12"/>
      <c r="BD70" s="12"/>
      <c r="BE70" s="12">
        <v>48523000</v>
      </c>
      <c r="BF70" s="12"/>
    </row>
    <row r="71" spans="1:58" ht="13.5" x14ac:dyDescent="0.25">
      <c r="A71" s="22" t="s">
        <v>133</v>
      </c>
      <c r="B71" s="12">
        <f t="shared" si="33"/>
        <v>5162411</v>
      </c>
      <c r="C71" s="12">
        <f>H71+I71</f>
        <v>0</v>
      </c>
      <c r="D71" s="12">
        <v>70520</v>
      </c>
      <c r="E71" s="12"/>
      <c r="F71" s="12">
        <v>5091891</v>
      </c>
      <c r="G71" s="12"/>
      <c r="H71" s="12"/>
      <c r="I71" s="12"/>
      <c r="J71" s="12"/>
      <c r="K71" s="12"/>
      <c r="L71" s="12"/>
      <c r="M71" s="12"/>
      <c r="N71" s="12"/>
      <c r="O71" s="12"/>
      <c r="P71" s="12"/>
      <c r="Q71" s="12"/>
      <c r="R71" s="12">
        <f t="shared" si="32"/>
        <v>0</v>
      </c>
      <c r="S71" s="12"/>
      <c r="T71" s="12"/>
      <c r="U71" s="12"/>
      <c r="V71" s="12"/>
      <c r="W71" s="12"/>
      <c r="X71" s="12">
        <f t="shared" si="34"/>
        <v>0</v>
      </c>
      <c r="Y71" s="12"/>
      <c r="Z71" s="12"/>
      <c r="AA71" s="12"/>
      <c r="AB71" s="12"/>
      <c r="AC71" s="12"/>
      <c r="AD71" s="12"/>
      <c r="AE71" s="12"/>
      <c r="AF71" s="12">
        <v>6180.73388671875</v>
      </c>
      <c r="AG71" s="12"/>
      <c r="AH71" s="12"/>
      <c r="AI71" s="12"/>
      <c r="AJ71" s="12"/>
      <c r="AK71" s="12"/>
      <c r="AL71" s="12">
        <v>969.3638916015625</v>
      </c>
      <c r="AM71" s="12">
        <v>359.67800903320313</v>
      </c>
      <c r="AN71" s="12"/>
      <c r="AO71" s="12"/>
      <c r="AP71" s="12"/>
      <c r="AQ71" s="12"/>
      <c r="AR71" s="12"/>
      <c r="AS71" s="12"/>
      <c r="AT71" s="12"/>
      <c r="AU71" s="12"/>
      <c r="AV71" s="12"/>
      <c r="AW71" s="12"/>
      <c r="AX71" s="12"/>
      <c r="AY71" s="12"/>
      <c r="AZ71" s="12"/>
      <c r="BA71" s="12"/>
      <c r="BB71" s="12"/>
      <c r="BC71" s="12"/>
      <c r="BD71" s="12"/>
      <c r="BE71" s="12">
        <v>746000</v>
      </c>
      <c r="BF71" s="12"/>
    </row>
    <row r="72" spans="1:58" s="2" customFormat="1" x14ac:dyDescent="0.2">
      <c r="A72" s="13" t="s">
        <v>94</v>
      </c>
      <c r="B72" s="14">
        <f t="shared" si="33"/>
        <v>0</v>
      </c>
      <c r="C72" s="14">
        <f t="shared" ref="C72:C92" si="35">H72+I72</f>
        <v>0</v>
      </c>
      <c r="D72" s="14">
        <f>SUM(D73:D75)</f>
        <v>0</v>
      </c>
      <c r="E72" s="14">
        <f>SUM(E73:E75)</f>
        <v>0</v>
      </c>
      <c r="F72" s="14">
        <f>SUM(F73:F75)</f>
        <v>0</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6"/>
        <v>0</v>
      </c>
      <c r="X72" s="14">
        <f t="shared" si="34"/>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 t="shared" si="37"/>
        <v>0</v>
      </c>
      <c r="AO72" s="14">
        <f>SUM(AO73:AO75)</f>
        <v>85689.27734375</v>
      </c>
      <c r="AP72" s="14">
        <f t="shared" si="37"/>
        <v>319198.84765625</v>
      </c>
      <c r="AQ72" s="14">
        <f>SUM(AQ73:AQ75)</f>
        <v>622823.3603515625</v>
      </c>
      <c r="AR72" s="14">
        <f t="shared" si="37"/>
        <v>337052.64028930664</v>
      </c>
      <c r="AS72" s="14">
        <f t="shared" si="37"/>
        <v>0</v>
      </c>
      <c r="AT72" s="14">
        <f t="shared" si="37"/>
        <v>0</v>
      </c>
      <c r="AU72" s="14">
        <f t="shared" si="37"/>
        <v>26908.172183990479</v>
      </c>
      <c r="AV72" s="14">
        <f t="shared" si="37"/>
        <v>0</v>
      </c>
      <c r="AW72" s="14">
        <f t="shared" si="37"/>
        <v>0</v>
      </c>
      <c r="AX72" s="14">
        <f t="shared" si="37"/>
        <v>0</v>
      </c>
      <c r="AY72" s="14">
        <f t="shared" si="37"/>
        <v>0</v>
      </c>
      <c r="AZ72" s="14">
        <f t="shared" si="37"/>
        <v>0</v>
      </c>
      <c r="BA72" s="14">
        <f t="shared" si="37"/>
        <v>0</v>
      </c>
      <c r="BB72" s="14">
        <f t="shared" si="37"/>
        <v>0</v>
      </c>
      <c r="BC72" s="14">
        <f t="shared" si="37"/>
        <v>0</v>
      </c>
      <c r="BD72" s="14">
        <f t="shared" si="37"/>
        <v>0</v>
      </c>
      <c r="BE72" s="14">
        <f t="shared" si="37"/>
        <v>0</v>
      </c>
      <c r="BF72" s="14">
        <f>SUM(BF73:BF75)</f>
        <v>0</v>
      </c>
    </row>
    <row r="73" spans="1:58" ht="13.5" x14ac:dyDescent="0.25">
      <c r="A73" s="8" t="s">
        <v>95</v>
      </c>
      <c r="B73" s="12">
        <f t="shared" si="33"/>
        <v>0</v>
      </c>
      <c r="C73" s="12">
        <f t="shared" si="35"/>
        <v>0</v>
      </c>
      <c r="D73" s="12"/>
      <c r="E73" s="12"/>
      <c r="F73" s="12"/>
      <c r="G73" s="12"/>
      <c r="H73" s="12"/>
      <c r="I73" s="12"/>
      <c r="J73" s="12"/>
      <c r="K73" s="12"/>
      <c r="L73" s="12"/>
      <c r="M73" s="12"/>
      <c r="N73" s="12"/>
      <c r="O73" s="12"/>
      <c r="P73" s="12"/>
      <c r="Q73" s="12"/>
      <c r="R73" s="12">
        <f t="shared" ref="R73:R92" si="38">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v>44304.58984375</v>
      </c>
      <c r="AP73" s="12">
        <v>38180.1640625</v>
      </c>
      <c r="AQ73" s="12">
        <v>236442.375</v>
      </c>
      <c r="AR73" s="12">
        <v>96263.1796875</v>
      </c>
      <c r="AS73" s="12"/>
      <c r="AT73" s="12"/>
      <c r="AU73" s="12">
        <v>26623.009765625</v>
      </c>
      <c r="AV73" s="12"/>
      <c r="AW73" s="12"/>
      <c r="AX73" s="12"/>
      <c r="AY73" s="12"/>
      <c r="AZ73" s="12"/>
      <c r="BA73" s="12"/>
      <c r="BB73" s="12"/>
      <c r="BC73" s="12"/>
      <c r="BD73" s="12"/>
      <c r="BE73" s="12"/>
      <c r="BF73" s="12"/>
    </row>
    <row r="74" spans="1:58" ht="13.5" x14ac:dyDescent="0.25">
      <c r="A74" s="8" t="s">
        <v>96</v>
      </c>
      <c r="B74" s="12">
        <f t="shared" si="33"/>
        <v>0</v>
      </c>
      <c r="C74" s="12">
        <f t="shared" si="35"/>
        <v>0</v>
      </c>
      <c r="D74" s="12"/>
      <c r="E74" s="12"/>
      <c r="F74" s="12"/>
      <c r="G74" s="12"/>
      <c r="H74" s="12"/>
      <c r="I74" s="12"/>
      <c r="J74" s="12"/>
      <c r="K74" s="12"/>
      <c r="L74" s="12"/>
      <c r="M74" s="12"/>
      <c r="N74" s="12"/>
      <c r="O74" s="12"/>
      <c r="P74" s="12"/>
      <c r="Q74" s="12"/>
      <c r="R74" s="12">
        <f t="shared" si="38"/>
        <v>0</v>
      </c>
      <c r="S74" s="12"/>
      <c r="T74" s="12"/>
      <c r="U74" s="12"/>
      <c r="V74" s="12"/>
      <c r="W74" s="12"/>
      <c r="X74" s="12">
        <f t="shared" si="34"/>
        <v>0</v>
      </c>
      <c r="Y74" s="12"/>
      <c r="Z74" s="12"/>
      <c r="AA74" s="12"/>
      <c r="AB74" s="12"/>
      <c r="AC74" s="12"/>
      <c r="AD74" s="12"/>
      <c r="AE74" s="12"/>
      <c r="AF74" s="12"/>
      <c r="AG74" s="12"/>
      <c r="AH74" s="12"/>
      <c r="AI74" s="12"/>
      <c r="AJ74" s="12"/>
      <c r="AK74" s="12"/>
      <c r="AL74" s="12"/>
      <c r="AM74" s="12"/>
      <c r="AN74" s="12"/>
      <c r="AO74" s="12">
        <v>16689.181640625</v>
      </c>
      <c r="AP74" s="12">
        <v>35282.43359375</v>
      </c>
      <c r="AQ74" s="12">
        <v>373829.4375</v>
      </c>
      <c r="AR74" s="12">
        <v>240347.65625</v>
      </c>
      <c r="AS74" s="12"/>
      <c r="AT74" s="12"/>
      <c r="AU74" s="12">
        <v>245.28900146484375</v>
      </c>
      <c r="AV74" s="12"/>
      <c r="AW74" s="12"/>
      <c r="AX74" s="12"/>
      <c r="AY74" s="12"/>
      <c r="AZ74" s="12"/>
      <c r="BA74" s="12"/>
      <c r="BB74" s="12"/>
      <c r="BC74" s="12"/>
      <c r="BD74" s="12"/>
      <c r="BE74" s="12"/>
      <c r="BF74" s="12"/>
    </row>
    <row r="75" spans="1:58" ht="13.5" x14ac:dyDescent="0.25">
      <c r="A75" s="8" t="s">
        <v>97</v>
      </c>
      <c r="B75" s="12">
        <f t="shared" si="33"/>
        <v>0</v>
      </c>
      <c r="C75" s="12">
        <f t="shared" si="35"/>
        <v>0</v>
      </c>
      <c r="D75" s="12"/>
      <c r="E75" s="12"/>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24695.505859375</v>
      </c>
      <c r="AP75" s="12">
        <v>245736.25</v>
      </c>
      <c r="AQ75" s="12">
        <v>12551.5478515625</v>
      </c>
      <c r="AR75" s="12">
        <v>441.80435180664063</v>
      </c>
      <c r="AS75" s="12"/>
      <c r="AT75" s="12"/>
      <c r="AU75" s="12">
        <v>39.873416900634766</v>
      </c>
      <c r="AV75" s="12"/>
      <c r="AW75" s="12"/>
      <c r="AX75" s="12"/>
      <c r="AY75" s="12"/>
      <c r="AZ75" s="12"/>
      <c r="BA75" s="12"/>
      <c r="BB75" s="12"/>
      <c r="BC75" s="12"/>
      <c r="BD75" s="12"/>
      <c r="BE75" s="12"/>
      <c r="BF75" s="12"/>
    </row>
    <row r="76" spans="1:58" ht="13.5" x14ac:dyDescent="0.25">
      <c r="A76" s="8" t="s">
        <v>98</v>
      </c>
      <c r="B76" s="12">
        <f t="shared" si="33"/>
        <v>1625765</v>
      </c>
      <c r="C76" s="12">
        <f t="shared" si="35"/>
        <v>0</v>
      </c>
      <c r="D76" s="12"/>
      <c r="E76" s="12"/>
      <c r="F76" s="12">
        <v>1625765</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3"/>
        <v>200341.93994140625</v>
      </c>
      <c r="C77" s="14">
        <f t="shared" si="35"/>
        <v>0</v>
      </c>
      <c r="D77" s="14">
        <f>SUM(D78:D81)</f>
        <v>200341.93994140625</v>
      </c>
      <c r="E77" s="14">
        <f>SUM(E78:E81)</f>
        <v>0</v>
      </c>
      <c r="F77" s="14">
        <f>SUM(F78:F81)</f>
        <v>0</v>
      </c>
      <c r="G77" s="14">
        <v>0</v>
      </c>
      <c r="H77" s="14">
        <v>0</v>
      </c>
      <c r="I77" s="14">
        <v>0</v>
      </c>
      <c r="J77" s="14">
        <v>0</v>
      </c>
      <c r="K77" s="14">
        <v>0</v>
      </c>
      <c r="L77" s="14">
        <v>0</v>
      </c>
      <c r="M77" s="14">
        <v>0</v>
      </c>
      <c r="N77" s="14">
        <v>0</v>
      </c>
      <c r="O77" s="14">
        <v>0</v>
      </c>
      <c r="P77" s="14">
        <v>0</v>
      </c>
      <c r="Q77" s="14">
        <f t="shared" ref="Q77:W77" si="39">SUM(Q78:Q81)</f>
        <v>0</v>
      </c>
      <c r="R77" s="14">
        <f>SUM(R78:R81)</f>
        <v>309.05886840820313</v>
      </c>
      <c r="S77" s="14">
        <f t="shared" si="39"/>
        <v>309.05886840820313</v>
      </c>
      <c r="T77" s="14">
        <f>SUM(T78:T81)</f>
        <v>0</v>
      </c>
      <c r="U77" s="14">
        <f t="shared" si="39"/>
        <v>0</v>
      </c>
      <c r="V77" s="14">
        <f t="shared" si="39"/>
        <v>0</v>
      </c>
      <c r="W77" s="14">
        <f t="shared" si="39"/>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0">SUM(AV78:AV81)</f>
        <v>14214</v>
      </c>
      <c r="AW77" s="14">
        <f t="shared" si="40"/>
        <v>781.80001068115234</v>
      </c>
      <c r="AX77" s="14">
        <f t="shared" si="40"/>
        <v>0</v>
      </c>
      <c r="AY77" s="14">
        <f>SUM(AY78:AY81)</f>
        <v>3040.846435546875</v>
      </c>
      <c r="AZ77" s="14">
        <f t="shared" si="40"/>
        <v>0</v>
      </c>
      <c r="BA77" s="14">
        <f t="shared" si="40"/>
        <v>6466.8544921875</v>
      </c>
      <c r="BB77" s="14">
        <f t="shared" si="40"/>
        <v>0</v>
      </c>
      <c r="BC77" s="14">
        <f t="shared" si="40"/>
        <v>0</v>
      </c>
      <c r="BD77" s="14">
        <f t="shared" si="40"/>
        <v>0</v>
      </c>
      <c r="BE77" s="14">
        <f>SUM(BE78:BE81)</f>
        <v>226032.021484375</v>
      </c>
      <c r="BF77" s="14">
        <f>SUM(BF78:BF81)</f>
        <v>0</v>
      </c>
    </row>
    <row r="78" spans="1:58" ht="13.5" x14ac:dyDescent="0.25">
      <c r="A78" s="22" t="s">
        <v>134</v>
      </c>
      <c r="B78" s="12">
        <f t="shared" si="33"/>
        <v>194357</v>
      </c>
      <c r="C78" s="12">
        <f t="shared" si="35"/>
        <v>0</v>
      </c>
      <c r="D78" s="12">
        <v>194357</v>
      </c>
      <c r="E78" s="12"/>
      <c r="F78" s="12"/>
      <c r="G78" s="12"/>
      <c r="H78" s="12"/>
      <c r="I78" s="12"/>
      <c r="J78" s="12"/>
      <c r="K78" s="12"/>
      <c r="L78" s="12"/>
      <c r="M78" s="12"/>
      <c r="N78" s="12"/>
      <c r="O78" s="12"/>
      <c r="P78" s="12"/>
      <c r="Q78" s="12"/>
      <c r="R78" s="12">
        <f t="shared" si="38"/>
        <v>0</v>
      </c>
      <c r="S78" s="12"/>
      <c r="T78" s="12"/>
      <c r="U78" s="12"/>
      <c r="V78" s="12"/>
      <c r="W78" s="12"/>
      <c r="X78" s="12">
        <f t="shared" ref="X78:X86" si="41">SUM(Y78:AC78)</f>
        <v>0</v>
      </c>
      <c r="Y78" s="12"/>
      <c r="Z78" s="12"/>
      <c r="AA78" s="12"/>
      <c r="AB78" s="12"/>
      <c r="AC78" s="12"/>
      <c r="AD78" s="12"/>
      <c r="AE78" s="12"/>
      <c r="AF78" s="12"/>
      <c r="AG78" s="12"/>
      <c r="AH78" s="12"/>
      <c r="AI78" s="12"/>
      <c r="AJ78" s="12"/>
      <c r="AK78" s="12"/>
      <c r="AL78" s="12">
        <v>320.73452758789063</v>
      </c>
      <c r="AM78" s="12">
        <v>556.78997802734375</v>
      </c>
      <c r="AN78" s="12"/>
      <c r="AO78" s="12"/>
      <c r="AP78" s="12"/>
      <c r="AQ78" s="12"/>
      <c r="AR78" s="12"/>
      <c r="AS78" s="12"/>
      <c r="AT78" s="12"/>
      <c r="AU78" s="12"/>
      <c r="AV78" s="12">
        <v>14214</v>
      </c>
      <c r="AW78" s="12">
        <v>677.510009765625</v>
      </c>
      <c r="AX78" s="12"/>
      <c r="AY78" s="12"/>
      <c r="AZ78" s="12"/>
      <c r="BA78" s="12">
        <v>283</v>
      </c>
      <c r="BB78" s="12"/>
      <c r="BC78" s="12"/>
      <c r="BD78" s="12"/>
      <c r="BE78" s="12">
        <v>210409.03125</v>
      </c>
      <c r="BF78" s="12"/>
    </row>
    <row r="79" spans="1:58" ht="13.5" x14ac:dyDescent="0.25">
      <c r="A79" s="22" t="s">
        <v>135</v>
      </c>
      <c r="B79" s="12">
        <f t="shared" si="33"/>
        <v>5984.93994140625</v>
      </c>
      <c r="C79" s="12">
        <f t="shared" si="35"/>
        <v>0</v>
      </c>
      <c r="D79" s="12">
        <v>5984.93994140625</v>
      </c>
      <c r="E79" s="12"/>
      <c r="F79" s="12"/>
      <c r="G79" s="12"/>
      <c r="H79" s="12"/>
      <c r="I79" s="12"/>
      <c r="J79" s="12"/>
      <c r="K79" s="12"/>
      <c r="L79" s="12"/>
      <c r="M79" s="12"/>
      <c r="N79" s="12"/>
      <c r="O79" s="12"/>
      <c r="P79" s="12"/>
      <c r="Q79" s="12"/>
      <c r="R79" s="12">
        <v>309.05886840820313</v>
      </c>
      <c r="S79" s="12">
        <v>309.05886840820313</v>
      </c>
      <c r="T79" s="12"/>
      <c r="U79" s="12"/>
      <c r="V79" s="12"/>
      <c r="W79" s="12"/>
      <c r="X79" s="12">
        <f t="shared" si="41"/>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104.29000091552734</v>
      </c>
      <c r="AX79" s="12"/>
      <c r="AY79" s="12">
        <v>3040.846435546875</v>
      </c>
      <c r="AZ79" s="12"/>
      <c r="BA79" s="12">
        <v>6183.8544921875</v>
      </c>
      <c r="BB79" s="12"/>
      <c r="BC79" s="12"/>
      <c r="BD79" s="12"/>
      <c r="BE79" s="12">
        <v>15622.990234375</v>
      </c>
      <c r="BF79" s="12"/>
    </row>
    <row r="80" spans="1:58" ht="13.5" x14ac:dyDescent="0.25">
      <c r="A80" s="8" t="s">
        <v>100</v>
      </c>
      <c r="B80" s="12">
        <f t="shared" si="33"/>
        <v>0</v>
      </c>
      <c r="C80" s="12">
        <f t="shared" si="35"/>
        <v>0</v>
      </c>
      <c r="D80" s="12"/>
      <c r="E80" s="12"/>
      <c r="F80" s="12"/>
      <c r="G80" s="12"/>
      <c r="H80" s="12"/>
      <c r="I80" s="12"/>
      <c r="J80" s="12"/>
      <c r="K80" s="12"/>
      <c r="L80" s="12"/>
      <c r="M80" s="12"/>
      <c r="N80" s="12"/>
      <c r="O80" s="12"/>
      <c r="P80" s="12"/>
      <c r="Q80" s="12"/>
      <c r="R80" s="12">
        <f t="shared" si="38"/>
        <v>0</v>
      </c>
      <c r="S80" s="12"/>
      <c r="T80" s="12"/>
      <c r="U80" s="12"/>
      <c r="V80" s="12"/>
      <c r="W80" s="12"/>
      <c r="X80" s="12">
        <f t="shared" si="41"/>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3"/>
        <v>0</v>
      </c>
      <c r="C81" s="12">
        <f t="shared" si="35"/>
        <v>0</v>
      </c>
      <c r="D81" s="12"/>
      <c r="E81" s="12"/>
      <c r="F81" s="12"/>
      <c r="G81" s="12"/>
      <c r="H81" s="12"/>
      <c r="I81" s="12"/>
      <c r="J81" s="12"/>
      <c r="K81" s="12"/>
      <c r="L81" s="12"/>
      <c r="M81" s="12"/>
      <c r="N81" s="12"/>
      <c r="O81" s="12"/>
      <c r="P81" s="12"/>
      <c r="Q81" s="12"/>
      <c r="R81" s="12">
        <f t="shared" si="38"/>
        <v>0</v>
      </c>
      <c r="S81" s="12"/>
      <c r="T81" s="12"/>
      <c r="U81" s="12"/>
      <c r="V81" s="12"/>
      <c r="W81" s="12"/>
      <c r="X81" s="12">
        <f t="shared" si="41"/>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3"/>
        <v>0</v>
      </c>
      <c r="C82" s="12">
        <f t="shared" si="35"/>
        <v>0</v>
      </c>
      <c r="D82" s="12"/>
      <c r="E82" s="12"/>
      <c r="F82" s="12"/>
      <c r="G82" s="12"/>
      <c r="H82" s="12"/>
      <c r="I82" s="12"/>
      <c r="J82" s="12"/>
      <c r="K82" s="12"/>
      <c r="L82" s="12"/>
      <c r="M82" s="12"/>
      <c r="N82" s="12"/>
      <c r="O82" s="12"/>
      <c r="P82" s="12"/>
      <c r="Q82" s="12"/>
      <c r="R82" s="12">
        <f t="shared" si="38"/>
        <v>0</v>
      </c>
      <c r="S82" s="12"/>
      <c r="T82" s="12"/>
      <c r="U82" s="12"/>
      <c r="V82" s="12"/>
      <c r="W82" s="12"/>
      <c r="X82" s="12">
        <f t="shared" si="41"/>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3"/>
        <v>0</v>
      </c>
      <c r="C83" s="12">
        <f t="shared" si="35"/>
        <v>0</v>
      </c>
      <c r="D83" s="12"/>
      <c r="E83" s="12"/>
      <c r="F83" s="12"/>
      <c r="G83" s="12"/>
      <c r="H83" s="12"/>
      <c r="I83" s="12"/>
      <c r="J83" s="12"/>
      <c r="K83" s="12"/>
      <c r="L83" s="12"/>
      <c r="M83" s="12"/>
      <c r="N83" s="12"/>
      <c r="O83" s="12"/>
      <c r="P83" s="12"/>
      <c r="Q83" s="12"/>
      <c r="R83" s="12">
        <f t="shared" si="38"/>
        <v>0</v>
      </c>
      <c r="S83" s="12"/>
      <c r="T83" s="12"/>
      <c r="U83" s="12"/>
      <c r="V83" s="12"/>
      <c r="W83" s="12"/>
      <c r="X83" s="12">
        <f t="shared" si="41"/>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3"/>
        <v>0</v>
      </c>
      <c r="C84" s="12">
        <f t="shared" si="35"/>
        <v>0</v>
      </c>
      <c r="D84" s="12"/>
      <c r="E84" s="12"/>
      <c r="F84" s="12"/>
      <c r="G84" s="12"/>
      <c r="H84" s="12"/>
      <c r="I84" s="12"/>
      <c r="J84" s="12"/>
      <c r="K84" s="12"/>
      <c r="L84" s="12"/>
      <c r="M84" s="12"/>
      <c r="N84" s="12"/>
      <c r="O84" s="12"/>
      <c r="P84" s="12"/>
      <c r="Q84" s="12"/>
      <c r="R84" s="12">
        <f t="shared" si="38"/>
        <v>0</v>
      </c>
      <c r="S84" s="12"/>
      <c r="T84" s="12"/>
      <c r="U84" s="12"/>
      <c r="V84" s="12"/>
      <c r="W84" s="12"/>
      <c r="X84" s="12">
        <f t="shared" si="41"/>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3"/>
        <v>0</v>
      </c>
      <c r="C85" s="12">
        <f t="shared" si="35"/>
        <v>0</v>
      </c>
      <c r="D85" s="12"/>
      <c r="E85" s="12"/>
      <c r="F85" s="12"/>
      <c r="G85" s="12"/>
      <c r="H85" s="12"/>
      <c r="I85" s="12"/>
      <c r="J85" s="12"/>
      <c r="K85" s="12"/>
      <c r="L85" s="12"/>
      <c r="M85" s="12"/>
      <c r="N85" s="12"/>
      <c r="O85" s="12"/>
      <c r="P85" s="12"/>
      <c r="Q85" s="12"/>
      <c r="R85" s="12">
        <f t="shared" si="38"/>
        <v>0</v>
      </c>
      <c r="S85" s="12"/>
      <c r="T85" s="12"/>
      <c r="U85" s="12"/>
      <c r="V85" s="12"/>
      <c r="W85" s="12"/>
      <c r="X85" s="12">
        <f t="shared" si="41"/>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3"/>
        <v>0</v>
      </c>
      <c r="C86" s="14">
        <f t="shared" si="35"/>
        <v>0</v>
      </c>
      <c r="D86" s="14">
        <f t="shared" ref="D86" si="42">SUM(D82:D85)</f>
        <v>0</v>
      </c>
      <c r="E86" s="14">
        <f t="shared" ref="E86:V86" si="43">SUM(E82:E85)</f>
        <v>0</v>
      </c>
      <c r="F86" s="14">
        <f t="shared" si="43"/>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si="38"/>
        <v>0</v>
      </c>
      <c r="S86" s="14">
        <f t="shared" si="43"/>
        <v>0</v>
      </c>
      <c r="T86" s="14">
        <f t="shared" si="43"/>
        <v>0</v>
      </c>
      <c r="U86" s="14">
        <f t="shared" si="43"/>
        <v>0</v>
      </c>
      <c r="V86" s="14">
        <f t="shared" si="43"/>
        <v>0</v>
      </c>
      <c r="W86" s="14">
        <f t="shared" ref="W86:AU86" si="44">SUM(W82:W85)</f>
        <v>0</v>
      </c>
      <c r="X86" s="14">
        <f t="shared" si="41"/>
        <v>0</v>
      </c>
      <c r="Y86" s="14">
        <f t="shared" si="44"/>
        <v>0</v>
      </c>
      <c r="Z86" s="14">
        <f t="shared" si="44"/>
        <v>0</v>
      </c>
      <c r="AA86" s="14">
        <f t="shared" si="44"/>
        <v>0</v>
      </c>
      <c r="AB86" s="14">
        <f t="shared" si="44"/>
        <v>0</v>
      </c>
      <c r="AC86" s="14">
        <f t="shared" si="44"/>
        <v>0</v>
      </c>
      <c r="AD86" s="14">
        <f t="shared" si="44"/>
        <v>0</v>
      </c>
      <c r="AE86" s="14">
        <f t="shared" si="44"/>
        <v>0</v>
      </c>
      <c r="AF86" s="14">
        <f t="shared" si="44"/>
        <v>0</v>
      </c>
      <c r="AG86" s="14">
        <f t="shared" si="44"/>
        <v>0</v>
      </c>
      <c r="AH86" s="14">
        <f t="shared" si="44"/>
        <v>0</v>
      </c>
      <c r="AI86" s="14">
        <f t="shared" si="44"/>
        <v>0</v>
      </c>
      <c r="AJ86" s="14">
        <f t="shared" si="44"/>
        <v>0</v>
      </c>
      <c r="AK86" s="14">
        <f t="shared" si="44"/>
        <v>0</v>
      </c>
      <c r="AL86" s="14">
        <f t="shared" si="44"/>
        <v>0</v>
      </c>
      <c r="AM86" s="14">
        <f t="shared" si="44"/>
        <v>0</v>
      </c>
      <c r="AN86" s="14">
        <f t="shared" si="44"/>
        <v>0</v>
      </c>
      <c r="AO86" s="14">
        <f t="shared" si="44"/>
        <v>0</v>
      </c>
      <c r="AP86" s="14">
        <f t="shared" si="44"/>
        <v>0</v>
      </c>
      <c r="AQ86" s="14">
        <f t="shared" si="44"/>
        <v>0</v>
      </c>
      <c r="AR86" s="14">
        <f t="shared" si="44"/>
        <v>0</v>
      </c>
      <c r="AS86" s="14">
        <f t="shared" si="44"/>
        <v>0</v>
      </c>
      <c r="AT86" s="14">
        <f t="shared" si="44"/>
        <v>0</v>
      </c>
      <c r="AU86" s="14">
        <f t="shared" si="44"/>
        <v>0</v>
      </c>
      <c r="AV86" s="14">
        <f>SUM(AV82:AV85)</f>
        <v>0</v>
      </c>
      <c r="AW86" s="14">
        <f>SUM(AW82:AW85)</f>
        <v>0</v>
      </c>
      <c r="AX86" s="14">
        <f t="shared" ref="AX86:BF86" si="45">SUM(AX82:AX85)</f>
        <v>0</v>
      </c>
      <c r="AY86" s="14">
        <f t="shared" si="45"/>
        <v>0</v>
      </c>
      <c r="AZ86" s="14">
        <f t="shared" si="45"/>
        <v>0</v>
      </c>
      <c r="BA86" s="14">
        <f t="shared" si="45"/>
        <v>0</v>
      </c>
      <c r="BB86" s="14">
        <f t="shared" si="45"/>
        <v>0</v>
      </c>
      <c r="BC86" s="14">
        <f t="shared" si="45"/>
        <v>0</v>
      </c>
      <c r="BD86" s="14">
        <f t="shared" si="45"/>
        <v>0</v>
      </c>
      <c r="BE86" s="14">
        <f>SUM(BE82:BE85)</f>
        <v>0</v>
      </c>
      <c r="BF86" s="14">
        <f t="shared" si="45"/>
        <v>0</v>
      </c>
    </row>
    <row r="87" spans="1:58" ht="13.5" x14ac:dyDescent="0.25">
      <c r="A87" s="8" t="s">
        <v>107</v>
      </c>
      <c r="B87" s="12">
        <f t="shared" si="33"/>
        <v>0</v>
      </c>
      <c r="C87" s="12">
        <f t="shared" si="35"/>
        <v>0</v>
      </c>
      <c r="D87" s="12"/>
      <c r="E87" s="12"/>
      <c r="F87" s="12"/>
      <c r="G87" s="12"/>
      <c r="H87" s="12"/>
      <c r="I87" s="12"/>
      <c r="J87" s="12"/>
      <c r="K87" s="12"/>
      <c r="L87" s="12"/>
      <c r="M87" s="12"/>
      <c r="N87" s="12"/>
      <c r="O87" s="12"/>
      <c r="P87" s="12"/>
      <c r="Q87" s="12"/>
      <c r="R87" s="12">
        <f t="shared" si="38"/>
        <v>0</v>
      </c>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18067.44921875</v>
      </c>
      <c r="AX87" s="12"/>
      <c r="AY87" s="12"/>
      <c r="AZ87" s="12"/>
      <c r="BA87" s="12"/>
      <c r="BB87" s="12"/>
      <c r="BC87" s="12"/>
      <c r="BD87" s="12"/>
      <c r="BE87" s="12">
        <v>18067.44921875</v>
      </c>
      <c r="BF87" s="12"/>
    </row>
    <row r="88" spans="1:58" ht="13.5" x14ac:dyDescent="0.25">
      <c r="A88" s="8" t="s">
        <v>108</v>
      </c>
      <c r="B88" s="12">
        <f t="shared" si="33"/>
        <v>0</v>
      </c>
      <c r="C88" s="12">
        <f t="shared" si="35"/>
        <v>0</v>
      </c>
      <c r="D88" s="12"/>
      <c r="E88" s="12"/>
      <c r="F88" s="12"/>
      <c r="G88" s="12"/>
      <c r="H88" s="12"/>
      <c r="I88" s="12"/>
      <c r="J88" s="12"/>
      <c r="K88" s="12"/>
      <c r="L88" s="12"/>
      <c r="M88" s="12"/>
      <c r="N88" s="12"/>
      <c r="O88" s="12"/>
      <c r="P88" s="12"/>
      <c r="Q88" s="12"/>
      <c r="R88" s="12">
        <f t="shared" si="38"/>
        <v>0</v>
      </c>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3"/>
        <v>0</v>
      </c>
      <c r="C89" s="12">
        <f t="shared" si="35"/>
        <v>0</v>
      </c>
      <c r="D89" s="12"/>
      <c r="E89" s="12"/>
      <c r="F89" s="12"/>
      <c r="G89" s="12"/>
      <c r="H89" s="12"/>
      <c r="I89" s="12"/>
      <c r="J89" s="12"/>
      <c r="K89" s="12"/>
      <c r="L89" s="12"/>
      <c r="M89" s="12"/>
      <c r="N89" s="12"/>
      <c r="O89" s="12"/>
      <c r="P89" s="12"/>
      <c r="Q89" s="12"/>
      <c r="R89" s="12">
        <f t="shared" si="38"/>
        <v>0</v>
      </c>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3"/>
        <v>0</v>
      </c>
      <c r="C90" s="12">
        <f t="shared" si="35"/>
        <v>0</v>
      </c>
      <c r="D90" s="12"/>
      <c r="E90" s="12"/>
      <c r="F90" s="12"/>
      <c r="G90" s="12"/>
      <c r="H90" s="12"/>
      <c r="I90" s="12"/>
      <c r="J90" s="12"/>
      <c r="K90" s="12"/>
      <c r="L90" s="12"/>
      <c r="M90" s="12"/>
      <c r="N90" s="12"/>
      <c r="O90" s="12"/>
      <c r="P90" s="12"/>
      <c r="Q90" s="12"/>
      <c r="R90" s="12">
        <f t="shared" si="38"/>
        <v>0</v>
      </c>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3"/>
        <v>0</v>
      </c>
      <c r="C91" s="12">
        <f t="shared" si="35"/>
        <v>0</v>
      </c>
      <c r="D91" s="12"/>
      <c r="E91" s="12"/>
      <c r="F91" s="12"/>
      <c r="G91" s="12"/>
      <c r="H91" s="12"/>
      <c r="I91" s="12"/>
      <c r="J91" s="12"/>
      <c r="K91" s="12"/>
      <c r="L91" s="12"/>
      <c r="M91" s="12"/>
      <c r="N91" s="12"/>
      <c r="O91" s="12"/>
      <c r="P91" s="12"/>
      <c r="Q91" s="12"/>
      <c r="R91" s="12">
        <f t="shared" si="38"/>
        <v>0</v>
      </c>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3"/>
        <v>0</v>
      </c>
      <c r="C92" s="12">
        <f t="shared" si="35"/>
        <v>0</v>
      </c>
      <c r="D92" s="12"/>
      <c r="E92" s="12"/>
      <c r="F92" s="12"/>
      <c r="G92" s="12"/>
      <c r="H92" s="12"/>
      <c r="I92" s="12"/>
      <c r="J92" s="12"/>
      <c r="K92" s="12"/>
      <c r="L92" s="12"/>
      <c r="M92" s="12"/>
      <c r="N92" s="12"/>
      <c r="O92" s="12"/>
      <c r="P92" s="12"/>
      <c r="Q92" s="12"/>
      <c r="R92" s="12">
        <f t="shared" si="38"/>
        <v>0</v>
      </c>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c r="D95" s="15"/>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row>
    <row r="102" spans="2:4" x14ac:dyDescent="0.2">
      <c r="B102" s="15"/>
      <c r="C102" s="1"/>
      <c r="D102" s="1"/>
    </row>
    <row r="103" spans="2:4" x14ac:dyDescent="0.2">
      <c r="C103" s="1"/>
      <c r="D103" s="1"/>
    </row>
    <row r="104" spans="2:4" x14ac:dyDescent="0.2">
      <c r="C104" s="1"/>
      <c r="D104" s="1"/>
    </row>
    <row r="105" spans="2:4" x14ac:dyDescent="0.2">
      <c r="B105" s="8"/>
      <c r="C105" s="1"/>
      <c r="D105" s="1"/>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row>
    <row r="125" spans="2:4" x14ac:dyDescent="0.2">
      <c r="B125" s="1"/>
    </row>
  </sheetData>
  <mergeCells count="2">
    <mergeCell ref="BH3:BI3"/>
    <mergeCell ref="BJ3:BK3"/>
  </mergeCells>
  <pageMargins left="0.70866141732283472" right="0.70866141732283472" top="0.74803149606299213" bottom="0.74803149606299213" header="0.31496062992125984" footer="0.31496062992125984"/>
  <pageSetup paperSize="9" scale="60" orientation="landscape" r:id="rId1"/>
  <ignoredErrors>
    <ignoredError sqref="R6:R7 R39 X4 O13:P13 R29:X29 X28 X30 R46:R57 F72" formulaRange="1"/>
    <ignoredError sqref="X10:X14 X32:X36 R67:R68 R86:R90 R70:R77" formula="1"/>
    <ignoredError sqref="X31 R69" formula="1"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125"/>
  <sheetViews>
    <sheetView zoomScaleNormal="100" workbookViewId="0">
      <pane xSplit="1" ySplit="3" topLeftCell="H4" activePane="bottomRight" state="frozen"/>
      <selection pane="topRight" activeCell="B1" sqref="B1"/>
      <selection pane="bottomLeft" activeCell="A4" sqref="A4"/>
      <selection pane="bottomRight" activeCell="R4" sqref="R4:S4"/>
    </sheetView>
  </sheetViews>
  <sheetFormatPr defaultRowHeight="12.75" x14ac:dyDescent="0.2"/>
  <cols>
    <col min="1" max="1" width="39.140625" customWidth="1"/>
    <col min="2" max="2" width="15" customWidth="1"/>
    <col min="4" max="4" width="11.28515625" bestFit="1" customWidth="1"/>
    <col min="5" max="5" width="12.7109375" customWidth="1"/>
    <col min="6" max="6" width="13.140625" bestFit="1" customWidth="1"/>
    <col min="7" max="7" width="10.28515625" customWidth="1"/>
    <col min="11" max="11" width="10.5703125" bestFit="1" customWidth="1"/>
    <col min="14" max="14" width="10.7109375" bestFit="1" customWidth="1"/>
    <col min="16" max="16" width="10.140625" bestFit="1" customWidth="1"/>
    <col min="18" max="19" width="11.28515625" bestFit="1" customWidth="1"/>
    <col min="23" max="23" width="11.28515625" bestFit="1" customWidth="1"/>
    <col min="24" max="24" width="14.42578125" customWidth="1"/>
    <col min="25" max="25" width="13.140625" bestFit="1" customWidth="1"/>
    <col min="26" max="26" width="10.140625" bestFit="1" customWidth="1"/>
    <col min="29" max="29" width="13.28515625" customWidth="1"/>
    <col min="30" max="30" width="10.140625" bestFit="1" customWidth="1"/>
    <col min="32" max="32" width="10.140625" bestFit="1" customWidth="1"/>
    <col min="33" max="33" width="11.28515625" bestFit="1" customWidth="1"/>
    <col min="34" max="37" width="10.140625" bestFit="1" customWidth="1"/>
    <col min="38" max="39" width="11.28515625" bestFit="1" customWidth="1"/>
    <col min="40" max="40" width="10.140625" bestFit="1" customWidth="1"/>
    <col min="42" max="44" width="10.140625" bestFit="1" customWidth="1"/>
    <col min="48" max="48" width="11.28515625" bestFit="1" customWidth="1"/>
    <col min="51" max="51" width="10.140625" bestFit="1" customWidth="1"/>
    <col min="53" max="53" width="10.140625" bestFit="1" customWidth="1"/>
    <col min="57" max="57" width="11.28515625" bestFit="1" customWidth="1"/>
  </cols>
  <sheetData>
    <row r="1" spans="1:63" x14ac:dyDescent="0.2">
      <c r="A1" s="8" t="s">
        <v>365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10" t="s">
        <v>116</v>
      </c>
      <c r="BG2" s="3"/>
    </row>
    <row r="3" spans="1:63" s="4" customFormat="1" x14ac:dyDescent="0.2">
      <c r="A3" s="10" t="s">
        <v>113</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37"/>
      <c r="BI3" s="137"/>
      <c r="BJ3" s="137"/>
      <c r="BK3" s="137"/>
    </row>
    <row r="4" spans="1:63" ht="13.5" x14ac:dyDescent="0.25">
      <c r="A4" s="22" t="s">
        <v>164</v>
      </c>
      <c r="B4" s="12">
        <f>E4+F4+G4+D4</f>
        <v>6021634.4140625</v>
      </c>
      <c r="C4" s="12">
        <f>H4+I4</f>
        <v>0</v>
      </c>
      <c r="D4" s="12">
        <v>72637</v>
      </c>
      <c r="E4" s="12">
        <v>73483.9140625</v>
      </c>
      <c r="F4" s="12">
        <v>5875513.5</v>
      </c>
      <c r="G4" s="12"/>
      <c r="H4" s="12"/>
      <c r="I4" s="12"/>
      <c r="J4" s="12"/>
      <c r="K4" s="12">
        <v>34866.43359375</v>
      </c>
      <c r="L4" s="12"/>
      <c r="M4" s="12"/>
      <c r="N4" s="12"/>
      <c r="O4" s="12">
        <v>23250.759765625</v>
      </c>
      <c r="P4" s="12">
        <v>22953.91015625</v>
      </c>
      <c r="Q4" s="12"/>
      <c r="R4" s="12">
        <v>651724.6875</v>
      </c>
      <c r="S4" s="12">
        <v>651724.6875</v>
      </c>
      <c r="T4" s="12"/>
      <c r="U4" s="12"/>
      <c r="V4" s="12"/>
      <c r="W4" s="12">
        <v>23069.509765625</v>
      </c>
      <c r="X4" s="12">
        <f>SUM(Y4:AC4)</f>
        <v>18614.608642578125</v>
      </c>
      <c r="Y4" s="12">
        <v>928.708251953125</v>
      </c>
      <c r="Z4" s="12">
        <v>17685.900390625</v>
      </c>
      <c r="AA4" s="12"/>
      <c r="AB4" s="12"/>
      <c r="AC4" s="12"/>
      <c r="AD4" s="12">
        <v>13509.3662109375</v>
      </c>
      <c r="AE4" s="12"/>
      <c r="AF4" s="12">
        <v>17818.63671875</v>
      </c>
      <c r="AG4" s="12">
        <v>356516.78125</v>
      </c>
      <c r="AH4" s="12">
        <v>21566.109375</v>
      </c>
      <c r="AI4" s="12">
        <v>20595.296875</v>
      </c>
      <c r="AJ4" s="12">
        <v>37377.046875</v>
      </c>
      <c r="AK4" s="12">
        <v>17137.93359375</v>
      </c>
      <c r="AL4" s="12">
        <v>345961.59375</v>
      </c>
      <c r="AM4" s="12">
        <v>122306.703125</v>
      </c>
      <c r="AN4" s="12">
        <v>10404.662109375</v>
      </c>
      <c r="AO4" s="12">
        <v>847.272705078125</v>
      </c>
      <c r="AP4" s="12">
        <v>19147.259765625</v>
      </c>
      <c r="AQ4" s="12">
        <v>13348.0078125</v>
      </c>
      <c r="AR4" s="12">
        <v>11892.873046875</v>
      </c>
      <c r="AS4" s="12">
        <v>1921.9619140625</v>
      </c>
      <c r="AT4" s="12"/>
      <c r="AU4" s="12"/>
      <c r="AV4" s="12">
        <v>155064.203125</v>
      </c>
      <c r="AW4" s="12">
        <v>2814.47998046875</v>
      </c>
      <c r="AX4" s="12"/>
      <c r="AY4" s="12">
        <v>11212.01953125</v>
      </c>
      <c r="AZ4" s="12"/>
      <c r="BA4" s="12">
        <v>24087.671875</v>
      </c>
      <c r="BB4" s="12"/>
      <c r="BC4" s="12"/>
      <c r="BD4" s="12"/>
      <c r="BE4" s="12">
        <v>813715.3125</v>
      </c>
      <c r="BF4" s="12"/>
    </row>
    <row r="5" spans="1:63" ht="13.5" x14ac:dyDescent="0.25">
      <c r="A5" s="22" t="s">
        <v>143</v>
      </c>
      <c r="B5" s="12">
        <f t="shared" ref="B5:B68" si="0">E5+F5+G5+D5</f>
        <v>0</v>
      </c>
      <c r="C5" s="12">
        <f t="shared" ref="C5:C68" si="1">H5+I5</f>
        <v>0</v>
      </c>
      <c r="D5" s="12"/>
      <c r="E5" s="12"/>
      <c r="F5" s="12"/>
      <c r="G5" s="12"/>
      <c r="H5" s="12"/>
      <c r="I5" s="12"/>
      <c r="J5" s="12"/>
      <c r="K5" s="12"/>
      <c r="L5" s="12"/>
      <c r="M5" s="12"/>
      <c r="N5" s="12">
        <v>21791</v>
      </c>
      <c r="O5" s="12"/>
      <c r="P5" s="12"/>
      <c r="Q5" s="12"/>
      <c r="R5" s="12">
        <f t="shared" ref="R5:R9" si="2">SUM(S5:V5)</f>
        <v>0</v>
      </c>
      <c r="S5" s="12"/>
      <c r="T5" s="12"/>
      <c r="U5" s="12"/>
      <c r="V5" s="12"/>
      <c r="W5" s="12"/>
      <c r="X5" s="12">
        <f>SUM(Y5:AC5)</f>
        <v>303328.53125</v>
      </c>
      <c r="Y5" s="12"/>
      <c r="Z5" s="12"/>
      <c r="AA5" s="12"/>
      <c r="AB5" s="12"/>
      <c r="AC5" s="12">
        <v>303328.53125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35830.64453125</v>
      </c>
      <c r="C6" s="12">
        <f t="shared" si="1"/>
        <v>0</v>
      </c>
      <c r="D6" s="12">
        <v>9758.53515625</v>
      </c>
      <c r="E6" s="12"/>
      <c r="F6" s="12">
        <v>26072.109375</v>
      </c>
      <c r="G6" s="12"/>
      <c r="H6" s="12"/>
      <c r="I6" s="12"/>
      <c r="J6" s="12"/>
      <c r="K6" s="12"/>
      <c r="L6" s="12"/>
      <c r="M6" s="12"/>
      <c r="N6" s="12"/>
      <c r="O6" s="12"/>
      <c r="P6" s="12"/>
      <c r="Q6" s="12"/>
      <c r="R6" s="12">
        <f t="shared" si="2"/>
        <v>0</v>
      </c>
      <c r="S6" s="12"/>
      <c r="T6" s="12"/>
      <c r="U6" s="12"/>
      <c r="V6" s="12"/>
      <c r="W6" s="12">
        <v>130441.5078125</v>
      </c>
      <c r="X6" s="12">
        <f>SUM(Y6:AC6)</f>
        <v>1034773.375</v>
      </c>
      <c r="Y6" s="12">
        <v>1034773.375</v>
      </c>
      <c r="Z6" s="12"/>
      <c r="AA6" s="12"/>
      <c r="AB6" s="12"/>
      <c r="AC6" s="12"/>
      <c r="AD6" s="12"/>
      <c r="AE6" s="12"/>
      <c r="AF6" s="12">
        <v>5076.47998046875</v>
      </c>
      <c r="AG6" s="12">
        <v>75078.2421875</v>
      </c>
      <c r="AH6" s="12">
        <v>598.91943359375</v>
      </c>
      <c r="AI6" s="12"/>
      <c r="AJ6" s="12">
        <v>13549.4609375</v>
      </c>
      <c r="AK6" s="12">
        <v>9.9900001659989357E-3</v>
      </c>
      <c r="AL6" s="12">
        <v>232612.03125</v>
      </c>
      <c r="AM6" s="12">
        <v>2540.96826171875</v>
      </c>
      <c r="AN6" s="12"/>
      <c r="AO6" s="12">
        <v>5.6368436813354492</v>
      </c>
      <c r="AP6" s="12">
        <v>0.29104799032211304</v>
      </c>
      <c r="AQ6" s="12">
        <v>0.19456799328327179</v>
      </c>
      <c r="AR6" s="12">
        <v>0.84821999073028564</v>
      </c>
      <c r="AS6" s="12">
        <v>12.140802383422852</v>
      </c>
      <c r="AT6" s="12"/>
      <c r="AU6" s="12"/>
      <c r="AV6" s="12"/>
      <c r="AW6" s="12"/>
      <c r="AX6" s="12"/>
      <c r="AY6" s="12"/>
      <c r="AZ6" s="12"/>
      <c r="BA6" s="12"/>
      <c r="BB6" s="12"/>
      <c r="BC6" s="12"/>
      <c r="BD6" s="12"/>
      <c r="BE6" s="12">
        <v>26967.7265625</v>
      </c>
      <c r="BF6" s="12"/>
    </row>
    <row r="7" spans="1:63" ht="13.5" x14ac:dyDescent="0.25">
      <c r="A7" s="21" t="s">
        <v>124</v>
      </c>
      <c r="B7" s="12">
        <f t="shared" si="0"/>
        <v>-1974426.484375</v>
      </c>
      <c r="C7" s="12">
        <f t="shared" si="1"/>
        <v>0</v>
      </c>
      <c r="D7" s="12">
        <v>-33377.203125</v>
      </c>
      <c r="E7" s="12">
        <v>-41528.53125</v>
      </c>
      <c r="F7" s="12">
        <v>-1899520.75</v>
      </c>
      <c r="G7" s="12"/>
      <c r="H7" s="12"/>
      <c r="I7" s="12"/>
      <c r="J7" s="12"/>
      <c r="K7" s="12"/>
      <c r="L7" s="12"/>
      <c r="M7" s="12"/>
      <c r="N7" s="12"/>
      <c r="O7" s="12"/>
      <c r="P7" s="12"/>
      <c r="Q7" s="12"/>
      <c r="R7" s="12">
        <f t="shared" si="2"/>
        <v>0</v>
      </c>
      <c r="S7" s="12"/>
      <c r="T7" s="12"/>
      <c r="U7" s="12"/>
      <c r="V7" s="12"/>
      <c r="W7" s="12">
        <v>-422.42001342773438</v>
      </c>
      <c r="X7" s="12">
        <f t="shared" ref="X7:X68" si="3">SUM(Y7:AC7)</f>
        <v>-2.1330001763999462E-3</v>
      </c>
      <c r="Y7" s="12">
        <v>-2.1330001763999462E-3</v>
      </c>
      <c r="Z7" s="12"/>
      <c r="AA7" s="12"/>
      <c r="AB7" s="12"/>
      <c r="AC7" s="12"/>
      <c r="AD7" s="12"/>
      <c r="AE7" s="12"/>
      <c r="AF7" s="12">
        <v>-3523.954345703125</v>
      </c>
      <c r="AG7" s="12">
        <v>-45163.35546875</v>
      </c>
      <c r="AH7" s="12">
        <v>-256.78707885742188</v>
      </c>
      <c r="AI7" s="12"/>
      <c r="AJ7" s="12">
        <v>-13459.349609375</v>
      </c>
      <c r="AK7" s="12">
        <v>-1834.719482421875</v>
      </c>
      <c r="AL7" s="12">
        <v>-70023.5390625</v>
      </c>
      <c r="AM7" s="12">
        <v>-21361.517578125</v>
      </c>
      <c r="AN7" s="12"/>
      <c r="AO7" s="12">
        <v>-129.68600463867188</v>
      </c>
      <c r="AP7" s="12">
        <v>-0.38230198621749878</v>
      </c>
      <c r="AQ7" s="12">
        <v>-4.5152640342712402</v>
      </c>
      <c r="AR7" s="12">
        <v>-0.8084220290184021</v>
      </c>
      <c r="AS7" s="12">
        <v>-3.4571997821331024E-2</v>
      </c>
      <c r="AT7" s="12"/>
      <c r="AU7" s="12"/>
      <c r="AV7" s="12"/>
      <c r="AW7" s="12"/>
      <c r="AX7" s="12"/>
      <c r="AY7" s="12"/>
      <c r="AZ7" s="12"/>
      <c r="BA7" s="12"/>
      <c r="BB7" s="12"/>
      <c r="BC7" s="12"/>
      <c r="BD7" s="12"/>
      <c r="BE7" s="12">
        <v>-50466.74609375</v>
      </c>
      <c r="BF7" s="12"/>
    </row>
    <row r="8" spans="1:63" ht="13.5" x14ac:dyDescent="0.2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0"/>
        <v>4083038.57421875</v>
      </c>
      <c r="C10" s="14">
        <f>H10+I10</f>
        <v>0</v>
      </c>
      <c r="D10" s="14">
        <f>SUM(D4:D9)</f>
        <v>49018.33203125</v>
      </c>
      <c r="E10" s="14">
        <f>SUM(E4:E9)</f>
        <v>31955.3828125</v>
      </c>
      <c r="F10" s="14">
        <f t="shared" ref="F10:M10" si="4">SUM(F4:F9)</f>
        <v>4002064.859375</v>
      </c>
      <c r="G10" s="14">
        <f t="shared" si="4"/>
        <v>0</v>
      </c>
      <c r="H10" s="14">
        <f t="shared" si="4"/>
        <v>0</v>
      </c>
      <c r="I10" s="14">
        <f t="shared" si="4"/>
        <v>0</v>
      </c>
      <c r="J10" s="14">
        <f t="shared" si="4"/>
        <v>0</v>
      </c>
      <c r="K10" s="14">
        <f t="shared" si="4"/>
        <v>34866.43359375</v>
      </c>
      <c r="L10" s="14">
        <f t="shared" si="4"/>
        <v>0</v>
      </c>
      <c r="M10" s="14">
        <f t="shared" si="4"/>
        <v>0</v>
      </c>
      <c r="N10" s="14">
        <f>SUM(N4:N9)</f>
        <v>21791</v>
      </c>
      <c r="O10" s="14">
        <v>0</v>
      </c>
      <c r="P10" s="14">
        <f>SUM(P4:P9)</f>
        <v>22953.91015625</v>
      </c>
      <c r="Q10" s="14">
        <f t="shared" ref="Q10:V10" si="5">SUM(Q4:Q9)</f>
        <v>0</v>
      </c>
      <c r="R10" s="14">
        <f>SUM(R4:R9)</f>
        <v>651724.6875</v>
      </c>
      <c r="S10" s="14">
        <f t="shared" si="5"/>
        <v>651724.6875</v>
      </c>
      <c r="T10" s="14">
        <f t="shared" si="5"/>
        <v>0</v>
      </c>
      <c r="U10" s="14">
        <f t="shared" si="5"/>
        <v>0</v>
      </c>
      <c r="V10" s="14">
        <f t="shared" si="5"/>
        <v>0</v>
      </c>
      <c r="W10" s="14">
        <f>SUM(W4:W9)</f>
        <v>153088.59756469727</v>
      </c>
      <c r="X10" s="14">
        <f t="shared" si="3"/>
        <v>1356716.5127595779</v>
      </c>
      <c r="Y10" s="14">
        <f>SUM(Y4:Y9)</f>
        <v>1035702.0811189529</v>
      </c>
      <c r="Z10" s="14">
        <f>SUM(Z4:Z9)</f>
        <v>17685.900390625</v>
      </c>
      <c r="AA10" s="14">
        <f t="shared" ref="AA10:AS10" si="6">SUM(AA4:AA9)</f>
        <v>0</v>
      </c>
      <c r="AB10" s="14">
        <f t="shared" si="6"/>
        <v>0</v>
      </c>
      <c r="AC10" s="14">
        <f>SUM(AC4:AC9)</f>
        <v>303328.53125</v>
      </c>
      <c r="AD10" s="14">
        <f t="shared" si="6"/>
        <v>13509.3662109375</v>
      </c>
      <c r="AE10" s="14">
        <f t="shared" si="6"/>
        <v>0</v>
      </c>
      <c r="AF10" s="14">
        <f t="shared" si="6"/>
        <v>19371.162353515625</v>
      </c>
      <c r="AG10" s="14">
        <f>SUM(AG4:AG9)</f>
        <v>386431.66796875</v>
      </c>
      <c r="AH10" s="14">
        <f>SUM(AH4:AH9)</f>
        <v>21908.241729736328</v>
      </c>
      <c r="AI10" s="14">
        <f t="shared" si="6"/>
        <v>20595.296875</v>
      </c>
      <c r="AJ10" s="14">
        <f t="shared" si="6"/>
        <v>37467.158203125</v>
      </c>
      <c r="AK10" s="14">
        <f>SUM(AK4:AK9)</f>
        <v>15303.224101328291</v>
      </c>
      <c r="AL10" s="14">
        <f>SUM(AL4:AL9)</f>
        <v>508550.0859375</v>
      </c>
      <c r="AM10" s="14">
        <f t="shared" si="6"/>
        <v>103486.15380859375</v>
      </c>
      <c r="AN10" s="14">
        <f t="shared" si="6"/>
        <v>10404.662109375</v>
      </c>
      <c r="AO10" s="14">
        <f t="shared" si="6"/>
        <v>723.22354412078857</v>
      </c>
      <c r="AP10" s="14">
        <f>SUM(AP4:AP9)</f>
        <v>19147.168511629105</v>
      </c>
      <c r="AQ10" s="14">
        <f t="shared" si="6"/>
        <v>13343.687116459012</v>
      </c>
      <c r="AR10" s="14">
        <f t="shared" si="6"/>
        <v>11892.912844836712</v>
      </c>
      <c r="AS10" s="14">
        <f t="shared" si="6"/>
        <v>1934.0681444481015</v>
      </c>
      <c r="AT10" s="14">
        <f>SUM(AT4:AT9)</f>
        <v>0</v>
      </c>
      <c r="AU10" s="14">
        <f>SUM(AU4:AU9)</f>
        <v>0</v>
      </c>
      <c r="AV10" s="14">
        <f t="shared" ref="AV10:BF10" si="7">SUM(AV4:AV9)</f>
        <v>155064.203125</v>
      </c>
      <c r="AW10" s="14">
        <f t="shared" si="7"/>
        <v>2814.47998046875</v>
      </c>
      <c r="AX10" s="14">
        <f>SUM(AX4:AX9)</f>
        <v>0</v>
      </c>
      <c r="AY10" s="14">
        <f t="shared" si="7"/>
        <v>11212.01953125</v>
      </c>
      <c r="AZ10" s="14">
        <f t="shared" si="7"/>
        <v>0</v>
      </c>
      <c r="BA10" s="14">
        <f t="shared" si="7"/>
        <v>24087.671875</v>
      </c>
      <c r="BB10" s="14">
        <f t="shared" si="7"/>
        <v>0</v>
      </c>
      <c r="BC10" s="14">
        <f t="shared" si="7"/>
        <v>0</v>
      </c>
      <c r="BD10" s="14">
        <f t="shared" si="7"/>
        <v>0</v>
      </c>
      <c r="BE10" s="14">
        <f>SUM(BE4:BE9)</f>
        <v>790216.29296875</v>
      </c>
      <c r="BF10" s="14">
        <f t="shared" si="7"/>
        <v>0</v>
      </c>
    </row>
    <row r="11" spans="1:63" ht="13.5"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0</v>
      </c>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-14506.769790649414</v>
      </c>
      <c r="C12" s="12">
        <f>H12+I12</f>
        <v>0</v>
      </c>
      <c r="D12" s="12">
        <f>(D10-(D11+D13+D31+D43)-D44)</f>
        <v>-15669.429702758789</v>
      </c>
      <c r="E12" s="12">
        <f>(E10-(E11+E13+E31+E43)-E44)</f>
        <v>-5.859375E-3</v>
      </c>
      <c r="F12" s="12">
        <f>(F10-(F11+F13+F31+F43)-F44)</f>
        <v>1162.665771484375</v>
      </c>
      <c r="G12" s="12">
        <f>(G10-(G11+G13+G31+G43)-G44)</f>
        <v>0</v>
      </c>
      <c r="H12" s="12">
        <f t="shared" ref="H12:M12" si="8">(H10-(H11+H13+H31+H43)-H44)</f>
        <v>0</v>
      </c>
      <c r="I12" s="12">
        <f t="shared" si="8"/>
        <v>0</v>
      </c>
      <c r="J12" s="12">
        <f t="shared" si="8"/>
        <v>0</v>
      </c>
      <c r="K12" s="12">
        <f t="shared" si="8"/>
        <v>697.328125</v>
      </c>
      <c r="L12" s="12">
        <f t="shared" si="8"/>
        <v>0</v>
      </c>
      <c r="M12" s="12">
        <f t="shared" si="8"/>
        <v>0</v>
      </c>
      <c r="N12" s="12">
        <f>(N10-(N11+N13+N31+N43)-N44)</f>
        <v>-0.473388671875</v>
      </c>
      <c r="O12" s="12">
        <f t="shared" ref="O12:Q12" si="9">(O10-(O11+O13+O31+O43)-O44)</f>
        <v>0</v>
      </c>
      <c r="P12" s="12">
        <f t="shared" si="9"/>
        <v>0</v>
      </c>
      <c r="Q12" s="12">
        <f t="shared" si="9"/>
        <v>0</v>
      </c>
      <c r="R12" s="12">
        <f t="shared" ref="R12:V12" si="10">(R10-(R11+R13+R31+R43)-R44)</f>
        <v>505.51025390625</v>
      </c>
      <c r="S12" s="12">
        <f t="shared" si="10"/>
        <v>505.51025390625</v>
      </c>
      <c r="T12" s="12">
        <f t="shared" si="10"/>
        <v>0</v>
      </c>
      <c r="U12" s="12">
        <f t="shared" si="10"/>
        <v>0</v>
      </c>
      <c r="V12" s="12">
        <f t="shared" si="10"/>
        <v>0</v>
      </c>
      <c r="W12" s="12">
        <f>(W10-(W11+W13+W31+W43)-W44)</f>
        <v>861.90194702148438</v>
      </c>
      <c r="X12" s="12">
        <f t="shared" si="3"/>
        <v>321850.32525957795</v>
      </c>
      <c r="Y12" s="12">
        <f t="shared" ref="Y12:BF12" si="11">(Y10-(Y11+Y13+Y31+Y43)-Y44)</f>
        <v>835.8936189529486</v>
      </c>
      <c r="Z12" s="12">
        <f>(Z10-(Z11+Z13+Z31+Z43)-Z44)</f>
        <v>17685.900390625</v>
      </c>
      <c r="AA12" s="12">
        <f t="shared" si="11"/>
        <v>0</v>
      </c>
      <c r="AB12" s="12">
        <f t="shared" si="11"/>
        <v>0</v>
      </c>
      <c r="AC12" s="12">
        <f>(AC10-(AC11+AC13+AC31+AC43)-AC44)</f>
        <v>303328.53125</v>
      </c>
      <c r="AD12" s="12">
        <f t="shared" si="11"/>
        <v>0</v>
      </c>
      <c r="AE12" s="12">
        <f t="shared" si="11"/>
        <v>0</v>
      </c>
      <c r="AF12" s="12">
        <f t="shared" si="11"/>
        <v>5978.3985528945923</v>
      </c>
      <c r="AG12" s="12">
        <f>(AG10-(AG11+AG13+AG31+AG43)-AG44)</f>
        <v>-2863.1390182375908</v>
      </c>
      <c r="AH12" s="12">
        <f>(AH10-(AH11+AH13+AH31+AH43)-AH44)</f>
        <v>21835.864486694336</v>
      </c>
      <c r="AI12" s="12">
        <f t="shared" si="11"/>
        <v>-64647.366096019745</v>
      </c>
      <c r="AJ12" s="12">
        <f t="shared" si="11"/>
        <v>37467.158203125</v>
      </c>
      <c r="AK12" s="12">
        <f t="shared" si="11"/>
        <v>-8735.1498627951369</v>
      </c>
      <c r="AL12" s="12">
        <f t="shared" si="11"/>
        <v>-8259.1638202667236</v>
      </c>
      <c r="AM12" s="12">
        <f>(AM10-(AM11+AM13+AM31+AM43)-AM44)</f>
        <v>83305.472578525543</v>
      </c>
      <c r="AN12" s="12">
        <f t="shared" si="11"/>
        <v>0</v>
      </c>
      <c r="AO12" s="12">
        <f t="shared" si="11"/>
        <v>-2721.4852571487427</v>
      </c>
      <c r="AP12" s="12">
        <f t="shared" si="11"/>
        <v>6315.3755428791046</v>
      </c>
      <c r="AQ12" s="12">
        <f t="shared" si="11"/>
        <v>-11693.811845943332</v>
      </c>
      <c r="AR12" s="12">
        <f t="shared" si="11"/>
        <v>-1656.6030605435371</v>
      </c>
      <c r="AS12" s="12">
        <f t="shared" si="11"/>
        <v>1934.0681444481015</v>
      </c>
      <c r="AT12" s="12">
        <f t="shared" si="11"/>
        <v>0</v>
      </c>
      <c r="AU12" s="12">
        <f t="shared" si="11"/>
        <v>0</v>
      </c>
      <c r="AV12" s="12">
        <f t="shared" si="11"/>
        <v>0</v>
      </c>
      <c r="AW12" s="12">
        <f>(AW10-(AW11+AW13+AW31+AW43)-AW44)</f>
        <v>0</v>
      </c>
      <c r="AX12" s="12">
        <f t="shared" si="11"/>
        <v>0</v>
      </c>
      <c r="AY12" s="12">
        <f t="shared" si="11"/>
        <v>0</v>
      </c>
      <c r="AZ12" s="12">
        <f t="shared" si="11"/>
        <v>0</v>
      </c>
      <c r="BA12" s="12">
        <f t="shared" si="11"/>
        <v>24087.671875</v>
      </c>
      <c r="BB12" s="12">
        <f t="shared" si="11"/>
        <v>0</v>
      </c>
      <c r="BC12" s="12">
        <f t="shared" si="11"/>
        <v>0</v>
      </c>
      <c r="BD12" s="12">
        <f t="shared" si="11"/>
        <v>0</v>
      </c>
      <c r="BE12" s="12">
        <f>(BE10-(BE11+BE13+BE31+BE43)-BE44)</f>
        <v>-13360.455087006092</v>
      </c>
      <c r="BF12" s="12">
        <f t="shared" si="11"/>
        <v>0</v>
      </c>
    </row>
    <row r="13" spans="1:63" s="2" customFormat="1" x14ac:dyDescent="0.2">
      <c r="A13" s="13" t="s">
        <v>60</v>
      </c>
      <c r="B13" s="14">
        <f t="shared" si="0"/>
        <v>3430849.2456665039</v>
      </c>
      <c r="C13" s="14">
        <f>H13+I13</f>
        <v>0</v>
      </c>
      <c r="D13" s="14">
        <f>SUM(D14:D30)</f>
        <v>0</v>
      </c>
      <c r="E13" s="14">
        <f>SUM(E14:E30)</f>
        <v>31955.388671875</v>
      </c>
      <c r="F13" s="14">
        <f t="shared" ref="F13:K13" si="12">SUM(F14:F30)</f>
        <v>3398893.8569946289</v>
      </c>
      <c r="G13" s="14">
        <f t="shared" si="12"/>
        <v>0</v>
      </c>
      <c r="H13" s="14">
        <f t="shared" si="12"/>
        <v>0</v>
      </c>
      <c r="I13" s="14">
        <f t="shared" si="12"/>
        <v>0</v>
      </c>
      <c r="J13" s="14">
        <f t="shared" si="12"/>
        <v>0</v>
      </c>
      <c r="K13" s="14">
        <f t="shared" si="12"/>
        <v>29287.8046875</v>
      </c>
      <c r="L13" s="14">
        <f>SUM(L14:L30)</f>
        <v>0</v>
      </c>
      <c r="M13" s="14">
        <f>SUM(M14:M30)</f>
        <v>0</v>
      </c>
      <c r="N13" s="14">
        <f>SUM(N14:N30)</f>
        <v>0</v>
      </c>
      <c r="O13" s="14">
        <f>SUM(O14:O30)</f>
        <v>0</v>
      </c>
      <c r="P13" s="14">
        <f>SUM(P14:P30)</f>
        <v>0</v>
      </c>
      <c r="Q13" s="14">
        <f t="shared" ref="Q13:AU13" si="13">SUM(Q14:Q30)</f>
        <v>0</v>
      </c>
      <c r="R13" s="14">
        <f>SUM(R14:R30)</f>
        <v>225796.88037109375</v>
      </c>
      <c r="S13" s="14">
        <f t="shared" si="13"/>
        <v>225796.88037109375</v>
      </c>
      <c r="T13" s="14">
        <f t="shared" si="13"/>
        <v>0</v>
      </c>
      <c r="U13" s="14">
        <f t="shared" si="13"/>
        <v>0</v>
      </c>
      <c r="V13" s="14">
        <f t="shared" si="13"/>
        <v>0</v>
      </c>
      <c r="W13" s="14">
        <f t="shared" si="13"/>
        <v>58034.78125</v>
      </c>
      <c r="X13" s="14">
        <f>SUM(Y13:AC13)</f>
        <v>1034866.1875</v>
      </c>
      <c r="Y13" s="14">
        <f t="shared" si="13"/>
        <v>1034866.1875</v>
      </c>
      <c r="Z13" s="14">
        <f>SUM(Z14:Z30)</f>
        <v>0</v>
      </c>
      <c r="AA13" s="14">
        <f t="shared" si="13"/>
        <v>0</v>
      </c>
      <c r="AB13" s="14">
        <f t="shared" si="13"/>
        <v>0</v>
      </c>
      <c r="AC13" s="14">
        <f>SUM(AC14:AC30)</f>
        <v>0</v>
      </c>
      <c r="AD13" s="14">
        <f t="shared" si="13"/>
        <v>13509.3662109375</v>
      </c>
      <c r="AE13" s="14">
        <f t="shared" si="13"/>
        <v>0</v>
      </c>
      <c r="AF13" s="14">
        <f t="shared" si="13"/>
        <v>0</v>
      </c>
      <c r="AG13" s="14">
        <f t="shared" si="13"/>
        <v>0</v>
      </c>
      <c r="AH13" s="14">
        <f t="shared" si="13"/>
        <v>0</v>
      </c>
      <c r="AI13" s="14">
        <f t="shared" si="13"/>
        <v>0</v>
      </c>
      <c r="AJ13" s="14">
        <f t="shared" si="13"/>
        <v>0</v>
      </c>
      <c r="AK13" s="14">
        <f t="shared" si="13"/>
        <v>0</v>
      </c>
      <c r="AL13" s="14">
        <f t="shared" si="13"/>
        <v>1094.3917236328125</v>
      </c>
      <c r="AM13" s="14">
        <f t="shared" si="13"/>
        <v>2011.37109375</v>
      </c>
      <c r="AN13" s="14">
        <f t="shared" si="13"/>
        <v>10404.662109375</v>
      </c>
      <c r="AO13" s="14">
        <f t="shared" si="13"/>
        <v>0</v>
      </c>
      <c r="AP13" s="14">
        <f t="shared" si="13"/>
        <v>0</v>
      </c>
      <c r="AQ13" s="14">
        <f t="shared" si="13"/>
        <v>0</v>
      </c>
      <c r="AR13" s="14">
        <f t="shared" si="13"/>
        <v>0</v>
      </c>
      <c r="AS13" s="14">
        <f t="shared" si="13"/>
        <v>0</v>
      </c>
      <c r="AT13" s="14">
        <f t="shared" si="13"/>
        <v>0</v>
      </c>
      <c r="AU13" s="14">
        <f t="shared" si="13"/>
        <v>0</v>
      </c>
      <c r="AV13" s="14">
        <f>SUM(AV14:AV30)</f>
        <v>155064.203125</v>
      </c>
      <c r="AW13" s="14">
        <f>SUM(AW14:AW30)</f>
        <v>2814.47998046875</v>
      </c>
      <c r="AX13" s="14">
        <f t="shared" ref="AX13:BF13" si="14">SUM(AX14:AX30)</f>
        <v>0</v>
      </c>
      <c r="AY13" s="14">
        <f t="shared" si="14"/>
        <v>0</v>
      </c>
      <c r="AZ13" s="14">
        <f t="shared" si="14"/>
        <v>0</v>
      </c>
      <c r="BA13" s="14">
        <f t="shared" si="14"/>
        <v>0</v>
      </c>
      <c r="BB13" s="14">
        <f t="shared" si="14"/>
        <v>0</v>
      </c>
      <c r="BC13" s="14">
        <f t="shared" si="14"/>
        <v>0</v>
      </c>
      <c r="BD13" s="14">
        <f t="shared" si="14"/>
        <v>0</v>
      </c>
      <c r="BE13" s="14">
        <f>SUM(BE14:BE30)</f>
        <v>0</v>
      </c>
      <c r="BF13" s="14">
        <f t="shared" si="14"/>
        <v>0</v>
      </c>
    </row>
    <row r="14" spans="1:63" ht="13.5" x14ac:dyDescent="0.25">
      <c r="A14" s="22" t="s">
        <v>167</v>
      </c>
      <c r="B14" s="12">
        <f t="shared" si="0"/>
        <v>2545126.75</v>
      </c>
      <c r="C14" s="12">
        <f t="shared" si="1"/>
        <v>0</v>
      </c>
      <c r="D14" s="12"/>
      <c r="E14" s="12"/>
      <c r="F14" s="12">
        <v>2545126.75</v>
      </c>
      <c r="G14" s="12"/>
      <c r="H14" s="12"/>
      <c r="I14" s="12"/>
      <c r="J14" s="12"/>
      <c r="K14" s="12"/>
      <c r="L14" s="12"/>
      <c r="M14" s="12"/>
      <c r="N14" s="12"/>
      <c r="O14" s="12"/>
      <c r="P14" s="12"/>
      <c r="Q14" s="12"/>
      <c r="R14" s="12">
        <f t="shared" ref="R14:R29" si="15">SUM(S14:V14)</f>
        <v>0</v>
      </c>
      <c r="S14" s="12"/>
      <c r="T14" s="12"/>
      <c r="U14" s="12"/>
      <c r="V14" s="12"/>
      <c r="W14" s="12"/>
      <c r="X14" s="12">
        <f t="shared" ref="X14:X30" si="16">SUM(Y14:AC14)</f>
        <v>0</v>
      </c>
      <c r="Y14" s="12"/>
      <c r="Z14" s="12"/>
      <c r="AA14" s="12"/>
      <c r="AB14" s="12"/>
      <c r="AC14" s="12"/>
      <c r="AD14" s="12"/>
      <c r="AE14" s="12"/>
      <c r="AF14" s="12"/>
      <c r="AG14" s="12"/>
      <c r="AH14" s="12"/>
      <c r="AI14" s="12"/>
      <c r="AJ14" s="12"/>
      <c r="AK14" s="12"/>
      <c r="AL14" s="12">
        <v>1094.3917236328125</v>
      </c>
      <c r="AM14" s="12">
        <v>2011.37109375</v>
      </c>
      <c r="AN14" s="12"/>
      <c r="AO14" s="12"/>
      <c r="AP14" s="12"/>
      <c r="AQ14" s="12"/>
      <c r="AR14" s="12"/>
      <c r="AS14" s="12"/>
      <c r="AT14" s="12"/>
      <c r="AU14" s="12"/>
      <c r="AV14" s="12">
        <v>155064.203125</v>
      </c>
      <c r="AW14" s="12">
        <v>2814.47998046875</v>
      </c>
      <c r="AX14" s="12"/>
      <c r="AY14" s="12"/>
      <c r="AZ14" s="12"/>
      <c r="BA14" s="12"/>
      <c r="BB14" s="12"/>
      <c r="BC14" s="12"/>
      <c r="BD14" s="12"/>
      <c r="BE14" s="12"/>
      <c r="BF14" s="12"/>
    </row>
    <row r="15" spans="1:63" ht="13.5" x14ac:dyDescent="0.25">
      <c r="A15" s="8" t="s">
        <v>61</v>
      </c>
      <c r="B15" s="12">
        <f t="shared" si="0"/>
        <v>672.73199462890625</v>
      </c>
      <c r="C15" s="12">
        <f t="shared" si="1"/>
        <v>0</v>
      </c>
      <c r="D15" s="12"/>
      <c r="E15" s="12"/>
      <c r="F15" s="12">
        <v>672.73199462890625</v>
      </c>
      <c r="G15" s="12"/>
      <c r="H15" s="12"/>
      <c r="I15" s="12"/>
      <c r="J15" s="12"/>
      <c r="K15" s="12"/>
      <c r="L15" s="12"/>
      <c r="M15" s="12"/>
      <c r="N15" s="12"/>
      <c r="O15" s="12"/>
      <c r="P15" s="12"/>
      <c r="Q15" s="12"/>
      <c r="R15" s="12">
        <v>4295.20849609375</v>
      </c>
      <c r="S15" s="12">
        <v>4295.20849609375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1:63" ht="13.5" x14ac:dyDescent="0.25">
      <c r="A16" s="8" t="s">
        <v>168</v>
      </c>
      <c r="B16" s="12">
        <f t="shared" si="0"/>
        <v>0</v>
      </c>
      <c r="C16" s="12">
        <f t="shared" si="1"/>
        <v>0</v>
      </c>
      <c r="D16" s="12"/>
      <c r="E16" s="12"/>
      <c r="F16" s="12"/>
      <c r="G16" s="12"/>
      <c r="H16" s="12"/>
      <c r="I16" s="12"/>
      <c r="J16" s="12"/>
      <c r="K16" s="12"/>
      <c r="L16" s="12"/>
      <c r="M16" s="12"/>
      <c r="N16" s="12"/>
      <c r="O16" s="12"/>
      <c r="P16" s="12"/>
      <c r="Q16" s="12"/>
      <c r="R16" s="12">
        <f t="shared" si="15"/>
        <v>0</v>
      </c>
      <c r="S16" s="12"/>
      <c r="T16" s="12"/>
      <c r="U16" s="12"/>
      <c r="V16" s="12"/>
      <c r="W16" s="12"/>
      <c r="X16" s="12">
        <f t="shared" si="16"/>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c r="F17" s="12"/>
      <c r="G17" s="12"/>
      <c r="H17" s="12"/>
      <c r="I17" s="12"/>
      <c r="J17" s="12"/>
      <c r="K17" s="12"/>
      <c r="L17" s="12"/>
      <c r="M17" s="12"/>
      <c r="N17" s="12"/>
      <c r="O17" s="12"/>
      <c r="P17" s="12"/>
      <c r="Q17" s="12"/>
      <c r="R17" s="12">
        <f t="shared" si="15"/>
        <v>0</v>
      </c>
      <c r="S17" s="12"/>
      <c r="T17" s="12"/>
      <c r="U17" s="12"/>
      <c r="V17" s="12"/>
      <c r="W17" s="12"/>
      <c r="X17" s="12">
        <f t="shared" si="16"/>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6"/>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6"/>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6"/>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H21+I21</f>
        <v>0</v>
      </c>
      <c r="D21" s="12"/>
      <c r="E21" s="12"/>
      <c r="F21" s="12"/>
      <c r="G21" s="12"/>
      <c r="H21" s="12"/>
      <c r="I21" s="12"/>
      <c r="J21" s="12"/>
      <c r="K21" s="12"/>
      <c r="L21" s="12"/>
      <c r="M21" s="12"/>
      <c r="N21" s="12"/>
      <c r="O21" s="12"/>
      <c r="P21" s="12"/>
      <c r="Q21" s="12"/>
      <c r="R21" s="12">
        <f t="shared" si="15"/>
        <v>0</v>
      </c>
      <c r="S21" s="12"/>
      <c r="T21" s="12"/>
      <c r="U21" s="12"/>
      <c r="V21" s="12"/>
      <c r="W21" s="12"/>
      <c r="X21" s="12">
        <f t="shared" si="16"/>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6"/>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31955.388671875</v>
      </c>
      <c r="C23" s="12">
        <f t="shared" si="1"/>
        <v>0</v>
      </c>
      <c r="D23" s="12"/>
      <c r="E23" s="12">
        <v>31955.388671875</v>
      </c>
      <c r="F23" s="12"/>
      <c r="G23" s="12"/>
      <c r="H23" s="12"/>
      <c r="I23" s="12"/>
      <c r="J23" s="12"/>
      <c r="K23" s="12"/>
      <c r="L23" s="12"/>
      <c r="M23" s="12"/>
      <c r="N23" s="12"/>
      <c r="O23" s="12"/>
      <c r="P23" s="12"/>
      <c r="Q23" s="12"/>
      <c r="R23" s="12">
        <f t="shared" si="15"/>
        <v>0</v>
      </c>
      <c r="S23" s="12"/>
      <c r="T23" s="12"/>
      <c r="U23" s="12"/>
      <c r="V23" s="12"/>
      <c r="W23" s="12"/>
      <c r="X23" s="12">
        <f t="shared" si="16"/>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6"/>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c r="F25" s="12"/>
      <c r="G25" s="12"/>
      <c r="H25" s="12"/>
      <c r="I25" s="12"/>
      <c r="J25" s="12"/>
      <c r="K25" s="12">
        <v>29287.8046875</v>
      </c>
      <c r="L25" s="12"/>
      <c r="M25" s="12"/>
      <c r="N25" s="12"/>
      <c r="O25" s="12"/>
      <c r="P25" s="12"/>
      <c r="Q25" s="12"/>
      <c r="R25" s="12">
        <f t="shared" si="15"/>
        <v>0</v>
      </c>
      <c r="S25" s="12"/>
      <c r="T25" s="12"/>
      <c r="U25" s="12"/>
      <c r="V25" s="12"/>
      <c r="W25" s="12"/>
      <c r="X25" s="12">
        <f t="shared" si="16"/>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6"/>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6"/>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1034866.1875</v>
      </c>
      <c r="Y28" s="12">
        <v>1034866.1875</v>
      </c>
      <c r="Z28" s="12"/>
      <c r="AA28" s="12"/>
      <c r="AB28" s="12"/>
      <c r="AC28" s="12"/>
      <c r="AD28" s="12">
        <v>13509.3662109375</v>
      </c>
      <c r="AE28" s="12"/>
      <c r="AF28" s="12"/>
      <c r="AG28" s="12"/>
      <c r="AH28" s="12"/>
      <c r="AI28" s="12"/>
      <c r="AJ28" s="12"/>
      <c r="AK28" s="12"/>
      <c r="AL28" s="12"/>
      <c r="AM28" s="12"/>
      <c r="AN28" s="12">
        <v>10404.662109375</v>
      </c>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853094.375</v>
      </c>
      <c r="C29" s="12">
        <f t="shared" si="1"/>
        <v>0</v>
      </c>
      <c r="D29" s="12"/>
      <c r="E29" s="12"/>
      <c r="F29" s="12">
        <v>853094.375</v>
      </c>
      <c r="G29" s="12"/>
      <c r="H29" s="12"/>
      <c r="I29" s="12"/>
      <c r="J29" s="12"/>
      <c r="K29" s="12"/>
      <c r="L29" s="12"/>
      <c r="M29" s="12"/>
      <c r="N29" s="12"/>
      <c r="O29" s="12"/>
      <c r="P29" s="12"/>
      <c r="Q29" s="12"/>
      <c r="R29" s="12">
        <f t="shared" si="15"/>
        <v>0</v>
      </c>
      <c r="S29" s="12"/>
      <c r="T29" s="12"/>
      <c r="U29" s="12"/>
      <c r="V29" s="12"/>
      <c r="W29" s="12">
        <v>58034.78125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c r="F30" s="12"/>
      <c r="G30" s="12"/>
      <c r="H30" s="12"/>
      <c r="I30" s="12"/>
      <c r="J30" s="12"/>
      <c r="K30" s="12"/>
      <c r="L30" s="12"/>
      <c r="M30" s="12"/>
      <c r="N30" s="12"/>
      <c r="O30" s="12"/>
      <c r="P30" s="12"/>
      <c r="Q30" s="12"/>
      <c r="R30" s="12">
        <v>221501.671875</v>
      </c>
      <c r="S30" s="12">
        <v>221501.671875</v>
      </c>
      <c r="T30" s="12"/>
      <c r="U30" s="12"/>
      <c r="V30" s="12"/>
      <c r="W30" s="12"/>
      <c r="X30" s="12">
        <f t="shared" si="16"/>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0</v>
      </c>
      <c r="C31" s="14">
        <f>H31+I31</f>
        <v>0</v>
      </c>
      <c r="D31" s="14">
        <f>SUM(D32:D42)</f>
        <v>0</v>
      </c>
      <c r="E31" s="14">
        <f>SUM(E32:E42)</f>
        <v>0</v>
      </c>
      <c r="F31" s="14">
        <f t="shared" ref="F31:M31" si="17">SUM(F32:F42)</f>
        <v>0</v>
      </c>
      <c r="G31" s="14">
        <f t="shared" si="17"/>
        <v>0</v>
      </c>
      <c r="H31" s="14">
        <f t="shared" si="17"/>
        <v>0</v>
      </c>
      <c r="I31" s="14">
        <f t="shared" si="17"/>
        <v>0</v>
      </c>
      <c r="J31" s="14">
        <f t="shared" si="17"/>
        <v>0</v>
      </c>
      <c r="K31" s="14">
        <f t="shared" si="17"/>
        <v>0</v>
      </c>
      <c r="L31" s="14">
        <f t="shared" si="17"/>
        <v>0</v>
      </c>
      <c r="M31" s="14">
        <f t="shared" si="17"/>
        <v>0</v>
      </c>
      <c r="N31" s="14">
        <f>SUM(N32:N42)</f>
        <v>1228.473388671875</v>
      </c>
      <c r="O31" s="14">
        <v>0</v>
      </c>
      <c r="P31" s="14">
        <v>0</v>
      </c>
      <c r="Q31" s="14">
        <f t="shared" ref="Q31:BF31" si="18">SUM(Q32:Q42)</f>
        <v>0</v>
      </c>
      <c r="R31" s="14">
        <f t="shared" si="18"/>
        <v>0</v>
      </c>
      <c r="S31" s="14">
        <f t="shared" si="18"/>
        <v>0</v>
      </c>
      <c r="T31" s="14">
        <f t="shared" si="18"/>
        <v>0</v>
      </c>
      <c r="U31" s="14">
        <f t="shared" si="18"/>
        <v>0</v>
      </c>
      <c r="V31" s="14">
        <f t="shared" si="18"/>
        <v>0</v>
      </c>
      <c r="W31" s="14">
        <f t="shared" si="18"/>
        <v>15423.9853515625</v>
      </c>
      <c r="X31" s="14">
        <f t="shared" si="3"/>
        <v>0</v>
      </c>
      <c r="Y31" s="14">
        <f t="shared" si="18"/>
        <v>0</v>
      </c>
      <c r="Z31" s="14">
        <f t="shared" si="18"/>
        <v>0</v>
      </c>
      <c r="AA31" s="14">
        <f t="shared" si="18"/>
        <v>0</v>
      </c>
      <c r="AB31" s="14">
        <f t="shared" si="18"/>
        <v>0</v>
      </c>
      <c r="AC31" s="14">
        <f t="shared" si="18"/>
        <v>0</v>
      </c>
      <c r="AD31" s="14">
        <f t="shared" si="18"/>
        <v>0</v>
      </c>
      <c r="AE31" s="14">
        <f t="shared" si="18"/>
        <v>0</v>
      </c>
      <c r="AF31" s="14">
        <f t="shared" si="18"/>
        <v>0</v>
      </c>
      <c r="AG31" s="14">
        <f t="shared" si="18"/>
        <v>0</v>
      </c>
      <c r="AH31" s="14">
        <f t="shared" si="18"/>
        <v>0</v>
      </c>
      <c r="AI31" s="14">
        <f t="shared" si="18"/>
        <v>0</v>
      </c>
      <c r="AJ31" s="14">
        <f t="shared" si="18"/>
        <v>0</v>
      </c>
      <c r="AK31" s="14">
        <f t="shared" si="18"/>
        <v>0</v>
      </c>
      <c r="AL31" s="14">
        <f t="shared" si="18"/>
        <v>0</v>
      </c>
      <c r="AM31" s="14">
        <f t="shared" si="18"/>
        <v>0</v>
      </c>
      <c r="AN31" s="14">
        <f t="shared" si="18"/>
        <v>0</v>
      </c>
      <c r="AO31" s="14">
        <f t="shared" si="18"/>
        <v>0</v>
      </c>
      <c r="AP31" s="14">
        <f t="shared" si="18"/>
        <v>0</v>
      </c>
      <c r="AQ31" s="14">
        <f t="shared" si="18"/>
        <v>0</v>
      </c>
      <c r="AR31" s="14">
        <f t="shared" si="18"/>
        <v>0</v>
      </c>
      <c r="AS31" s="14">
        <f t="shared" si="18"/>
        <v>0</v>
      </c>
      <c r="AT31" s="14">
        <f t="shared" si="18"/>
        <v>0</v>
      </c>
      <c r="AU31" s="14">
        <f t="shared" si="18"/>
        <v>0</v>
      </c>
      <c r="AV31" s="14">
        <f t="shared" si="18"/>
        <v>0</v>
      </c>
      <c r="AW31" s="14">
        <f>SUM(AW32:AW42)</f>
        <v>0</v>
      </c>
      <c r="AX31" s="14">
        <f t="shared" si="18"/>
        <v>0</v>
      </c>
      <c r="AY31" s="14">
        <f t="shared" si="18"/>
        <v>0</v>
      </c>
      <c r="AZ31" s="14">
        <f t="shared" si="18"/>
        <v>0</v>
      </c>
      <c r="BA31" s="14">
        <f t="shared" si="18"/>
        <v>0</v>
      </c>
      <c r="BB31" s="14">
        <f t="shared" si="18"/>
        <v>0</v>
      </c>
      <c r="BC31" s="14">
        <f t="shared" si="18"/>
        <v>0</v>
      </c>
      <c r="BD31" s="14">
        <f t="shared" si="18"/>
        <v>0</v>
      </c>
      <c r="BE31" s="14">
        <f>SUM(BE32:BE42)</f>
        <v>59422.271081268787</v>
      </c>
      <c r="BF31" s="14">
        <f t="shared" si="18"/>
        <v>0</v>
      </c>
      <c r="BH31" s="7"/>
      <c r="BI31" s="7"/>
      <c r="BJ31" s="7"/>
      <c r="BK31" s="7"/>
    </row>
    <row r="32" spans="1:63" ht="13.5" x14ac:dyDescent="0.25">
      <c r="A32" s="8" t="s">
        <v>74</v>
      </c>
      <c r="B32" s="12">
        <f t="shared" si="0"/>
        <v>0</v>
      </c>
      <c r="C32" s="12">
        <f t="shared" si="1"/>
        <v>0</v>
      </c>
      <c r="D32" s="12"/>
      <c r="E32" s="12"/>
      <c r="F32" s="12"/>
      <c r="G32" s="12"/>
      <c r="H32" s="12"/>
      <c r="I32" s="12"/>
      <c r="J32" s="12"/>
      <c r="K32" s="12"/>
      <c r="L32" s="12"/>
      <c r="M32" s="12"/>
      <c r="N32" s="12"/>
      <c r="O32" s="12"/>
      <c r="P32" s="12"/>
      <c r="Q32" s="12"/>
      <c r="R32" s="12">
        <f t="shared" ref="R32:R43" si="19">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row>
    <row r="33" spans="1:65" ht="13.5" x14ac:dyDescent="0.25">
      <c r="A33" s="8" t="s">
        <v>75</v>
      </c>
      <c r="B33" s="12">
        <f t="shared" si="0"/>
        <v>0</v>
      </c>
      <c r="C33" s="12">
        <f t="shared" si="1"/>
        <v>0</v>
      </c>
      <c r="D33" s="12"/>
      <c r="E33" s="12"/>
      <c r="F33" s="12"/>
      <c r="G33" s="12"/>
      <c r="H33" s="12"/>
      <c r="I33" s="12"/>
      <c r="J33" s="12"/>
      <c r="K33" s="12"/>
      <c r="L33" s="12"/>
      <c r="M33" s="12"/>
      <c r="N33" s="12"/>
      <c r="O33" s="12"/>
      <c r="P33" s="12"/>
      <c r="Q33" s="12"/>
      <c r="R33" s="12">
        <f t="shared" si="19"/>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c r="F34" s="12"/>
      <c r="G34" s="12"/>
      <c r="H34" s="12"/>
      <c r="I34" s="12"/>
      <c r="J34" s="12"/>
      <c r="K34" s="12"/>
      <c r="L34" s="12"/>
      <c r="M34" s="12"/>
      <c r="N34" s="12"/>
      <c r="O34" s="12"/>
      <c r="P34" s="12"/>
      <c r="Q34" s="12"/>
      <c r="R34" s="12">
        <f t="shared" si="19"/>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c r="F35" s="12"/>
      <c r="G35" s="12"/>
      <c r="H35" s="12"/>
      <c r="I35" s="12"/>
      <c r="J35" s="12"/>
      <c r="K35" s="12"/>
      <c r="L35" s="12"/>
      <c r="M35" s="12"/>
      <c r="N35" s="12"/>
      <c r="O35" s="12"/>
      <c r="P35" s="12"/>
      <c r="Q35" s="12"/>
      <c r="R35" s="12">
        <f t="shared" si="19"/>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c r="F36" s="12"/>
      <c r="G36" s="12"/>
      <c r="H36" s="12"/>
      <c r="I36" s="12"/>
      <c r="J36" s="12"/>
      <c r="K36" s="12"/>
      <c r="L36" s="12"/>
      <c r="M36" s="12"/>
      <c r="N36" s="12"/>
      <c r="O36" s="12"/>
      <c r="P36" s="12"/>
      <c r="Q36" s="12"/>
      <c r="R36" s="12">
        <f t="shared" si="19"/>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c r="F37" s="12"/>
      <c r="G37" s="12"/>
      <c r="H37" s="12"/>
      <c r="I37" s="12"/>
      <c r="J37" s="12"/>
      <c r="K37" s="12"/>
      <c r="L37" s="12"/>
      <c r="M37" s="12"/>
      <c r="N37" s="12"/>
      <c r="O37" s="12"/>
      <c r="P37" s="12"/>
      <c r="Q37" s="12"/>
      <c r="R37" s="12">
        <f t="shared" si="19"/>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c r="F38" s="12"/>
      <c r="G38" s="12"/>
      <c r="H38" s="12"/>
      <c r="I38" s="12"/>
      <c r="J38" s="12"/>
      <c r="K38" s="12"/>
      <c r="L38" s="12"/>
      <c r="M38" s="12"/>
      <c r="N38" s="12"/>
      <c r="O38" s="12"/>
      <c r="P38" s="12"/>
      <c r="Q38" s="12"/>
      <c r="R38" s="12">
        <f t="shared" si="19"/>
        <v>0</v>
      </c>
      <c r="S38" s="12"/>
      <c r="T38" s="12"/>
      <c r="U38" s="12"/>
      <c r="V38" s="12"/>
      <c r="W38" s="12"/>
      <c r="X38" s="12">
        <f t="shared" si="3"/>
        <v>0</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44655.40625</v>
      </c>
      <c r="BF38" s="12"/>
    </row>
    <row r="39" spans="1:65" ht="13.5" x14ac:dyDescent="0.25">
      <c r="A39" s="22" t="s">
        <v>125</v>
      </c>
      <c r="B39" s="12">
        <f t="shared" si="0"/>
        <v>0</v>
      </c>
      <c r="C39" s="12">
        <f>H39+I39</f>
        <v>0</v>
      </c>
      <c r="D39" s="12"/>
      <c r="E39" s="12"/>
      <c r="F39" s="12"/>
      <c r="G39" s="12"/>
      <c r="H39" s="12"/>
      <c r="I39" s="12"/>
      <c r="J39" s="12"/>
      <c r="K39" s="12"/>
      <c r="L39" s="12"/>
      <c r="M39" s="12"/>
      <c r="N39" s="12">
        <v>1228.473388671875</v>
      </c>
      <c r="O39" s="12"/>
      <c r="P39" s="12"/>
      <c r="Q39" s="12"/>
      <c r="R39" s="12">
        <f t="shared" si="19"/>
        <v>0</v>
      </c>
      <c r="S39" s="12"/>
      <c r="T39" s="12"/>
      <c r="U39" s="12"/>
      <c r="V39" s="12"/>
      <c r="W39" s="12">
        <v>15423.9853515625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0.53280001878738403</v>
      </c>
      <c r="BF39" s="12"/>
    </row>
    <row r="40" spans="1:65" ht="13.5" x14ac:dyDescent="0.25">
      <c r="A40" s="8" t="s">
        <v>77</v>
      </c>
      <c r="B40" s="12">
        <f t="shared" si="0"/>
        <v>0</v>
      </c>
      <c r="C40" s="12">
        <f t="shared" si="1"/>
        <v>0</v>
      </c>
      <c r="D40" s="12"/>
      <c r="E40" s="12"/>
      <c r="F40" s="12"/>
      <c r="G40" s="12"/>
      <c r="H40" s="12"/>
      <c r="I40" s="12"/>
      <c r="J40" s="12"/>
      <c r="K40" s="12"/>
      <c r="L40" s="12"/>
      <c r="M40" s="12"/>
      <c r="N40" s="12"/>
      <c r="O40" s="12"/>
      <c r="P40" s="12"/>
      <c r="Q40" s="12"/>
      <c r="R40" s="12">
        <f t="shared" si="19"/>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14766.33203125</v>
      </c>
      <c r="BF40" s="12"/>
    </row>
    <row r="41" spans="1:65" ht="13.5" x14ac:dyDescent="0.25">
      <c r="A41" s="8" t="s">
        <v>78</v>
      </c>
      <c r="B41" s="12">
        <f t="shared" si="0"/>
        <v>0</v>
      </c>
      <c r="C41" s="12">
        <f t="shared" si="1"/>
        <v>0</v>
      </c>
      <c r="D41" s="12"/>
      <c r="E41" s="12"/>
      <c r="F41" s="12"/>
      <c r="G41" s="12"/>
      <c r="H41" s="12"/>
      <c r="I41" s="12"/>
      <c r="J41" s="12"/>
      <c r="K41" s="12"/>
      <c r="L41" s="12"/>
      <c r="M41" s="12"/>
      <c r="N41" s="12"/>
      <c r="O41" s="12"/>
      <c r="P41" s="12"/>
      <c r="Q41" s="12"/>
      <c r="R41" s="12">
        <f t="shared" si="19"/>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c r="F42" s="12"/>
      <c r="G42" s="12"/>
      <c r="H42" s="12"/>
      <c r="I42" s="12"/>
      <c r="J42" s="12"/>
      <c r="K42" s="12"/>
      <c r="L42" s="12"/>
      <c r="M42" s="12"/>
      <c r="N42" s="12"/>
      <c r="O42" s="12"/>
      <c r="P42" s="12"/>
      <c r="Q42" s="12"/>
      <c r="R42" s="12">
        <f t="shared" si="19"/>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c r="F43" s="12"/>
      <c r="G43" s="12"/>
      <c r="H43" s="12"/>
      <c r="I43" s="12"/>
      <c r="J43" s="12"/>
      <c r="K43" s="12"/>
      <c r="L43" s="12"/>
      <c r="M43" s="12"/>
      <c r="N43" s="12"/>
      <c r="O43" s="12"/>
      <c r="P43" s="12"/>
      <c r="Q43" s="12"/>
      <c r="R43" s="12">
        <f t="shared" si="19"/>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27669.6015625</v>
      </c>
      <c r="BF43" s="12"/>
    </row>
    <row r="44" spans="1:65" s="2" customFormat="1" ht="15.75" x14ac:dyDescent="0.2">
      <c r="A44" s="13" t="s">
        <v>80</v>
      </c>
      <c r="B44" s="14">
        <f t="shared" si="0"/>
        <v>666696.09834289551</v>
      </c>
      <c r="C44" s="14">
        <f t="shared" si="1"/>
        <v>0</v>
      </c>
      <c r="D44" s="14">
        <f t="shared" ref="D44" si="20">D45+D59+D67</f>
        <v>64687.761734008789</v>
      </c>
      <c r="E44" s="14">
        <f t="shared" ref="E44:M44" si="21">E45+E59+E67</f>
        <v>0</v>
      </c>
      <c r="F44" s="14">
        <f>F45+F59+F67</f>
        <v>602008.33660888672</v>
      </c>
      <c r="G44" s="14">
        <f t="shared" si="21"/>
        <v>0</v>
      </c>
      <c r="H44" s="14">
        <f t="shared" si="21"/>
        <v>0</v>
      </c>
      <c r="I44" s="14">
        <f t="shared" si="21"/>
        <v>0</v>
      </c>
      <c r="J44" s="14">
        <f t="shared" si="21"/>
        <v>0</v>
      </c>
      <c r="K44" s="14">
        <f t="shared" si="21"/>
        <v>4881.30078125</v>
      </c>
      <c r="L44" s="14">
        <f t="shared" si="21"/>
        <v>0</v>
      </c>
      <c r="M44" s="14">
        <f t="shared" si="21"/>
        <v>0</v>
      </c>
      <c r="N44" s="14">
        <f>N45+N59+N67</f>
        <v>20563</v>
      </c>
      <c r="O44" s="14">
        <v>0</v>
      </c>
      <c r="P44" s="14">
        <f t="shared" ref="P44:AT44" si="22">P45+P59+P67</f>
        <v>22953.91015625</v>
      </c>
      <c r="Q44" s="14">
        <f t="shared" si="22"/>
        <v>0</v>
      </c>
      <c r="R44" s="14">
        <f t="shared" si="22"/>
        <v>425422.296875</v>
      </c>
      <c r="S44" s="14">
        <f t="shared" si="22"/>
        <v>425422.296875</v>
      </c>
      <c r="T44" s="14">
        <f t="shared" si="22"/>
        <v>0</v>
      </c>
      <c r="U44" s="14">
        <f t="shared" si="22"/>
        <v>0</v>
      </c>
      <c r="V44" s="14">
        <f t="shared" si="22"/>
        <v>0</v>
      </c>
      <c r="W44" s="14">
        <f t="shared" si="22"/>
        <v>78767.929016113281</v>
      </c>
      <c r="X44" s="14">
        <f t="shared" si="3"/>
        <v>0</v>
      </c>
      <c r="Y44" s="14">
        <f t="shared" si="22"/>
        <v>0</v>
      </c>
      <c r="Z44" s="14">
        <f t="shared" si="22"/>
        <v>0</v>
      </c>
      <c r="AA44" s="14">
        <f t="shared" si="22"/>
        <v>0</v>
      </c>
      <c r="AB44" s="14">
        <f t="shared" si="22"/>
        <v>0</v>
      </c>
      <c r="AC44" s="14">
        <f t="shared" si="22"/>
        <v>0</v>
      </c>
      <c r="AD44" s="14">
        <f t="shared" si="22"/>
        <v>0</v>
      </c>
      <c r="AE44" s="14">
        <f t="shared" si="22"/>
        <v>0</v>
      </c>
      <c r="AF44" s="14">
        <f>AF45+AF59+AF67</f>
        <v>13392.763800621033</v>
      </c>
      <c r="AG44" s="14">
        <f>AG45+AG59+AG67</f>
        <v>389294.80698698759</v>
      </c>
      <c r="AH44" s="14">
        <f>AH45+AH59+AH67</f>
        <v>72.377243041992188</v>
      </c>
      <c r="AI44" s="14">
        <f t="shared" si="22"/>
        <v>85242.662971019745</v>
      </c>
      <c r="AJ44" s="14">
        <f t="shared" si="22"/>
        <v>0</v>
      </c>
      <c r="AK44" s="14">
        <f t="shared" si="22"/>
        <v>24038.373964123428</v>
      </c>
      <c r="AL44" s="14">
        <f t="shared" si="22"/>
        <v>515714.85803413391</v>
      </c>
      <c r="AM44" s="14">
        <f t="shared" si="22"/>
        <v>18169.310136318207</v>
      </c>
      <c r="AN44" s="14">
        <f t="shared" si="22"/>
        <v>0</v>
      </c>
      <c r="AO44" s="14">
        <f>AO45+AO59+AO67+AO72</f>
        <v>3444.7088012695313</v>
      </c>
      <c r="AP44" s="14">
        <f t="shared" ref="AP44:AR44" si="23">AP45+AP59+AP67+AP72</f>
        <v>12831.79296875</v>
      </c>
      <c r="AQ44" s="14">
        <f t="shared" si="23"/>
        <v>25037.498962402344</v>
      </c>
      <c r="AR44" s="14">
        <f t="shared" si="23"/>
        <v>13549.515905380249</v>
      </c>
      <c r="AS44" s="14">
        <f t="shared" si="22"/>
        <v>0</v>
      </c>
      <c r="AT44" s="14">
        <f t="shared" si="22"/>
        <v>0</v>
      </c>
      <c r="AU44" s="14">
        <f>AU45+AU59+AU67</f>
        <v>0</v>
      </c>
      <c r="AV44" s="14">
        <f t="shared" ref="AV44:BD44" si="24">AV45+AV59+AV67</f>
        <v>0</v>
      </c>
      <c r="AW44" s="14">
        <f t="shared" si="24"/>
        <v>0</v>
      </c>
      <c r="AX44" s="14">
        <f t="shared" si="24"/>
        <v>0</v>
      </c>
      <c r="AY44" s="14">
        <f t="shared" si="24"/>
        <v>11212.01953125</v>
      </c>
      <c r="AZ44" s="14">
        <f t="shared" si="24"/>
        <v>0</v>
      </c>
      <c r="BA44" s="14">
        <f t="shared" si="24"/>
        <v>0</v>
      </c>
      <c r="BB44" s="14">
        <f t="shared" si="24"/>
        <v>0</v>
      </c>
      <c r="BC44" s="14">
        <f t="shared" si="24"/>
        <v>0</v>
      </c>
      <c r="BD44" s="14">
        <f t="shared" si="24"/>
        <v>0</v>
      </c>
      <c r="BE44" s="14">
        <f>BE45+BE59+BE67</f>
        <v>716484.8754119873</v>
      </c>
      <c r="BF44" s="14">
        <f>BF45+BF59+BF67</f>
        <v>0</v>
      </c>
      <c r="BG44" s="6"/>
      <c r="BH44" s="6"/>
      <c r="BI44" s="6"/>
      <c r="BJ44" s="6"/>
      <c r="BK44" s="6"/>
      <c r="BL44" s="6"/>
      <c r="BM44" s="6"/>
    </row>
    <row r="45" spans="1:65" s="2" customFormat="1" x14ac:dyDescent="0.2">
      <c r="A45" s="13" t="s">
        <v>81</v>
      </c>
      <c r="B45" s="14">
        <f t="shared" si="0"/>
        <v>491255.54481506348</v>
      </c>
      <c r="C45" s="14">
        <f t="shared" si="1"/>
        <v>0</v>
      </c>
      <c r="D45" s="14">
        <f>SUM(D46:D58)</f>
        <v>61746.942031860352</v>
      </c>
      <c r="E45" s="14">
        <f>SUM(E46:E58)</f>
        <v>0</v>
      </c>
      <c r="F45" s="14">
        <f t="shared" ref="F45:M45" si="25">SUM(F46:F58)</f>
        <v>429508.60278320313</v>
      </c>
      <c r="G45" s="14">
        <f>SUM(G46:G58)</f>
        <v>0</v>
      </c>
      <c r="H45" s="14">
        <f t="shared" si="25"/>
        <v>0</v>
      </c>
      <c r="I45" s="14">
        <f t="shared" si="25"/>
        <v>0</v>
      </c>
      <c r="J45" s="14">
        <f t="shared" si="25"/>
        <v>0</v>
      </c>
      <c r="K45" s="14">
        <f t="shared" si="25"/>
        <v>4881.30078125</v>
      </c>
      <c r="L45" s="14">
        <f t="shared" si="25"/>
        <v>0</v>
      </c>
      <c r="M45" s="14">
        <f t="shared" si="25"/>
        <v>0</v>
      </c>
      <c r="N45" s="14">
        <f>SUM(N46:N58)</f>
        <v>20563</v>
      </c>
      <c r="O45" s="14">
        <v>0</v>
      </c>
      <c r="P45" s="14">
        <f>SUM(P46:P58)</f>
        <v>22953.91015625</v>
      </c>
      <c r="Q45" s="14">
        <f t="shared" ref="Q45:BD45" si="26">SUM(Q46:Q58)</f>
        <v>0</v>
      </c>
      <c r="R45" s="14">
        <f t="shared" si="26"/>
        <v>81176.203125</v>
      </c>
      <c r="S45" s="14">
        <f t="shared" si="26"/>
        <v>81176.203125</v>
      </c>
      <c r="T45" s="14">
        <f t="shared" si="26"/>
        <v>0</v>
      </c>
      <c r="U45" s="14">
        <f t="shared" si="26"/>
        <v>0</v>
      </c>
      <c r="V45" s="14">
        <f t="shared" si="26"/>
        <v>0</v>
      </c>
      <c r="W45" s="14">
        <f t="shared" si="26"/>
        <v>77301.9990234375</v>
      </c>
      <c r="X45" s="14">
        <f t="shared" si="3"/>
        <v>0</v>
      </c>
      <c r="Y45" s="14">
        <f t="shared" si="26"/>
        <v>0</v>
      </c>
      <c r="Z45" s="14">
        <f t="shared" si="26"/>
        <v>0</v>
      </c>
      <c r="AA45" s="14">
        <f t="shared" si="26"/>
        <v>0</v>
      </c>
      <c r="AB45" s="14">
        <f t="shared" si="26"/>
        <v>0</v>
      </c>
      <c r="AC45" s="14">
        <f t="shared" si="26"/>
        <v>0</v>
      </c>
      <c r="AD45" s="14">
        <f t="shared" si="26"/>
        <v>0</v>
      </c>
      <c r="AE45" s="14">
        <f t="shared" si="26"/>
        <v>0</v>
      </c>
      <c r="AF45" s="14">
        <f t="shared" si="26"/>
        <v>427.59703063964844</v>
      </c>
      <c r="AG45" s="14">
        <f>SUM(AG46:AG58)</f>
        <v>6257.6008927226067</v>
      </c>
      <c r="AH45" s="14">
        <f>SUM(AH46:AH58)</f>
        <v>0</v>
      </c>
      <c r="AI45" s="14">
        <f t="shared" si="26"/>
        <v>4.2755789756774902</v>
      </c>
      <c r="AJ45" s="14">
        <f t="shared" si="26"/>
        <v>0</v>
      </c>
      <c r="AK45" s="14">
        <f t="shared" si="26"/>
        <v>738.1239123865962</v>
      </c>
      <c r="AL45" s="14">
        <f t="shared" si="26"/>
        <v>72313.45043182373</v>
      </c>
      <c r="AM45" s="14">
        <f t="shared" si="26"/>
        <v>8634.3323726654053</v>
      </c>
      <c r="AN45" s="14">
        <f t="shared" si="26"/>
        <v>0</v>
      </c>
      <c r="AO45" s="14">
        <f t="shared" si="26"/>
        <v>0</v>
      </c>
      <c r="AP45" s="14">
        <f>SUM(AP46:AP58)</f>
        <v>0</v>
      </c>
      <c r="AQ45" s="14">
        <f>SUM(AQ46:AQ58)</f>
        <v>0</v>
      </c>
      <c r="AR45" s="14">
        <f t="shared" si="26"/>
        <v>0</v>
      </c>
      <c r="AS45" s="14">
        <f t="shared" si="26"/>
        <v>0</v>
      </c>
      <c r="AT45" s="14">
        <f t="shared" si="26"/>
        <v>0</v>
      </c>
      <c r="AU45" s="14">
        <f t="shared" si="26"/>
        <v>0</v>
      </c>
      <c r="AV45" s="14">
        <f t="shared" si="26"/>
        <v>0</v>
      </c>
      <c r="AW45" s="14">
        <f t="shared" si="26"/>
        <v>0</v>
      </c>
      <c r="AX45" s="14">
        <f t="shared" si="26"/>
        <v>0</v>
      </c>
      <c r="AY45" s="14">
        <f t="shared" si="26"/>
        <v>0</v>
      </c>
      <c r="AZ45" s="14">
        <f t="shared" si="26"/>
        <v>0</v>
      </c>
      <c r="BA45" s="14">
        <f t="shared" si="26"/>
        <v>0</v>
      </c>
      <c r="BB45" s="14">
        <f t="shared" si="26"/>
        <v>0</v>
      </c>
      <c r="BC45" s="14">
        <f t="shared" si="26"/>
        <v>0</v>
      </c>
      <c r="BD45" s="14">
        <f t="shared" si="26"/>
        <v>0</v>
      </c>
      <c r="BE45" s="14">
        <f>SUM(BE46:BE58)</f>
        <v>372905.17469787598</v>
      </c>
      <c r="BF45" s="14">
        <f>SUM(BF46:BF58)</f>
        <v>0</v>
      </c>
      <c r="BG45" s="5"/>
    </row>
    <row r="46" spans="1:65" ht="13.5" x14ac:dyDescent="0.25">
      <c r="A46" s="22" t="s">
        <v>144</v>
      </c>
      <c r="B46" s="12">
        <f t="shared" si="0"/>
        <v>83158.297500610352</v>
      </c>
      <c r="C46" s="12">
        <f t="shared" si="1"/>
        <v>0</v>
      </c>
      <c r="D46" s="12">
        <v>85.860000610351563</v>
      </c>
      <c r="E46" s="12"/>
      <c r="F46" s="12">
        <v>83072.4375</v>
      </c>
      <c r="G46" s="12"/>
      <c r="H46" s="12"/>
      <c r="I46" s="12"/>
      <c r="J46" s="12"/>
      <c r="K46" s="12">
        <v>4881.30078125</v>
      </c>
      <c r="L46" s="12"/>
      <c r="M46" s="12"/>
      <c r="N46" s="12">
        <v>5883</v>
      </c>
      <c r="O46" s="12">
        <v>23250.759765625</v>
      </c>
      <c r="P46" s="12">
        <v>22953.91015625</v>
      </c>
      <c r="Q46" s="12"/>
      <c r="R46" s="12">
        <f t="shared" ref="R46:R57" si="27">SUM(S46:V46)</f>
        <v>0</v>
      </c>
      <c r="S46" s="12"/>
      <c r="T46" s="12"/>
      <c r="U46" s="12"/>
      <c r="V46" s="12"/>
      <c r="W46" s="12">
        <v>10001</v>
      </c>
      <c r="X46" s="12">
        <f t="shared" si="3"/>
        <v>0</v>
      </c>
      <c r="Y46" s="12"/>
      <c r="Z46" s="12"/>
      <c r="AA46" s="12"/>
      <c r="AB46" s="12"/>
      <c r="AC46" s="12"/>
      <c r="AD46" s="12"/>
      <c r="AE46" s="12"/>
      <c r="AF46" s="12"/>
      <c r="AG46" s="12"/>
      <c r="AH46" s="12"/>
      <c r="AI46" s="12">
        <v>2.965703010559082</v>
      </c>
      <c r="AJ46" s="12"/>
      <c r="AK46" s="12"/>
      <c r="AL46" s="12">
        <v>482.91641235351563</v>
      </c>
      <c r="AM46" s="12">
        <v>176.11668395996094</v>
      </c>
      <c r="AN46" s="12"/>
      <c r="AO46" s="12"/>
      <c r="AP46" s="12"/>
      <c r="AQ46" s="12"/>
      <c r="AR46" s="12"/>
      <c r="AS46" s="12"/>
      <c r="AT46" s="12"/>
      <c r="AU46" s="12"/>
      <c r="AV46" s="12"/>
      <c r="AW46" s="12"/>
      <c r="AX46" s="12"/>
      <c r="AY46" s="12"/>
      <c r="AZ46" s="12"/>
      <c r="BA46" s="12"/>
      <c r="BB46" s="12"/>
      <c r="BC46" s="12"/>
      <c r="BD46" s="12"/>
      <c r="BE46" s="12">
        <v>67765.53125</v>
      </c>
      <c r="BF46" s="12"/>
    </row>
    <row r="47" spans="1:65" ht="13.5" x14ac:dyDescent="0.25">
      <c r="A47" s="22" t="s">
        <v>145</v>
      </c>
      <c r="B47" s="12">
        <f t="shared" si="0"/>
        <v>43895.65625</v>
      </c>
      <c r="C47" s="12">
        <f t="shared" si="1"/>
        <v>0</v>
      </c>
      <c r="D47" s="12"/>
      <c r="E47" s="12"/>
      <c r="F47" s="12">
        <v>43895.65625</v>
      </c>
      <c r="G47" s="12"/>
      <c r="H47" s="12"/>
      <c r="I47" s="12"/>
      <c r="J47" s="12"/>
      <c r="K47" s="12"/>
      <c r="L47" s="12"/>
      <c r="M47" s="12"/>
      <c r="N47" s="12">
        <v>5289</v>
      </c>
      <c r="O47" s="12"/>
      <c r="P47" s="12"/>
      <c r="Q47" s="12"/>
      <c r="R47" s="12">
        <f t="shared" si="27"/>
        <v>0</v>
      </c>
      <c r="S47" s="12"/>
      <c r="T47" s="12"/>
      <c r="U47" s="12"/>
      <c r="V47" s="12"/>
      <c r="W47" s="12">
        <v>46510</v>
      </c>
      <c r="X47" s="12">
        <f t="shared" si="3"/>
        <v>0</v>
      </c>
      <c r="Y47" s="12"/>
      <c r="Z47" s="12"/>
      <c r="AA47" s="12"/>
      <c r="AB47" s="12"/>
      <c r="AC47" s="12"/>
      <c r="AD47" s="12"/>
      <c r="AE47" s="12"/>
      <c r="AF47" s="12"/>
      <c r="AG47" s="12">
        <v>3.2886378765106201</v>
      </c>
      <c r="AH47" s="12"/>
      <c r="AI47" s="12"/>
      <c r="AJ47" s="12"/>
      <c r="AK47" s="12">
        <v>2.5118930339813232</v>
      </c>
      <c r="AL47" s="12">
        <v>47.048393249511719</v>
      </c>
      <c r="AM47" s="12">
        <v>46.205116271972656</v>
      </c>
      <c r="AN47" s="12"/>
      <c r="AO47" s="12"/>
      <c r="AP47" s="12"/>
      <c r="AQ47" s="12"/>
      <c r="AR47" s="12"/>
      <c r="AS47" s="12"/>
      <c r="AT47" s="12"/>
      <c r="AU47" s="12"/>
      <c r="AV47" s="12"/>
      <c r="AW47" s="12"/>
      <c r="AX47" s="12"/>
      <c r="AY47" s="12"/>
      <c r="AZ47" s="12"/>
      <c r="BA47" s="12"/>
      <c r="BB47" s="12"/>
      <c r="BC47" s="12"/>
      <c r="BD47" s="12"/>
      <c r="BE47" s="12">
        <v>28702.126953125</v>
      </c>
      <c r="BF47" s="12"/>
    </row>
    <row r="48" spans="1:65" ht="13.5" x14ac:dyDescent="0.25">
      <c r="A48" s="8" t="s">
        <v>82</v>
      </c>
      <c r="B48" s="12">
        <f t="shared" si="0"/>
        <v>62247.468017578125</v>
      </c>
      <c r="C48" s="12">
        <f t="shared" si="1"/>
        <v>0</v>
      </c>
      <c r="D48" s="12">
        <v>61661.08203125</v>
      </c>
      <c r="E48" s="12"/>
      <c r="F48" s="12">
        <v>586.385986328125</v>
      </c>
      <c r="G48" s="12"/>
      <c r="H48" s="12"/>
      <c r="I48" s="12"/>
      <c r="J48" s="12"/>
      <c r="K48" s="12"/>
      <c r="L48" s="12"/>
      <c r="M48" s="12"/>
      <c r="N48" s="12">
        <v>1724</v>
      </c>
      <c r="O48" s="12"/>
      <c r="P48" s="12"/>
      <c r="Q48" s="12"/>
      <c r="R48" s="12">
        <f t="shared" si="27"/>
        <v>0</v>
      </c>
      <c r="S48" s="12"/>
      <c r="T48" s="12"/>
      <c r="U48" s="12"/>
      <c r="V48" s="12"/>
      <c r="W48" s="12">
        <v>386</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53784.42578125</v>
      </c>
      <c r="BF48" s="12"/>
    </row>
    <row r="49" spans="1:59" ht="13.5" x14ac:dyDescent="0.25">
      <c r="A49" s="22" t="s">
        <v>146</v>
      </c>
      <c r="B49" s="12">
        <f t="shared" si="0"/>
        <v>29320.7578125</v>
      </c>
      <c r="C49" s="12">
        <f t="shared" si="1"/>
        <v>0</v>
      </c>
      <c r="D49" s="12"/>
      <c r="E49" s="12"/>
      <c r="F49" s="12">
        <v>29320.7578125</v>
      </c>
      <c r="G49" s="12"/>
      <c r="H49" s="12"/>
      <c r="I49" s="12"/>
      <c r="J49" s="12"/>
      <c r="K49" s="12"/>
      <c r="L49" s="12"/>
      <c r="M49" s="12"/>
      <c r="N49" s="12">
        <v>164</v>
      </c>
      <c r="O49" s="12"/>
      <c r="P49" s="12"/>
      <c r="Q49" s="12"/>
      <c r="R49" s="12">
        <f t="shared" si="27"/>
        <v>0</v>
      </c>
      <c r="S49" s="12"/>
      <c r="T49" s="12"/>
      <c r="U49" s="12"/>
      <c r="V49" s="12"/>
      <c r="W49" s="12">
        <v>12469.9990234375</v>
      </c>
      <c r="X49" s="12">
        <f t="shared" si="3"/>
        <v>0</v>
      </c>
      <c r="Y49" s="12"/>
      <c r="Z49" s="12"/>
      <c r="AA49" s="12"/>
      <c r="AB49" s="12"/>
      <c r="AC49" s="12"/>
      <c r="AD49" s="12"/>
      <c r="AE49" s="12"/>
      <c r="AF49" s="12"/>
      <c r="AG49" s="12">
        <v>59.720203399658203</v>
      </c>
      <c r="AH49" s="12"/>
      <c r="AI49" s="12"/>
      <c r="AJ49" s="12"/>
      <c r="AK49" s="12">
        <v>16.021591186523438</v>
      </c>
      <c r="AL49" s="12">
        <v>256.54745483398438</v>
      </c>
      <c r="AM49" s="12">
        <v>118.1729736328125</v>
      </c>
      <c r="AN49" s="12"/>
      <c r="AO49" s="12"/>
      <c r="AP49" s="12"/>
      <c r="AQ49" s="12"/>
      <c r="AR49" s="12"/>
      <c r="AS49" s="12"/>
      <c r="AT49" s="12"/>
      <c r="AU49" s="12"/>
      <c r="AV49" s="12"/>
      <c r="AW49" s="12"/>
      <c r="AX49" s="12"/>
      <c r="AY49" s="12"/>
      <c r="AZ49" s="12"/>
      <c r="BA49" s="12"/>
      <c r="BB49" s="12"/>
      <c r="BC49" s="12"/>
      <c r="BD49" s="12"/>
      <c r="BE49" s="12">
        <v>7549.86669921875</v>
      </c>
      <c r="BF49" s="12"/>
    </row>
    <row r="50" spans="1:59" ht="13.5" x14ac:dyDescent="0.25">
      <c r="A50" s="8" t="s">
        <v>83</v>
      </c>
      <c r="B50" s="12">
        <f t="shared" si="0"/>
        <v>0</v>
      </c>
      <c r="C50" s="12">
        <f t="shared" si="1"/>
        <v>0</v>
      </c>
      <c r="D50" s="12"/>
      <c r="E50" s="12"/>
      <c r="F50" s="12"/>
      <c r="G50" s="12"/>
      <c r="H50" s="12"/>
      <c r="I50" s="12"/>
      <c r="J50" s="12"/>
      <c r="K50" s="12"/>
      <c r="L50" s="12"/>
      <c r="M50" s="12"/>
      <c r="N50" s="12"/>
      <c r="O50" s="12"/>
      <c r="P50" s="12"/>
      <c r="Q50" s="12"/>
      <c r="R50" s="12">
        <f t="shared" si="27"/>
        <v>0</v>
      </c>
      <c r="S50" s="12"/>
      <c r="T50" s="12"/>
      <c r="U50" s="12"/>
      <c r="V50" s="12"/>
      <c r="W50" s="12">
        <v>512</v>
      </c>
      <c r="X50" s="12">
        <f t="shared" si="3"/>
        <v>0</v>
      </c>
      <c r="Y50" s="12"/>
      <c r="Z50" s="12"/>
      <c r="AA50" s="12"/>
      <c r="AB50" s="12"/>
      <c r="AC50" s="12"/>
      <c r="AD50" s="12"/>
      <c r="AE50" s="12"/>
      <c r="AF50" s="12"/>
      <c r="AG50" s="12">
        <v>153.32574462890625</v>
      </c>
      <c r="AH50" s="12"/>
      <c r="AI50" s="12"/>
      <c r="AJ50" s="12"/>
      <c r="AK50" s="12">
        <v>18.34141731262207</v>
      </c>
      <c r="AL50" s="12">
        <v>99.199981689453125</v>
      </c>
      <c r="AM50" s="12">
        <v>7.1757793426513672</v>
      </c>
      <c r="AN50" s="12"/>
      <c r="AO50" s="12"/>
      <c r="AP50" s="12"/>
      <c r="AQ50" s="12"/>
      <c r="AR50" s="12"/>
      <c r="AS50" s="12"/>
      <c r="AT50" s="12"/>
      <c r="AU50" s="12"/>
      <c r="AV50" s="12"/>
      <c r="AW50" s="12"/>
      <c r="AX50" s="12"/>
      <c r="AY50" s="12"/>
      <c r="AZ50" s="12"/>
      <c r="BA50" s="12"/>
      <c r="BB50" s="12"/>
      <c r="BC50" s="12"/>
      <c r="BD50" s="12"/>
      <c r="BE50" s="12">
        <v>200.7799072265625</v>
      </c>
      <c r="BF50" s="12"/>
    </row>
    <row r="51" spans="1:59" ht="13.5" x14ac:dyDescent="0.25">
      <c r="A51" s="22" t="s">
        <v>147</v>
      </c>
      <c r="B51" s="12">
        <f t="shared" si="0"/>
        <v>0</v>
      </c>
      <c r="C51" s="12">
        <f t="shared" si="1"/>
        <v>0</v>
      </c>
      <c r="D51" s="12"/>
      <c r="E51" s="12"/>
      <c r="F51" s="12"/>
      <c r="G51" s="12"/>
      <c r="H51" s="12"/>
      <c r="I51" s="12"/>
      <c r="J51" s="12"/>
      <c r="K51" s="12"/>
      <c r="L51" s="12"/>
      <c r="M51" s="12"/>
      <c r="N51" s="12">
        <v>106</v>
      </c>
      <c r="O51" s="12"/>
      <c r="P51" s="12"/>
      <c r="Q51" s="12"/>
      <c r="R51" s="12">
        <f t="shared" si="27"/>
        <v>0</v>
      </c>
      <c r="S51" s="12"/>
      <c r="T51" s="12"/>
      <c r="U51" s="12"/>
      <c r="V51" s="12"/>
      <c r="W51" s="12">
        <v>831</v>
      </c>
      <c r="X51" s="12">
        <f t="shared" si="3"/>
        <v>0</v>
      </c>
      <c r="Y51" s="12"/>
      <c r="Z51" s="12"/>
      <c r="AA51" s="12"/>
      <c r="AB51" s="12"/>
      <c r="AC51" s="12"/>
      <c r="AD51" s="12"/>
      <c r="AE51" s="12"/>
      <c r="AF51" s="12">
        <v>221.99894714355469</v>
      </c>
      <c r="AG51" s="12"/>
      <c r="AH51" s="12"/>
      <c r="AI51" s="12"/>
      <c r="AJ51" s="12"/>
      <c r="AK51" s="12"/>
      <c r="AL51" s="12">
        <v>98.909927368164063</v>
      </c>
      <c r="AM51" s="12">
        <v>180.06431579589844</v>
      </c>
      <c r="AN51" s="12"/>
      <c r="AO51" s="12"/>
      <c r="AP51" s="12"/>
      <c r="AQ51" s="12"/>
      <c r="AR51" s="12"/>
      <c r="AS51" s="12"/>
      <c r="AT51" s="12"/>
      <c r="AU51" s="12"/>
      <c r="AV51" s="12"/>
      <c r="AW51" s="12"/>
      <c r="AX51" s="12"/>
      <c r="AY51" s="12"/>
      <c r="AZ51" s="12"/>
      <c r="BA51" s="12"/>
      <c r="BB51" s="12"/>
      <c r="BC51" s="12"/>
      <c r="BD51" s="12"/>
      <c r="BE51" s="12">
        <v>238.52235412597656</v>
      </c>
      <c r="BF51" s="12"/>
    </row>
    <row r="52" spans="1:59" ht="13.5" x14ac:dyDescent="0.25">
      <c r="A52" s="22" t="s">
        <v>148</v>
      </c>
      <c r="B52" s="12">
        <f t="shared" si="0"/>
        <v>10930.599609375</v>
      </c>
      <c r="C52" s="12">
        <f t="shared" si="1"/>
        <v>0</v>
      </c>
      <c r="D52" s="12"/>
      <c r="E52" s="12"/>
      <c r="F52" s="12">
        <v>10930.599609375</v>
      </c>
      <c r="G52" s="12"/>
      <c r="H52" s="12"/>
      <c r="I52" s="12"/>
      <c r="J52" s="12"/>
      <c r="K52" s="12"/>
      <c r="L52" s="12"/>
      <c r="M52" s="12"/>
      <c r="N52" s="12">
        <v>301</v>
      </c>
      <c r="O52" s="12"/>
      <c r="P52" s="12"/>
      <c r="Q52" s="12"/>
      <c r="R52" s="12">
        <f t="shared" si="27"/>
        <v>0</v>
      </c>
      <c r="S52" s="12"/>
      <c r="T52" s="12"/>
      <c r="U52" s="12"/>
      <c r="V52" s="12"/>
      <c r="W52" s="12"/>
      <c r="X52" s="12">
        <f t="shared" si="3"/>
        <v>0</v>
      </c>
      <c r="Y52" s="12"/>
      <c r="Z52" s="12"/>
      <c r="AA52" s="12"/>
      <c r="AB52" s="12"/>
      <c r="AC52" s="12"/>
      <c r="AD52" s="12"/>
      <c r="AE52" s="12"/>
      <c r="AF52" s="12">
        <v>205.59808349609375</v>
      </c>
      <c r="AG52" s="12">
        <v>5422.0234375</v>
      </c>
      <c r="AH52" s="12"/>
      <c r="AI52" s="12">
        <v>1.3098759651184082</v>
      </c>
      <c r="AJ52" s="12"/>
      <c r="AK52" s="12">
        <v>109.81448364257813</v>
      </c>
      <c r="AL52" s="12">
        <v>63522.1953125</v>
      </c>
      <c r="AM52" s="12">
        <v>3277.76123046875</v>
      </c>
      <c r="AN52" s="12"/>
      <c r="AO52" s="12"/>
      <c r="AP52" s="12"/>
      <c r="AQ52" s="12"/>
      <c r="AR52" s="12"/>
      <c r="AS52" s="12"/>
      <c r="AT52" s="12"/>
      <c r="AU52" s="12"/>
      <c r="AV52" s="12"/>
      <c r="AW52" s="12"/>
      <c r="AX52" s="12"/>
      <c r="AY52" s="12"/>
      <c r="AZ52" s="12"/>
      <c r="BA52" s="12"/>
      <c r="BB52" s="12"/>
      <c r="BC52" s="12"/>
      <c r="BD52" s="12"/>
      <c r="BE52" s="12">
        <v>103375.1875</v>
      </c>
      <c r="BF52" s="12"/>
    </row>
    <row r="53" spans="1:59" ht="13.5" x14ac:dyDescent="0.25">
      <c r="A53" s="22" t="s">
        <v>149</v>
      </c>
      <c r="B53" s="12">
        <f t="shared" si="0"/>
        <v>0</v>
      </c>
      <c r="C53" s="12">
        <f t="shared" si="1"/>
        <v>0</v>
      </c>
      <c r="D53" s="12"/>
      <c r="E53" s="12"/>
      <c r="F53" s="12"/>
      <c r="G53" s="12"/>
      <c r="H53" s="12"/>
      <c r="I53" s="12"/>
      <c r="J53" s="12"/>
      <c r="K53" s="12"/>
      <c r="L53" s="12"/>
      <c r="M53" s="12"/>
      <c r="N53" s="12">
        <v>1036</v>
      </c>
      <c r="O53" s="12"/>
      <c r="P53" s="12"/>
      <c r="Q53" s="12"/>
      <c r="R53" s="12">
        <f t="shared" si="27"/>
        <v>0</v>
      </c>
      <c r="S53" s="12"/>
      <c r="T53" s="12"/>
      <c r="U53" s="12"/>
      <c r="V53" s="12"/>
      <c r="W53" s="12">
        <v>2934</v>
      </c>
      <c r="X53" s="12">
        <f t="shared" si="3"/>
        <v>0</v>
      </c>
      <c r="Y53" s="12"/>
      <c r="Z53" s="12"/>
      <c r="AA53" s="12"/>
      <c r="AB53" s="12"/>
      <c r="AC53" s="12"/>
      <c r="AD53" s="12"/>
      <c r="AE53" s="12"/>
      <c r="AF53" s="12"/>
      <c r="AG53" s="12">
        <v>18.689411163330078</v>
      </c>
      <c r="AH53" s="12"/>
      <c r="AI53" s="12"/>
      <c r="AJ53" s="12"/>
      <c r="AK53" s="12">
        <v>128.7623291015625</v>
      </c>
      <c r="AL53" s="12">
        <v>1821.108642578125</v>
      </c>
      <c r="AM53" s="12">
        <v>1208.9952392578125</v>
      </c>
      <c r="AN53" s="12"/>
      <c r="AO53" s="12"/>
      <c r="AP53" s="12"/>
      <c r="AQ53" s="12"/>
      <c r="AR53" s="12"/>
      <c r="AS53" s="12"/>
      <c r="AT53" s="12"/>
      <c r="AU53" s="12"/>
      <c r="AV53" s="12"/>
      <c r="AW53" s="12"/>
      <c r="AX53" s="12"/>
      <c r="AY53" s="12"/>
      <c r="AZ53" s="12"/>
      <c r="BA53" s="12"/>
      <c r="BB53" s="12"/>
      <c r="BC53" s="12"/>
      <c r="BD53" s="12"/>
      <c r="BE53" s="12">
        <v>2569.153564453125</v>
      </c>
      <c r="BF53" s="12"/>
    </row>
    <row r="54" spans="1:59" ht="13.5" x14ac:dyDescent="0.25">
      <c r="A54" s="22" t="s">
        <v>150</v>
      </c>
      <c r="B54" s="12">
        <f t="shared" si="0"/>
        <v>0</v>
      </c>
      <c r="C54" s="12">
        <f t="shared" si="1"/>
        <v>0</v>
      </c>
      <c r="D54" s="12"/>
      <c r="E54" s="12"/>
      <c r="F54" s="12"/>
      <c r="G54" s="12"/>
      <c r="H54" s="12"/>
      <c r="I54" s="12"/>
      <c r="J54" s="12"/>
      <c r="K54" s="12"/>
      <c r="L54" s="12"/>
      <c r="M54" s="12"/>
      <c r="N54" s="12">
        <v>3944</v>
      </c>
      <c r="O54" s="12"/>
      <c r="P54" s="12"/>
      <c r="Q54" s="12"/>
      <c r="R54" s="12">
        <f t="shared" si="27"/>
        <v>0</v>
      </c>
      <c r="S54" s="12"/>
      <c r="T54" s="12"/>
      <c r="U54" s="12"/>
      <c r="V54" s="12"/>
      <c r="W54" s="12">
        <v>832</v>
      </c>
      <c r="X54" s="12">
        <f t="shared" si="3"/>
        <v>0</v>
      </c>
      <c r="Y54" s="12"/>
      <c r="Z54" s="12"/>
      <c r="AA54" s="12"/>
      <c r="AB54" s="12"/>
      <c r="AC54" s="12"/>
      <c r="AD54" s="12"/>
      <c r="AE54" s="12"/>
      <c r="AF54" s="12"/>
      <c r="AG54" s="12">
        <v>0.33413404226303101</v>
      </c>
      <c r="AH54" s="12"/>
      <c r="AI54" s="12"/>
      <c r="AJ54" s="12"/>
      <c r="AK54" s="12">
        <v>2.0715560913085938</v>
      </c>
      <c r="AL54" s="12">
        <v>122.99259948730469</v>
      </c>
      <c r="AM54" s="12">
        <v>96.407623291015625</v>
      </c>
      <c r="AN54" s="12"/>
      <c r="AO54" s="12"/>
      <c r="AP54" s="12"/>
      <c r="AQ54" s="12"/>
      <c r="AR54" s="12"/>
      <c r="AS54" s="12"/>
      <c r="AT54" s="12"/>
      <c r="AU54" s="12"/>
      <c r="AV54" s="12"/>
      <c r="AW54" s="12"/>
      <c r="AX54" s="12"/>
      <c r="AY54" s="12"/>
      <c r="AZ54" s="12"/>
      <c r="BA54" s="12"/>
      <c r="BB54" s="12"/>
      <c r="BC54" s="12"/>
      <c r="BD54" s="12"/>
      <c r="BE54" s="12">
        <v>4285.66064453125</v>
      </c>
      <c r="BF54" s="12"/>
    </row>
    <row r="55" spans="1:59" ht="13.5" x14ac:dyDescent="0.25">
      <c r="A55" s="8" t="s">
        <v>84</v>
      </c>
      <c r="B55" s="12">
        <f t="shared" si="0"/>
        <v>0</v>
      </c>
      <c r="C55" s="12">
        <f t="shared" si="1"/>
        <v>0</v>
      </c>
      <c r="D55" s="12"/>
      <c r="E55" s="12"/>
      <c r="F55" s="12"/>
      <c r="G55" s="12"/>
      <c r="H55" s="12"/>
      <c r="I55" s="12"/>
      <c r="J55" s="12"/>
      <c r="K55" s="12"/>
      <c r="L55" s="12"/>
      <c r="M55" s="12"/>
      <c r="N55" s="12"/>
      <c r="O55" s="12"/>
      <c r="P55" s="12"/>
      <c r="Q55" s="12"/>
      <c r="R55" s="12">
        <f t="shared" si="27"/>
        <v>0</v>
      </c>
      <c r="S55" s="12"/>
      <c r="T55" s="12"/>
      <c r="U55" s="12"/>
      <c r="V55" s="12"/>
      <c r="W55" s="12"/>
      <c r="X55" s="12">
        <f t="shared" si="3"/>
        <v>0</v>
      </c>
      <c r="Y55" s="12"/>
      <c r="Z55" s="12"/>
      <c r="AA55" s="12"/>
      <c r="AB55" s="12"/>
      <c r="AC55" s="12"/>
      <c r="AD55" s="12"/>
      <c r="AE55" s="12"/>
      <c r="AF55" s="12"/>
      <c r="AG55" s="12">
        <v>8.0843334197998047</v>
      </c>
      <c r="AH55" s="12"/>
      <c r="AI55" s="12"/>
      <c r="AJ55" s="12"/>
      <c r="AK55" s="12">
        <v>5.7719998061656952E-2</v>
      </c>
      <c r="AL55" s="12">
        <v>339.49337768554688</v>
      </c>
      <c r="AM55" s="12">
        <v>97.353607177734375</v>
      </c>
      <c r="AN55" s="12"/>
      <c r="AO55" s="12"/>
      <c r="AP55" s="12"/>
      <c r="AQ55" s="12"/>
      <c r="AR55" s="12"/>
      <c r="AS55" s="12"/>
      <c r="AT55" s="12"/>
      <c r="AU55" s="12"/>
      <c r="AV55" s="12"/>
      <c r="AW55" s="12"/>
      <c r="AX55" s="12"/>
      <c r="AY55" s="12"/>
      <c r="AZ55" s="12"/>
      <c r="BA55" s="12"/>
      <c r="BB55" s="12"/>
      <c r="BC55" s="12"/>
      <c r="BD55" s="12"/>
      <c r="BE55" s="12">
        <v>1143.0322265625</v>
      </c>
      <c r="BF55" s="12"/>
    </row>
    <row r="56" spans="1:59" ht="13.5" x14ac:dyDescent="0.25">
      <c r="A56" s="8" t="s">
        <v>85</v>
      </c>
      <c r="B56" s="12">
        <f t="shared" si="0"/>
        <v>0</v>
      </c>
      <c r="C56" s="12">
        <f t="shared" si="1"/>
        <v>0</v>
      </c>
      <c r="D56" s="12"/>
      <c r="E56" s="12"/>
      <c r="F56" s="12"/>
      <c r="G56" s="12"/>
      <c r="H56" s="12"/>
      <c r="I56" s="12"/>
      <c r="J56" s="12"/>
      <c r="K56" s="12"/>
      <c r="L56" s="12"/>
      <c r="M56" s="12"/>
      <c r="N56" s="12"/>
      <c r="O56" s="12"/>
      <c r="P56" s="12"/>
      <c r="Q56" s="12"/>
      <c r="R56" s="12">
        <f t="shared" si="27"/>
        <v>0</v>
      </c>
      <c r="S56" s="12"/>
      <c r="T56" s="12"/>
      <c r="U56" s="12"/>
      <c r="V56" s="12"/>
      <c r="W56" s="12"/>
      <c r="X56" s="12">
        <f t="shared" si="3"/>
        <v>0</v>
      </c>
      <c r="Y56" s="12"/>
      <c r="Z56" s="12"/>
      <c r="AA56" s="12"/>
      <c r="AB56" s="12"/>
      <c r="AC56" s="12"/>
      <c r="AD56" s="12"/>
      <c r="AE56" s="12"/>
      <c r="AF56" s="12"/>
      <c r="AG56" s="12">
        <v>19.484905242919922</v>
      </c>
      <c r="AH56" s="12"/>
      <c r="AI56" s="12"/>
      <c r="AJ56" s="12"/>
      <c r="AK56" s="12">
        <v>54.457046508789063</v>
      </c>
      <c r="AL56" s="12"/>
      <c r="AM56" s="12">
        <v>85.690017700195313</v>
      </c>
      <c r="AN56" s="12"/>
      <c r="AO56" s="12"/>
      <c r="AP56" s="12"/>
      <c r="AQ56" s="12"/>
      <c r="AR56" s="12"/>
      <c r="AS56" s="12"/>
      <c r="AT56" s="12"/>
      <c r="AU56" s="12"/>
      <c r="AV56" s="12"/>
      <c r="AW56" s="12"/>
      <c r="AX56" s="12"/>
      <c r="AY56" s="12"/>
      <c r="AZ56" s="12"/>
      <c r="BA56" s="12"/>
      <c r="BB56" s="12"/>
      <c r="BC56" s="12"/>
      <c r="BD56" s="12"/>
      <c r="BE56" s="12">
        <v>826.27392578125</v>
      </c>
      <c r="BF56" s="12"/>
    </row>
    <row r="57" spans="1:59" ht="13.5" x14ac:dyDescent="0.25">
      <c r="A57" s="8" t="s">
        <v>86</v>
      </c>
      <c r="B57" s="12">
        <f t="shared" si="0"/>
        <v>0</v>
      </c>
      <c r="C57" s="12">
        <f t="shared" si="1"/>
        <v>0</v>
      </c>
      <c r="D57" s="12"/>
      <c r="E57" s="12"/>
      <c r="F57" s="12"/>
      <c r="G57" s="12"/>
      <c r="H57" s="12"/>
      <c r="I57" s="12"/>
      <c r="J57" s="12"/>
      <c r="K57" s="12"/>
      <c r="L57" s="12"/>
      <c r="M57" s="12"/>
      <c r="N57" s="12"/>
      <c r="O57" s="12"/>
      <c r="P57" s="12"/>
      <c r="Q57" s="12"/>
      <c r="R57" s="12">
        <f t="shared" si="27"/>
        <v>0</v>
      </c>
      <c r="S57" s="12"/>
      <c r="T57" s="12"/>
      <c r="U57" s="12"/>
      <c r="V57" s="12"/>
      <c r="W57" s="12">
        <v>10</v>
      </c>
      <c r="X57" s="12">
        <f t="shared" si="3"/>
        <v>0</v>
      </c>
      <c r="Y57" s="12"/>
      <c r="Z57" s="12"/>
      <c r="AA57" s="12"/>
      <c r="AB57" s="12"/>
      <c r="AC57" s="12"/>
      <c r="AD57" s="12"/>
      <c r="AE57" s="12"/>
      <c r="AF57" s="12"/>
      <c r="AG57" s="12"/>
      <c r="AH57" s="12"/>
      <c r="AI57" s="12"/>
      <c r="AJ57" s="12"/>
      <c r="AK57" s="12">
        <v>13.669798851013184</v>
      </c>
      <c r="AL57" s="12">
        <v>1933.217529296875</v>
      </c>
      <c r="AM57" s="12">
        <v>13.942031860351563</v>
      </c>
      <c r="AN57" s="12"/>
      <c r="AO57" s="12"/>
      <c r="AP57" s="12"/>
      <c r="AQ57" s="12"/>
      <c r="AR57" s="12"/>
      <c r="AS57" s="12"/>
      <c r="AT57" s="12"/>
      <c r="AU57" s="12"/>
      <c r="AV57" s="12"/>
      <c r="AW57" s="12"/>
      <c r="AX57" s="12"/>
      <c r="AY57" s="12"/>
      <c r="AZ57" s="12"/>
      <c r="BA57" s="12"/>
      <c r="BB57" s="12"/>
      <c r="BC57" s="12"/>
      <c r="BD57" s="12"/>
      <c r="BE57" s="12">
        <v>562.5826416015625</v>
      </c>
      <c r="BF57" s="12"/>
    </row>
    <row r="58" spans="1:59" ht="13.5" x14ac:dyDescent="0.25">
      <c r="A58" s="22" t="s">
        <v>151</v>
      </c>
      <c r="B58" s="12">
        <f t="shared" si="0"/>
        <v>261702.765625</v>
      </c>
      <c r="C58" s="12">
        <f t="shared" si="1"/>
        <v>0</v>
      </c>
      <c r="D58" s="12"/>
      <c r="E58" s="12"/>
      <c r="F58" s="12">
        <v>261702.765625</v>
      </c>
      <c r="G58" s="12"/>
      <c r="H58" s="12"/>
      <c r="I58" s="12"/>
      <c r="J58" s="12"/>
      <c r="K58" s="12"/>
      <c r="L58" s="12"/>
      <c r="M58" s="12"/>
      <c r="N58" s="12">
        <v>2116</v>
      </c>
      <c r="O58" s="12"/>
      <c r="P58" s="12"/>
      <c r="Q58" s="12"/>
      <c r="R58" s="12">
        <v>81176.203125</v>
      </c>
      <c r="S58" s="12">
        <v>81176.203125</v>
      </c>
      <c r="T58" s="12"/>
      <c r="U58" s="12"/>
      <c r="V58" s="12"/>
      <c r="W58" s="12">
        <v>2816</v>
      </c>
      <c r="X58" s="12">
        <f t="shared" si="3"/>
        <v>0</v>
      </c>
      <c r="Y58" s="12"/>
      <c r="Z58" s="12"/>
      <c r="AA58" s="12"/>
      <c r="AB58" s="12"/>
      <c r="AC58" s="12"/>
      <c r="AD58" s="12"/>
      <c r="AE58" s="12"/>
      <c r="AF58" s="12"/>
      <c r="AG58" s="12">
        <v>572.65008544921875</v>
      </c>
      <c r="AH58" s="12"/>
      <c r="AI58" s="12"/>
      <c r="AJ58" s="12"/>
      <c r="AK58" s="12">
        <v>392.41607666015625</v>
      </c>
      <c r="AL58" s="12">
        <v>3589.82080078125</v>
      </c>
      <c r="AM58" s="12">
        <v>3326.44775390625</v>
      </c>
      <c r="AN58" s="12"/>
      <c r="AO58" s="12"/>
      <c r="AP58" s="12"/>
      <c r="AQ58" s="12"/>
      <c r="AR58" s="12"/>
      <c r="AS58" s="12"/>
      <c r="AT58" s="12"/>
      <c r="AU58" s="12"/>
      <c r="AV58" s="12"/>
      <c r="AW58" s="12"/>
      <c r="AX58" s="12"/>
      <c r="AY58" s="12"/>
      <c r="AZ58" s="12"/>
      <c r="BA58" s="12"/>
      <c r="BB58" s="12"/>
      <c r="BC58" s="12"/>
      <c r="BD58" s="12"/>
      <c r="BE58" s="12">
        <v>101902.03125</v>
      </c>
      <c r="BF58" s="12"/>
    </row>
    <row r="59" spans="1:59" s="2" customFormat="1" x14ac:dyDescent="0.2">
      <c r="A59" s="13" t="s">
        <v>87</v>
      </c>
      <c r="B59" s="14">
        <f t="shared" si="0"/>
        <v>0</v>
      </c>
      <c r="C59" s="14">
        <f t="shared" si="1"/>
        <v>0</v>
      </c>
      <c r="D59" s="14">
        <f t="shared" ref="D59" si="28">SUM(D60:D66)</f>
        <v>0</v>
      </c>
      <c r="E59" s="14">
        <f t="shared" ref="E59:M59" si="29">SUM(E60:E66)</f>
        <v>0</v>
      </c>
      <c r="F59" s="14">
        <f t="shared" si="29"/>
        <v>0</v>
      </c>
      <c r="G59" s="14">
        <f t="shared" si="29"/>
        <v>0</v>
      </c>
      <c r="H59" s="14">
        <f t="shared" si="29"/>
        <v>0</v>
      </c>
      <c r="I59" s="14">
        <f t="shared" si="29"/>
        <v>0</v>
      </c>
      <c r="J59" s="14">
        <f t="shared" si="29"/>
        <v>0</v>
      </c>
      <c r="K59" s="14">
        <f t="shared" si="29"/>
        <v>0</v>
      </c>
      <c r="L59" s="14">
        <f t="shared" si="29"/>
        <v>0</v>
      </c>
      <c r="M59" s="14">
        <f t="shared" si="29"/>
        <v>0</v>
      </c>
      <c r="N59" s="14">
        <f>SUM(N60:N66)</f>
        <v>0</v>
      </c>
      <c r="O59" s="14">
        <v>0</v>
      </c>
      <c r="P59" s="14">
        <v>0</v>
      </c>
      <c r="Q59" s="14">
        <f t="shared" ref="Q59:BD59" si="30">SUM(Q60:Q66)</f>
        <v>0</v>
      </c>
      <c r="R59" s="14">
        <f t="shared" si="30"/>
        <v>0</v>
      </c>
      <c r="S59" s="14">
        <f t="shared" si="30"/>
        <v>0</v>
      </c>
      <c r="T59" s="14">
        <f t="shared" si="30"/>
        <v>0</v>
      </c>
      <c r="U59" s="14">
        <f t="shared" si="30"/>
        <v>0</v>
      </c>
      <c r="V59" s="14">
        <f t="shared" si="30"/>
        <v>0</v>
      </c>
      <c r="W59" s="14">
        <f t="shared" si="30"/>
        <v>0</v>
      </c>
      <c r="X59" s="14">
        <f t="shared" si="3"/>
        <v>0</v>
      </c>
      <c r="Y59" s="14">
        <f t="shared" si="30"/>
        <v>0</v>
      </c>
      <c r="Z59" s="14">
        <f t="shared" si="30"/>
        <v>0</v>
      </c>
      <c r="AA59" s="14">
        <f t="shared" si="30"/>
        <v>0</v>
      </c>
      <c r="AB59" s="14">
        <f t="shared" si="30"/>
        <v>0</v>
      </c>
      <c r="AC59" s="14">
        <f t="shared" si="30"/>
        <v>0</v>
      </c>
      <c r="AD59" s="14">
        <f t="shared" si="30"/>
        <v>0</v>
      </c>
      <c r="AE59" s="14">
        <f t="shared" si="30"/>
        <v>0</v>
      </c>
      <c r="AF59" s="14">
        <f>SUM(AF60:AF66)</f>
        <v>707.55169582366943</v>
      </c>
      <c r="AG59" s="14">
        <f>SUM(AG60:AG66)</f>
        <v>348336.72090291977</v>
      </c>
      <c r="AH59" s="14">
        <f>SUM(AH60:AH66)</f>
        <v>72.377243041992188</v>
      </c>
      <c r="AI59" s="14">
        <f t="shared" si="30"/>
        <v>74517.352388381958</v>
      </c>
      <c r="AJ59" s="14">
        <f t="shared" si="30"/>
        <v>0</v>
      </c>
      <c r="AK59" s="14">
        <f t="shared" si="30"/>
        <v>2672.5483915805817</v>
      </c>
      <c r="AL59" s="14">
        <f t="shared" si="30"/>
        <v>262613.95022583008</v>
      </c>
      <c r="AM59" s="14">
        <f t="shared" si="30"/>
        <v>4077.2736420631409</v>
      </c>
      <c r="AN59" s="14">
        <f t="shared" si="30"/>
        <v>0</v>
      </c>
      <c r="AO59" s="14">
        <f>SUM(AO60:AO66)</f>
        <v>0</v>
      </c>
      <c r="AP59" s="14">
        <f>SUM(AP60:AP66)</f>
        <v>0</v>
      </c>
      <c r="AQ59" s="14">
        <f>SUM(AQ60:AQ66)</f>
        <v>0</v>
      </c>
      <c r="AR59" s="14">
        <f t="shared" si="30"/>
        <v>0</v>
      </c>
      <c r="AS59" s="14">
        <f t="shared" si="30"/>
        <v>0</v>
      </c>
      <c r="AT59" s="14">
        <f t="shared" si="30"/>
        <v>0</v>
      </c>
      <c r="AU59" s="14">
        <f t="shared" si="30"/>
        <v>0</v>
      </c>
      <c r="AV59" s="14">
        <f t="shared" si="30"/>
        <v>0</v>
      </c>
      <c r="AW59" s="14">
        <f t="shared" si="30"/>
        <v>0</v>
      </c>
      <c r="AX59" s="14">
        <f t="shared" si="30"/>
        <v>0</v>
      </c>
      <c r="AY59" s="14">
        <f t="shared" si="30"/>
        <v>0</v>
      </c>
      <c r="AZ59" s="14">
        <f t="shared" si="30"/>
        <v>0</v>
      </c>
      <c r="BA59" s="14">
        <f t="shared" si="30"/>
        <v>0</v>
      </c>
      <c r="BB59" s="14">
        <f t="shared" si="30"/>
        <v>0</v>
      </c>
      <c r="BC59" s="14">
        <f t="shared" si="30"/>
        <v>0</v>
      </c>
      <c r="BD59" s="14">
        <f t="shared" si="30"/>
        <v>0</v>
      </c>
      <c r="BE59" s="14">
        <f>SUM(BE60:BE66)</f>
        <v>11526.505157470703</v>
      </c>
      <c r="BF59" s="14">
        <f>SUM(BF60:BF66)</f>
        <v>0</v>
      </c>
      <c r="BG59" s="5"/>
    </row>
    <row r="60" spans="1:59" ht="13.5" x14ac:dyDescent="0.25">
      <c r="A60" s="8" t="s">
        <v>88</v>
      </c>
      <c r="B60" s="12">
        <f t="shared" si="0"/>
        <v>0</v>
      </c>
      <c r="C60" s="12">
        <f t="shared" si="1"/>
        <v>0</v>
      </c>
      <c r="D60" s="12"/>
      <c r="E60" s="12"/>
      <c r="F60" s="12"/>
      <c r="G60" s="12"/>
      <c r="H60" s="12"/>
      <c r="I60" s="12"/>
      <c r="J60" s="12"/>
      <c r="K60" s="12"/>
      <c r="L60" s="12"/>
      <c r="M60" s="12"/>
      <c r="N60" s="12"/>
      <c r="O60" s="12"/>
      <c r="P60" s="12"/>
      <c r="Q60" s="12"/>
      <c r="R60" s="12">
        <f t="shared" ref="R60:R66" si="31">SUM(S60:V60)</f>
        <v>0</v>
      </c>
      <c r="S60" s="12"/>
      <c r="T60" s="12"/>
      <c r="U60" s="12"/>
      <c r="V60" s="12"/>
      <c r="W60" s="12"/>
      <c r="X60" s="12">
        <f t="shared" si="3"/>
        <v>0</v>
      </c>
      <c r="Y60" s="12"/>
      <c r="Z60" s="12"/>
      <c r="AA60" s="12"/>
      <c r="AB60" s="12"/>
      <c r="AC60" s="12"/>
      <c r="AD60" s="12"/>
      <c r="AE60" s="12"/>
      <c r="AF60" s="12"/>
      <c r="AG60" s="12"/>
      <c r="AH60" s="12">
        <v>72.377243041992188</v>
      </c>
      <c r="AI60" s="12">
        <v>11335.3125</v>
      </c>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c r="F61" s="12"/>
      <c r="G61" s="12"/>
      <c r="H61" s="12"/>
      <c r="I61" s="12"/>
      <c r="J61" s="12"/>
      <c r="K61" s="12"/>
      <c r="L61" s="12"/>
      <c r="M61" s="12"/>
      <c r="N61" s="12"/>
      <c r="O61" s="12"/>
      <c r="P61" s="12"/>
      <c r="Q61" s="12"/>
      <c r="R61" s="12">
        <f t="shared" si="31"/>
        <v>0</v>
      </c>
      <c r="S61" s="12"/>
      <c r="T61" s="12"/>
      <c r="U61" s="12"/>
      <c r="V61" s="12"/>
      <c r="W61" s="12"/>
      <c r="X61" s="12">
        <f t="shared" si="3"/>
        <v>0</v>
      </c>
      <c r="Y61" s="12"/>
      <c r="Z61" s="12"/>
      <c r="AA61" s="12"/>
      <c r="AB61" s="12"/>
      <c r="AC61" s="12"/>
      <c r="AD61" s="12"/>
      <c r="AE61" s="12"/>
      <c r="AF61" s="12"/>
      <c r="AG61" s="12">
        <v>78.010108947753906</v>
      </c>
      <c r="AH61" s="12"/>
      <c r="AI61" s="12">
        <v>63098.02734375</v>
      </c>
      <c r="AJ61" s="12"/>
      <c r="AK61" s="12"/>
      <c r="AL61" s="12">
        <v>301.41433715820313</v>
      </c>
      <c r="AM61" s="12">
        <v>6.3841438293457031</v>
      </c>
      <c r="AN61" s="12"/>
      <c r="AO61" s="12"/>
      <c r="AP61" s="12"/>
      <c r="AQ61" s="12"/>
      <c r="AR61" s="12"/>
      <c r="AS61" s="12"/>
      <c r="AT61" s="12"/>
      <c r="AU61" s="12"/>
      <c r="AV61" s="12"/>
      <c r="AW61" s="12"/>
      <c r="AX61" s="12"/>
      <c r="AY61" s="12"/>
      <c r="AZ61" s="12"/>
      <c r="BA61" s="12"/>
      <c r="BB61" s="12"/>
      <c r="BC61" s="12"/>
      <c r="BD61" s="12"/>
      <c r="BE61" s="12">
        <v>246.96192932128906</v>
      </c>
      <c r="BF61" s="12"/>
    </row>
    <row r="62" spans="1:59" ht="13.5" x14ac:dyDescent="0.25">
      <c r="A62" s="8" t="s">
        <v>90</v>
      </c>
      <c r="B62" s="12">
        <f t="shared" si="0"/>
        <v>0</v>
      </c>
      <c r="C62" s="12">
        <f t="shared" si="1"/>
        <v>0</v>
      </c>
      <c r="D62" s="12"/>
      <c r="E62" s="12"/>
      <c r="F62" s="12"/>
      <c r="G62" s="12"/>
      <c r="H62" s="12"/>
      <c r="I62" s="12"/>
      <c r="J62" s="12"/>
      <c r="K62" s="12"/>
      <c r="L62" s="12"/>
      <c r="M62" s="12"/>
      <c r="N62" s="12"/>
      <c r="O62" s="12"/>
      <c r="P62" s="12"/>
      <c r="Q62" s="12"/>
      <c r="R62" s="12">
        <f t="shared" si="31"/>
        <v>0</v>
      </c>
      <c r="S62" s="12"/>
      <c r="T62" s="12"/>
      <c r="U62" s="12"/>
      <c r="V62" s="12"/>
      <c r="W62" s="12"/>
      <c r="X62" s="12">
        <f t="shared" si="3"/>
        <v>0</v>
      </c>
      <c r="Y62" s="12"/>
      <c r="Z62" s="12"/>
      <c r="AA62" s="12"/>
      <c r="AB62" s="12"/>
      <c r="AC62" s="12"/>
      <c r="AD62" s="12"/>
      <c r="AE62" s="12"/>
      <c r="AF62" s="12">
        <v>691.67462158203125</v>
      </c>
      <c r="AG62" s="12">
        <v>348129.5</v>
      </c>
      <c r="AH62" s="12"/>
      <c r="AI62" s="12">
        <v>53.166110992431641</v>
      </c>
      <c r="AJ62" s="12"/>
      <c r="AK62" s="12">
        <v>2670.997314453125</v>
      </c>
      <c r="AL62" s="12">
        <v>256259.921875</v>
      </c>
      <c r="AM62" s="12">
        <v>784.408447265625</v>
      </c>
      <c r="AN62" s="12"/>
      <c r="AO62" s="12"/>
      <c r="AP62" s="12"/>
      <c r="AQ62" s="12"/>
      <c r="AR62" s="12"/>
      <c r="AS62" s="12"/>
      <c r="AT62" s="12"/>
      <c r="AU62" s="12"/>
      <c r="AV62" s="12"/>
      <c r="AW62" s="12"/>
      <c r="AX62" s="12"/>
      <c r="AY62" s="12"/>
      <c r="AZ62" s="12"/>
      <c r="BA62" s="12"/>
      <c r="BB62" s="12"/>
      <c r="BC62" s="12"/>
      <c r="BD62" s="12"/>
      <c r="BE62" s="12">
        <v>193.34785461425781</v>
      </c>
      <c r="BF62" s="12"/>
    </row>
    <row r="63" spans="1:59" ht="13.5" x14ac:dyDescent="0.25">
      <c r="A63" s="8" t="s">
        <v>91</v>
      </c>
      <c r="B63" s="12">
        <f t="shared" si="0"/>
        <v>0</v>
      </c>
      <c r="C63" s="12">
        <f t="shared" si="1"/>
        <v>0</v>
      </c>
      <c r="D63" s="12"/>
      <c r="E63" s="12"/>
      <c r="F63" s="12"/>
      <c r="G63" s="12"/>
      <c r="H63" s="12"/>
      <c r="I63" s="12"/>
      <c r="J63" s="12"/>
      <c r="K63" s="12"/>
      <c r="L63" s="12"/>
      <c r="M63" s="12"/>
      <c r="N63" s="12"/>
      <c r="O63" s="12"/>
      <c r="P63" s="12"/>
      <c r="Q63" s="12"/>
      <c r="R63" s="12">
        <f t="shared" si="31"/>
        <v>0</v>
      </c>
      <c r="S63" s="12"/>
      <c r="T63" s="12"/>
      <c r="U63" s="12"/>
      <c r="V63" s="12"/>
      <c r="W63" s="12"/>
      <c r="X63" s="12">
        <f t="shared" si="3"/>
        <v>0</v>
      </c>
      <c r="Y63" s="12"/>
      <c r="Z63" s="12"/>
      <c r="AA63" s="12"/>
      <c r="AB63" s="12"/>
      <c r="AC63" s="12"/>
      <c r="AD63" s="12"/>
      <c r="AE63" s="12"/>
      <c r="AF63" s="12">
        <v>6.9266738891601563</v>
      </c>
      <c r="AG63" s="12">
        <v>27.07975959777832</v>
      </c>
      <c r="AH63" s="12"/>
      <c r="AI63" s="12">
        <v>30.846433639526367</v>
      </c>
      <c r="AJ63" s="12"/>
      <c r="AK63" s="12">
        <v>1.551077127456665</v>
      </c>
      <c r="AL63" s="12">
        <v>4883.759765625</v>
      </c>
      <c r="AM63" s="12">
        <v>44.536918640136719</v>
      </c>
      <c r="AN63" s="12"/>
      <c r="AO63" s="12"/>
      <c r="AP63" s="12"/>
      <c r="AQ63" s="12"/>
      <c r="AR63" s="12"/>
      <c r="AS63" s="12"/>
      <c r="AT63" s="12"/>
      <c r="AU63" s="12"/>
      <c r="AV63" s="12"/>
      <c r="AW63" s="12"/>
      <c r="AX63" s="12"/>
      <c r="AY63" s="12"/>
      <c r="AZ63" s="12"/>
      <c r="BA63" s="12"/>
      <c r="BB63" s="12"/>
      <c r="BC63" s="12"/>
      <c r="BD63" s="12"/>
      <c r="BE63" s="12">
        <v>9580.87890625</v>
      </c>
      <c r="BF63" s="12"/>
    </row>
    <row r="64" spans="1:59" ht="13.5" x14ac:dyDescent="0.25">
      <c r="A64" s="8" t="s">
        <v>119</v>
      </c>
      <c r="B64" s="12">
        <f t="shared" si="0"/>
        <v>0</v>
      </c>
      <c r="C64" s="12">
        <f t="shared" si="1"/>
        <v>0</v>
      </c>
      <c r="D64" s="12"/>
      <c r="E64" s="12"/>
      <c r="F64" s="12"/>
      <c r="G64" s="12"/>
      <c r="H64" s="12"/>
      <c r="I64" s="12"/>
      <c r="J64" s="12"/>
      <c r="K64" s="12"/>
      <c r="L64" s="12"/>
      <c r="M64" s="12"/>
      <c r="N64" s="12"/>
      <c r="O64" s="12"/>
      <c r="P64" s="12"/>
      <c r="Q64" s="12"/>
      <c r="R64" s="12">
        <f t="shared" si="31"/>
        <v>0</v>
      </c>
      <c r="S64" s="12"/>
      <c r="T64" s="12"/>
      <c r="U64" s="12"/>
      <c r="V64" s="12"/>
      <c r="W64" s="12"/>
      <c r="X64" s="12">
        <f t="shared" si="3"/>
        <v>0</v>
      </c>
      <c r="Y64" s="12"/>
      <c r="Z64" s="12"/>
      <c r="AA64" s="12"/>
      <c r="AB64" s="12"/>
      <c r="AC64" s="12"/>
      <c r="AD64" s="12"/>
      <c r="AE64" s="12"/>
      <c r="AF64" s="12"/>
      <c r="AG64" s="12">
        <v>0.5130000114440918</v>
      </c>
      <c r="AH64" s="12"/>
      <c r="AI64" s="12"/>
      <c r="AJ64" s="12"/>
      <c r="AK64" s="12"/>
      <c r="AL64" s="12">
        <v>631.6524658203125</v>
      </c>
      <c r="AM64" s="12">
        <v>3234.92138671875</v>
      </c>
      <c r="AN64" s="12"/>
      <c r="AO64" s="12"/>
      <c r="AP64" s="12"/>
      <c r="AQ64" s="12"/>
      <c r="AR64" s="12"/>
      <c r="AS64" s="12"/>
      <c r="AT64" s="12"/>
      <c r="AU64" s="12"/>
      <c r="AV64" s="12"/>
      <c r="AW64" s="12"/>
      <c r="AX64" s="12"/>
      <c r="AY64" s="12"/>
      <c r="AZ64" s="12"/>
      <c r="BA64" s="12"/>
      <c r="BB64" s="12"/>
      <c r="BC64" s="12"/>
      <c r="BD64" s="12"/>
      <c r="BE64" s="12">
        <v>264.00018310546875</v>
      </c>
      <c r="BF64" s="12"/>
    </row>
    <row r="65" spans="1:58" ht="13.5" x14ac:dyDescent="0.25">
      <c r="A65" s="8" t="s">
        <v>120</v>
      </c>
      <c r="B65" s="12">
        <f t="shared" si="0"/>
        <v>0</v>
      </c>
      <c r="C65" s="12">
        <f t="shared" si="1"/>
        <v>0</v>
      </c>
      <c r="D65" s="12"/>
      <c r="E65" s="12"/>
      <c r="F65" s="12"/>
      <c r="G65" s="12"/>
      <c r="H65" s="12"/>
      <c r="I65" s="12"/>
      <c r="J65" s="12"/>
      <c r="K65" s="12"/>
      <c r="L65" s="12"/>
      <c r="M65" s="12"/>
      <c r="N65" s="12"/>
      <c r="O65" s="12"/>
      <c r="P65" s="12"/>
      <c r="Q65" s="12"/>
      <c r="R65" s="12">
        <f t="shared" si="31"/>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0</v>
      </c>
      <c r="C66" s="12">
        <f t="shared" si="1"/>
        <v>0</v>
      </c>
      <c r="D66" s="12"/>
      <c r="E66" s="12"/>
      <c r="F66" s="12"/>
      <c r="G66" s="12"/>
      <c r="H66" s="12"/>
      <c r="I66" s="12"/>
      <c r="J66" s="12"/>
      <c r="K66" s="12"/>
      <c r="L66" s="12"/>
      <c r="M66" s="12"/>
      <c r="N66" s="12"/>
      <c r="O66" s="12"/>
      <c r="P66" s="12"/>
      <c r="Q66" s="12"/>
      <c r="R66" s="12">
        <f t="shared" si="31"/>
        <v>0</v>
      </c>
      <c r="S66" s="12"/>
      <c r="T66" s="12"/>
      <c r="U66" s="12"/>
      <c r="V66" s="12"/>
      <c r="W66" s="12"/>
      <c r="X66" s="12">
        <f t="shared" si="3"/>
        <v>0</v>
      </c>
      <c r="Y66" s="12"/>
      <c r="Z66" s="12"/>
      <c r="AA66" s="12"/>
      <c r="AB66" s="12"/>
      <c r="AC66" s="12"/>
      <c r="AD66" s="12"/>
      <c r="AE66" s="12"/>
      <c r="AF66" s="12">
        <v>8.9504003524780273</v>
      </c>
      <c r="AG66" s="12">
        <v>101.61803436279297</v>
      </c>
      <c r="AH66" s="12"/>
      <c r="AI66" s="12"/>
      <c r="AJ66" s="12"/>
      <c r="AK66" s="12"/>
      <c r="AL66" s="12">
        <v>537.2017822265625</v>
      </c>
      <c r="AM66" s="12">
        <v>7.0227456092834473</v>
      </c>
      <c r="AN66" s="12"/>
      <c r="AO66" s="12"/>
      <c r="AP66" s="12"/>
      <c r="AQ66" s="12"/>
      <c r="AR66" s="12"/>
      <c r="AS66" s="12"/>
      <c r="AT66" s="12"/>
      <c r="AU66" s="12"/>
      <c r="AV66" s="12"/>
      <c r="AW66" s="12"/>
      <c r="AX66" s="12"/>
      <c r="AY66" s="12"/>
      <c r="AZ66" s="12"/>
      <c r="BA66" s="12"/>
      <c r="BB66" s="12"/>
      <c r="BC66" s="12"/>
      <c r="BD66" s="12"/>
      <c r="BE66" s="12">
        <v>1241.3162841796875</v>
      </c>
      <c r="BF66" s="12"/>
    </row>
    <row r="67" spans="1:58" s="2" customFormat="1" x14ac:dyDescent="0.2">
      <c r="A67" s="13" t="s">
        <v>93</v>
      </c>
      <c r="B67" s="14">
        <f t="shared" si="0"/>
        <v>175440.55352783203</v>
      </c>
      <c r="C67" s="14">
        <f>H67+I67</f>
        <v>0</v>
      </c>
      <c r="D67" s="14">
        <f>SUM(D68:D71)</f>
        <v>2940.8197021484375</v>
      </c>
      <c r="E67" s="14">
        <f>SUM(E68:E71)</f>
        <v>0</v>
      </c>
      <c r="F67" s="14">
        <f>SUM(F68:F71)</f>
        <v>172499.73382568359</v>
      </c>
      <c r="G67" s="14">
        <f t="shared" ref="G67:M67" si="32">SUM(G68:G71)</f>
        <v>0</v>
      </c>
      <c r="H67" s="14">
        <f t="shared" si="32"/>
        <v>0</v>
      </c>
      <c r="I67" s="14">
        <f t="shared" si="32"/>
        <v>0</v>
      </c>
      <c r="J67" s="14">
        <f t="shared" si="32"/>
        <v>0</v>
      </c>
      <c r="K67" s="14">
        <f t="shared" si="32"/>
        <v>0</v>
      </c>
      <c r="L67" s="14">
        <f t="shared" si="32"/>
        <v>0</v>
      </c>
      <c r="M67" s="14">
        <f t="shared" si="32"/>
        <v>0</v>
      </c>
      <c r="N67" s="14">
        <f>SUM(N68:N71)</f>
        <v>0</v>
      </c>
      <c r="O67" s="14">
        <v>0</v>
      </c>
      <c r="P67" s="14">
        <v>0</v>
      </c>
      <c r="Q67" s="14">
        <f t="shared" ref="Q67:AT67" si="33">SUM(Q68:Q71)</f>
        <v>0</v>
      </c>
      <c r="R67" s="14">
        <f>SUM(R68:R71)</f>
        <v>344246.09375</v>
      </c>
      <c r="S67" s="14">
        <f t="shared" si="33"/>
        <v>344246.09375</v>
      </c>
      <c r="T67" s="14">
        <f t="shared" si="33"/>
        <v>0</v>
      </c>
      <c r="U67" s="14">
        <f t="shared" si="33"/>
        <v>0</v>
      </c>
      <c r="V67" s="14">
        <f t="shared" si="33"/>
        <v>0</v>
      </c>
      <c r="W67" s="14">
        <f t="shared" si="33"/>
        <v>1465.9299926757813</v>
      </c>
      <c r="X67" s="14">
        <f t="shared" si="3"/>
        <v>0</v>
      </c>
      <c r="Y67" s="14">
        <f t="shared" si="33"/>
        <v>0</v>
      </c>
      <c r="Z67" s="14">
        <f t="shared" si="33"/>
        <v>0</v>
      </c>
      <c r="AA67" s="14">
        <f t="shared" si="33"/>
        <v>0</v>
      </c>
      <c r="AB67" s="14">
        <f t="shared" si="33"/>
        <v>0</v>
      </c>
      <c r="AC67" s="14">
        <f t="shared" si="33"/>
        <v>0</v>
      </c>
      <c r="AD67" s="14">
        <f t="shared" si="33"/>
        <v>0</v>
      </c>
      <c r="AE67" s="14">
        <f t="shared" si="33"/>
        <v>0</v>
      </c>
      <c r="AF67" s="14">
        <f t="shared" si="33"/>
        <v>12257.615074157715</v>
      </c>
      <c r="AG67" s="14">
        <f>SUM(AG68:AG71)</f>
        <v>34700.485191345215</v>
      </c>
      <c r="AH67" s="14">
        <f t="shared" si="33"/>
        <v>0</v>
      </c>
      <c r="AI67" s="14">
        <f t="shared" si="33"/>
        <v>10721.035003662109</v>
      </c>
      <c r="AJ67" s="14">
        <f t="shared" si="33"/>
        <v>0</v>
      </c>
      <c r="AK67" s="14">
        <f t="shared" si="33"/>
        <v>20627.70166015625</v>
      </c>
      <c r="AL67" s="14">
        <f t="shared" si="33"/>
        <v>180787.4573764801</v>
      </c>
      <c r="AM67" s="14">
        <f t="shared" si="33"/>
        <v>5457.7041215896606</v>
      </c>
      <c r="AN67" s="14">
        <f t="shared" si="33"/>
        <v>0</v>
      </c>
      <c r="AO67" s="14">
        <f t="shared" si="33"/>
        <v>0</v>
      </c>
      <c r="AP67" s="14">
        <f>SUM(AP68:AP71)</f>
        <v>0</v>
      </c>
      <c r="AQ67" s="14">
        <f>SUM(AQ68:AQ71)</f>
        <v>0</v>
      </c>
      <c r="AR67" s="14">
        <f t="shared" si="33"/>
        <v>0</v>
      </c>
      <c r="AS67" s="14">
        <f t="shared" si="33"/>
        <v>0</v>
      </c>
      <c r="AT67" s="14">
        <f t="shared" si="33"/>
        <v>0</v>
      </c>
      <c r="AU67" s="14">
        <f>SUM(AU68:AU71)</f>
        <v>0</v>
      </c>
      <c r="AV67" s="14">
        <f t="shared" ref="AV67:BD67" si="34">SUM(AV68:AV71)</f>
        <v>0</v>
      </c>
      <c r="AW67" s="14">
        <f t="shared" si="34"/>
        <v>0</v>
      </c>
      <c r="AX67" s="14">
        <f t="shared" si="34"/>
        <v>0</v>
      </c>
      <c r="AY67" s="14">
        <f t="shared" si="34"/>
        <v>11212.01953125</v>
      </c>
      <c r="AZ67" s="14">
        <f t="shared" si="34"/>
        <v>0</v>
      </c>
      <c r="BA67" s="14">
        <f t="shared" si="34"/>
        <v>0</v>
      </c>
      <c r="BB67" s="14">
        <f t="shared" si="34"/>
        <v>0</v>
      </c>
      <c r="BC67" s="14">
        <f t="shared" si="34"/>
        <v>0</v>
      </c>
      <c r="BD67" s="14">
        <f t="shared" si="34"/>
        <v>0</v>
      </c>
      <c r="BE67" s="14">
        <f>SUM(BE68:BE71)</f>
        <v>332053.19555664063</v>
      </c>
      <c r="BF67" s="14">
        <f>SUM(BF68:BF71)</f>
        <v>0</v>
      </c>
    </row>
    <row r="68" spans="1:58" ht="13.5" x14ac:dyDescent="0.25">
      <c r="A68" s="22" t="s">
        <v>130</v>
      </c>
      <c r="B68" s="12">
        <f t="shared" si="0"/>
        <v>698.97601318359375</v>
      </c>
      <c r="C68" s="12">
        <f t="shared" si="1"/>
        <v>0</v>
      </c>
      <c r="D68" s="12"/>
      <c r="E68" s="12"/>
      <c r="F68" s="12">
        <v>698.97601318359375</v>
      </c>
      <c r="G68" s="12"/>
      <c r="H68" s="12"/>
      <c r="I68" s="12"/>
      <c r="J68" s="12"/>
      <c r="K68" s="12"/>
      <c r="L68" s="12"/>
      <c r="M68" s="12"/>
      <c r="N68" s="12"/>
      <c r="O68" s="12"/>
      <c r="P68" s="12"/>
      <c r="Q68" s="12"/>
      <c r="R68" s="12">
        <f t="shared" ref="R68:R71" si="35">SUM(S68:V68)</f>
        <v>0</v>
      </c>
      <c r="S68" s="12"/>
      <c r="T68" s="12"/>
      <c r="U68" s="12"/>
      <c r="V68" s="12"/>
      <c r="W68" s="12"/>
      <c r="X68" s="12">
        <f t="shared" si="3"/>
        <v>0</v>
      </c>
      <c r="Y68" s="12"/>
      <c r="Z68" s="12"/>
      <c r="AA68" s="12"/>
      <c r="AB68" s="12"/>
      <c r="AC68" s="12"/>
      <c r="AD68" s="12"/>
      <c r="AE68" s="12"/>
      <c r="AF68" s="12"/>
      <c r="AG68" s="12">
        <v>3652.96875</v>
      </c>
      <c r="AH68" s="12"/>
      <c r="AI68" s="12"/>
      <c r="AJ68" s="12"/>
      <c r="AK68" s="12">
        <v>5608.65380859375</v>
      </c>
      <c r="AL68" s="12">
        <v>35122.43359375</v>
      </c>
      <c r="AM68" s="12"/>
      <c r="AN68" s="12"/>
      <c r="AO68" s="12"/>
      <c r="AP68" s="12"/>
      <c r="AQ68" s="12"/>
      <c r="AR68" s="12"/>
      <c r="AS68" s="12"/>
      <c r="AT68" s="12"/>
      <c r="AU68" s="12"/>
      <c r="AV68" s="12"/>
      <c r="AW68" s="12"/>
      <c r="AX68" s="12"/>
      <c r="AY68" s="12"/>
      <c r="AZ68" s="12"/>
      <c r="BA68" s="12"/>
      <c r="BB68" s="12"/>
      <c r="BC68" s="12"/>
      <c r="BD68" s="12"/>
      <c r="BE68" s="12">
        <v>21484.798828125</v>
      </c>
      <c r="BF68" s="12"/>
    </row>
    <row r="69" spans="1:58" ht="13.5" x14ac:dyDescent="0.25">
      <c r="A69" s="22" t="s">
        <v>131</v>
      </c>
      <c r="B69" s="12">
        <f t="shared" ref="B69:B92" si="36">E69+F69+G69+D69</f>
        <v>17159.84765625</v>
      </c>
      <c r="C69" s="12">
        <f>H69+I69</f>
        <v>0</v>
      </c>
      <c r="D69" s="12"/>
      <c r="E69" s="12"/>
      <c r="F69" s="12">
        <v>17159.84765625</v>
      </c>
      <c r="G69" s="12"/>
      <c r="H69" s="12"/>
      <c r="I69" s="12"/>
      <c r="J69" s="12"/>
      <c r="K69" s="12"/>
      <c r="L69" s="12"/>
      <c r="M69" s="12"/>
      <c r="N69" s="12"/>
      <c r="O69" s="12"/>
      <c r="P69" s="12"/>
      <c r="Q69" s="12"/>
      <c r="R69" s="12">
        <f t="shared" si="35"/>
        <v>0</v>
      </c>
      <c r="S69" s="12"/>
      <c r="T69" s="12"/>
      <c r="U69" s="12"/>
      <c r="V69" s="12"/>
      <c r="W69" s="12">
        <v>1234</v>
      </c>
      <c r="X69" s="12">
        <f t="shared" ref="X69:X74" si="37">SUM(Y69:AC69)</f>
        <v>0</v>
      </c>
      <c r="Y69" s="12"/>
      <c r="Z69" s="12"/>
      <c r="AA69" s="12"/>
      <c r="AB69" s="12"/>
      <c r="AC69" s="12"/>
      <c r="AD69" s="12"/>
      <c r="AE69" s="12"/>
      <c r="AF69" s="12">
        <v>12087.75</v>
      </c>
      <c r="AG69" s="12">
        <v>31041.79296875</v>
      </c>
      <c r="AH69" s="12"/>
      <c r="AI69" s="12">
        <v>10544.255859375</v>
      </c>
      <c r="AJ69" s="12"/>
      <c r="AK69" s="12">
        <v>15019.0478515625</v>
      </c>
      <c r="AL69" s="12">
        <v>145600.890625</v>
      </c>
      <c r="AM69" s="12">
        <v>5095.48291015625</v>
      </c>
      <c r="AN69" s="12"/>
      <c r="AO69" s="12"/>
      <c r="AP69" s="12"/>
      <c r="AQ69" s="12"/>
      <c r="AR69" s="12"/>
      <c r="AS69" s="12"/>
      <c r="AT69" s="12"/>
      <c r="AU69" s="12"/>
      <c r="AV69" s="12"/>
      <c r="AW69" s="12"/>
      <c r="AX69" s="12"/>
      <c r="AY69" s="12"/>
      <c r="AZ69" s="12"/>
      <c r="BA69" s="12"/>
      <c r="BB69" s="12"/>
      <c r="BC69" s="12"/>
      <c r="BD69" s="12"/>
      <c r="BE69" s="12">
        <v>133200</v>
      </c>
      <c r="BF69" s="12"/>
    </row>
    <row r="70" spans="1:58" ht="13.5" x14ac:dyDescent="0.25">
      <c r="A70" s="22" t="s">
        <v>132</v>
      </c>
      <c r="B70" s="12">
        <f t="shared" si="36"/>
        <v>18196.627319335938</v>
      </c>
      <c r="C70" s="12">
        <f>H70+I70</f>
        <v>0</v>
      </c>
      <c r="D70" s="12">
        <v>1036.7796630859375</v>
      </c>
      <c r="E70" s="12"/>
      <c r="F70" s="12">
        <v>17159.84765625</v>
      </c>
      <c r="G70" s="12"/>
      <c r="H70" s="12"/>
      <c r="I70" s="12"/>
      <c r="J70" s="12"/>
      <c r="K70" s="12"/>
      <c r="L70" s="12"/>
      <c r="M70" s="12"/>
      <c r="N70" s="12"/>
      <c r="O70" s="12"/>
      <c r="P70" s="12"/>
      <c r="Q70" s="12"/>
      <c r="R70" s="12">
        <v>344246.09375</v>
      </c>
      <c r="S70" s="12">
        <v>344246.09375</v>
      </c>
      <c r="T70" s="12"/>
      <c r="U70" s="12"/>
      <c r="V70" s="12"/>
      <c r="W70" s="12">
        <v>231.92999267578125</v>
      </c>
      <c r="X70" s="12">
        <f t="shared" si="37"/>
        <v>0</v>
      </c>
      <c r="Y70" s="12"/>
      <c r="Z70" s="12"/>
      <c r="AA70" s="12"/>
      <c r="AB70" s="12"/>
      <c r="AC70" s="12"/>
      <c r="AD70" s="12"/>
      <c r="AE70" s="12"/>
      <c r="AF70" s="12">
        <v>4.8394851684570313</v>
      </c>
      <c r="AG70" s="12">
        <v>5.7234725952148438</v>
      </c>
      <c r="AH70" s="12"/>
      <c r="AI70" s="12">
        <v>176.77914428710938</v>
      </c>
      <c r="AJ70" s="12"/>
      <c r="AK70" s="12"/>
      <c r="AL70" s="12">
        <v>27.20039176940918</v>
      </c>
      <c r="AM70" s="12">
        <v>347.25860595703125</v>
      </c>
      <c r="AN70" s="12"/>
      <c r="AO70" s="12"/>
      <c r="AP70" s="12"/>
      <c r="AQ70" s="12"/>
      <c r="AR70" s="12"/>
      <c r="AS70" s="12"/>
      <c r="AT70" s="12"/>
      <c r="AU70" s="12"/>
      <c r="AV70" s="12"/>
      <c r="AW70" s="12"/>
      <c r="AX70" s="12"/>
      <c r="AY70" s="12">
        <v>11212.01953125</v>
      </c>
      <c r="AZ70" s="12"/>
      <c r="BA70" s="12"/>
      <c r="BB70" s="12"/>
      <c r="BC70" s="12"/>
      <c r="BD70" s="12"/>
      <c r="BE70" s="12">
        <v>174682.796875</v>
      </c>
      <c r="BF70" s="12"/>
    </row>
    <row r="71" spans="1:58" ht="13.5" x14ac:dyDescent="0.25">
      <c r="A71" s="22" t="s">
        <v>133</v>
      </c>
      <c r="B71" s="12">
        <f t="shared" si="36"/>
        <v>139385.1025390625</v>
      </c>
      <c r="C71" s="12">
        <f>H71+I71</f>
        <v>0</v>
      </c>
      <c r="D71" s="12">
        <v>1904.0400390625</v>
      </c>
      <c r="E71" s="12"/>
      <c r="F71" s="12">
        <v>137481.0625</v>
      </c>
      <c r="G71" s="12"/>
      <c r="H71" s="12"/>
      <c r="I71" s="12"/>
      <c r="J71" s="12"/>
      <c r="K71" s="12"/>
      <c r="L71" s="12"/>
      <c r="M71" s="12"/>
      <c r="N71" s="12"/>
      <c r="O71" s="12"/>
      <c r="P71" s="12"/>
      <c r="Q71" s="12"/>
      <c r="R71" s="12">
        <f t="shared" si="35"/>
        <v>0</v>
      </c>
      <c r="S71" s="12"/>
      <c r="T71" s="12"/>
      <c r="U71" s="12"/>
      <c r="V71" s="12"/>
      <c r="W71" s="12"/>
      <c r="X71" s="12">
        <f t="shared" si="37"/>
        <v>0</v>
      </c>
      <c r="Y71" s="12"/>
      <c r="Z71" s="12"/>
      <c r="AA71" s="12"/>
      <c r="AB71" s="12"/>
      <c r="AC71" s="12"/>
      <c r="AD71" s="12"/>
      <c r="AE71" s="12"/>
      <c r="AF71" s="12">
        <v>165.02558898925781</v>
      </c>
      <c r="AG71" s="12"/>
      <c r="AH71" s="12"/>
      <c r="AI71" s="12"/>
      <c r="AJ71" s="12"/>
      <c r="AK71" s="12"/>
      <c r="AL71" s="12">
        <v>36.932765960693359</v>
      </c>
      <c r="AM71" s="12">
        <v>14.962605476379395</v>
      </c>
      <c r="AN71" s="12"/>
      <c r="AO71" s="12"/>
      <c r="AP71" s="12"/>
      <c r="AQ71" s="12"/>
      <c r="AR71" s="12"/>
      <c r="AS71" s="12"/>
      <c r="AT71" s="12"/>
      <c r="AU71" s="12"/>
      <c r="AV71" s="12"/>
      <c r="AW71" s="12"/>
      <c r="AX71" s="12"/>
      <c r="AY71" s="12"/>
      <c r="AZ71" s="12"/>
      <c r="BA71" s="12"/>
      <c r="BB71" s="12"/>
      <c r="BC71" s="12"/>
      <c r="BD71" s="12"/>
      <c r="BE71" s="12">
        <v>2685.599853515625</v>
      </c>
      <c r="BF71" s="12"/>
    </row>
    <row r="72" spans="1:58" s="2" customFormat="1" x14ac:dyDescent="0.2">
      <c r="A72" s="13" t="s">
        <v>94</v>
      </c>
      <c r="B72" s="14">
        <f t="shared" si="36"/>
        <v>0</v>
      </c>
      <c r="C72" s="14">
        <f t="shared" ref="C72:C92" si="38">H72+I72</f>
        <v>0</v>
      </c>
      <c r="D72" s="14">
        <f>SUM(D73:D75)</f>
        <v>0</v>
      </c>
      <c r="E72" s="14">
        <f>SUM(E73:E75)</f>
        <v>0</v>
      </c>
      <c r="F72" s="14">
        <f>SUM(F73:F75)</f>
        <v>0</v>
      </c>
      <c r="G72" s="14">
        <f t="shared" ref="G72:W72" si="39">SUM(G73:G75)</f>
        <v>0</v>
      </c>
      <c r="H72" s="14">
        <f t="shared" si="39"/>
        <v>0</v>
      </c>
      <c r="I72" s="14">
        <f t="shared" si="39"/>
        <v>0</v>
      </c>
      <c r="J72" s="14">
        <f t="shared" si="39"/>
        <v>0</v>
      </c>
      <c r="K72" s="14">
        <f t="shared" si="39"/>
        <v>0</v>
      </c>
      <c r="L72" s="14">
        <f t="shared" si="39"/>
        <v>0</v>
      </c>
      <c r="M72" s="14">
        <f t="shared" si="39"/>
        <v>0</v>
      </c>
      <c r="N72" s="14">
        <f t="shared" si="39"/>
        <v>0</v>
      </c>
      <c r="O72" s="14">
        <f t="shared" si="39"/>
        <v>0</v>
      </c>
      <c r="P72" s="14">
        <f t="shared" si="39"/>
        <v>0</v>
      </c>
      <c r="Q72" s="14">
        <f t="shared" si="39"/>
        <v>0</v>
      </c>
      <c r="R72" s="14">
        <f t="shared" si="39"/>
        <v>0</v>
      </c>
      <c r="S72" s="14">
        <f t="shared" si="39"/>
        <v>0</v>
      </c>
      <c r="T72" s="14">
        <f t="shared" si="39"/>
        <v>0</v>
      </c>
      <c r="U72" s="14">
        <f t="shared" si="39"/>
        <v>0</v>
      </c>
      <c r="V72" s="14">
        <f t="shared" si="39"/>
        <v>0</v>
      </c>
      <c r="W72" s="14">
        <f t="shared" si="39"/>
        <v>0</v>
      </c>
      <c r="X72" s="14">
        <f t="shared" si="37"/>
        <v>0</v>
      </c>
      <c r="Y72" s="14">
        <f t="shared" ref="Y72:BE72" si="40">SUM(Y73:Y75)</f>
        <v>0</v>
      </c>
      <c r="Z72" s="14">
        <f t="shared" si="40"/>
        <v>0</v>
      </c>
      <c r="AA72" s="14">
        <f t="shared" si="40"/>
        <v>0</v>
      </c>
      <c r="AB72" s="14">
        <f t="shared" si="40"/>
        <v>0</v>
      </c>
      <c r="AC72" s="14">
        <f t="shared" si="40"/>
        <v>0</v>
      </c>
      <c r="AD72" s="14">
        <f t="shared" si="40"/>
        <v>0</v>
      </c>
      <c r="AE72" s="14">
        <f t="shared" si="40"/>
        <v>0</v>
      </c>
      <c r="AF72" s="14">
        <f t="shared" si="40"/>
        <v>0</v>
      </c>
      <c r="AG72" s="14">
        <f t="shared" si="40"/>
        <v>0</v>
      </c>
      <c r="AH72" s="14">
        <f t="shared" si="40"/>
        <v>0</v>
      </c>
      <c r="AI72" s="14">
        <f t="shared" si="40"/>
        <v>0</v>
      </c>
      <c r="AJ72" s="14">
        <f t="shared" si="40"/>
        <v>0</v>
      </c>
      <c r="AK72" s="14">
        <f t="shared" si="40"/>
        <v>0</v>
      </c>
      <c r="AL72" s="14">
        <f t="shared" si="40"/>
        <v>0</v>
      </c>
      <c r="AM72" s="14">
        <f t="shared" si="40"/>
        <v>0</v>
      </c>
      <c r="AN72" s="14">
        <f t="shared" si="40"/>
        <v>0</v>
      </c>
      <c r="AO72" s="14">
        <f>SUM(AO73:AO75)</f>
        <v>3444.7088012695313</v>
      </c>
      <c r="AP72" s="14">
        <f t="shared" si="40"/>
        <v>12831.79296875</v>
      </c>
      <c r="AQ72" s="14">
        <f>SUM(AQ73:AQ75)</f>
        <v>25037.498962402344</v>
      </c>
      <c r="AR72" s="14">
        <f t="shared" si="40"/>
        <v>13549.515905380249</v>
      </c>
      <c r="AS72" s="14">
        <f t="shared" si="40"/>
        <v>0</v>
      </c>
      <c r="AT72" s="14">
        <f t="shared" si="40"/>
        <v>0</v>
      </c>
      <c r="AU72" s="14">
        <f t="shared" si="40"/>
        <v>0</v>
      </c>
      <c r="AV72" s="14">
        <f t="shared" si="40"/>
        <v>0</v>
      </c>
      <c r="AW72" s="14">
        <f t="shared" si="40"/>
        <v>0</v>
      </c>
      <c r="AX72" s="14">
        <f t="shared" si="40"/>
        <v>0</v>
      </c>
      <c r="AY72" s="14">
        <f t="shared" si="40"/>
        <v>0</v>
      </c>
      <c r="AZ72" s="14">
        <f t="shared" si="40"/>
        <v>0</v>
      </c>
      <c r="BA72" s="14">
        <f t="shared" si="40"/>
        <v>0</v>
      </c>
      <c r="BB72" s="14">
        <f t="shared" si="40"/>
        <v>0</v>
      </c>
      <c r="BC72" s="14">
        <f t="shared" si="40"/>
        <v>0</v>
      </c>
      <c r="BD72" s="14">
        <f t="shared" si="40"/>
        <v>0</v>
      </c>
      <c r="BE72" s="14">
        <f t="shared" si="40"/>
        <v>0</v>
      </c>
      <c r="BF72" s="14">
        <f>SUM(BF73:BF75)</f>
        <v>0</v>
      </c>
    </row>
    <row r="73" spans="1:58" ht="13.5" x14ac:dyDescent="0.25">
      <c r="A73" s="8" t="s">
        <v>95</v>
      </c>
      <c r="B73" s="12">
        <f t="shared" si="36"/>
        <v>0</v>
      </c>
      <c r="C73" s="12">
        <f t="shared" si="38"/>
        <v>0</v>
      </c>
      <c r="D73" s="12"/>
      <c r="E73" s="12"/>
      <c r="F73" s="12"/>
      <c r="G73" s="12"/>
      <c r="H73" s="12"/>
      <c r="I73" s="12"/>
      <c r="J73" s="12"/>
      <c r="K73" s="12"/>
      <c r="L73" s="12"/>
      <c r="M73" s="12"/>
      <c r="N73" s="12"/>
      <c r="O73" s="12"/>
      <c r="P73" s="12"/>
      <c r="Q73" s="12"/>
      <c r="R73" s="12">
        <f t="shared" ref="R73:R76" si="41">SUM(S73:V73)</f>
        <v>0</v>
      </c>
      <c r="S73" s="12"/>
      <c r="T73" s="12"/>
      <c r="U73" s="12"/>
      <c r="V73" s="12"/>
      <c r="W73" s="12"/>
      <c r="X73" s="12">
        <f t="shared" si="37"/>
        <v>0</v>
      </c>
      <c r="Y73" s="12"/>
      <c r="Z73" s="12"/>
      <c r="AA73" s="12"/>
      <c r="AB73" s="12"/>
      <c r="AC73" s="12"/>
      <c r="AD73" s="12"/>
      <c r="AE73" s="12"/>
      <c r="AF73" s="12"/>
      <c r="AG73" s="12"/>
      <c r="AH73" s="12"/>
      <c r="AI73" s="12"/>
      <c r="AJ73" s="12"/>
      <c r="AK73" s="12"/>
      <c r="AL73" s="12"/>
      <c r="AM73" s="12"/>
      <c r="AN73" s="12"/>
      <c r="AO73" s="12">
        <v>1781.04443359375</v>
      </c>
      <c r="AP73" s="12">
        <v>1534.842529296875</v>
      </c>
      <c r="AQ73" s="12">
        <v>9504.9833984375</v>
      </c>
      <c r="AR73" s="12">
        <v>3869.77978515625</v>
      </c>
      <c r="AS73" s="12"/>
      <c r="AT73" s="12"/>
      <c r="AU73" s="12"/>
      <c r="AV73" s="12"/>
      <c r="AW73" s="12"/>
      <c r="AX73" s="12"/>
      <c r="AY73" s="12"/>
      <c r="AZ73" s="12"/>
      <c r="BA73" s="12"/>
      <c r="BB73" s="12"/>
      <c r="BC73" s="12"/>
      <c r="BD73" s="12"/>
      <c r="BE73" s="12"/>
      <c r="BF73" s="12"/>
    </row>
    <row r="74" spans="1:58" ht="13.5" x14ac:dyDescent="0.25">
      <c r="A74" s="8" t="s">
        <v>96</v>
      </c>
      <c r="B74" s="12">
        <f t="shared" si="36"/>
        <v>0</v>
      </c>
      <c r="C74" s="12">
        <f t="shared" si="38"/>
        <v>0</v>
      </c>
      <c r="D74" s="12"/>
      <c r="E74" s="12"/>
      <c r="F74" s="12"/>
      <c r="G74" s="12"/>
      <c r="H74" s="12"/>
      <c r="I74" s="12"/>
      <c r="J74" s="12"/>
      <c r="K74" s="12"/>
      <c r="L74" s="12"/>
      <c r="M74" s="12"/>
      <c r="N74" s="12"/>
      <c r="O74" s="12"/>
      <c r="P74" s="12"/>
      <c r="Q74" s="12"/>
      <c r="R74" s="12">
        <f t="shared" si="41"/>
        <v>0</v>
      </c>
      <c r="S74" s="12"/>
      <c r="T74" s="12"/>
      <c r="U74" s="12"/>
      <c r="V74" s="12"/>
      <c r="W74" s="12"/>
      <c r="X74" s="12">
        <f t="shared" si="37"/>
        <v>0</v>
      </c>
      <c r="Y74" s="12"/>
      <c r="Z74" s="12"/>
      <c r="AA74" s="12"/>
      <c r="AB74" s="12"/>
      <c r="AC74" s="12"/>
      <c r="AD74" s="12"/>
      <c r="AE74" s="12"/>
      <c r="AF74" s="12"/>
      <c r="AG74" s="12"/>
      <c r="AH74" s="12"/>
      <c r="AI74" s="12"/>
      <c r="AJ74" s="12"/>
      <c r="AK74" s="12"/>
      <c r="AL74" s="12"/>
      <c r="AM74" s="12"/>
      <c r="AN74" s="12"/>
      <c r="AO74" s="12">
        <v>670.90509033203125</v>
      </c>
      <c r="AP74" s="12">
        <v>1418.353759765625</v>
      </c>
      <c r="AQ74" s="12">
        <v>15027.943359375</v>
      </c>
      <c r="AR74" s="12">
        <v>9661.9755859375</v>
      </c>
      <c r="AS74" s="12"/>
      <c r="AT74" s="12"/>
      <c r="AU74" s="12"/>
      <c r="AV74" s="12"/>
      <c r="AW74" s="12"/>
      <c r="AX74" s="12"/>
      <c r="AY74" s="12"/>
      <c r="AZ74" s="12"/>
      <c r="BA74" s="12"/>
      <c r="BB74" s="12"/>
      <c r="BC74" s="12"/>
      <c r="BD74" s="12"/>
      <c r="BE74" s="12"/>
      <c r="BF74" s="12"/>
    </row>
    <row r="75" spans="1:58" ht="13.5" x14ac:dyDescent="0.25">
      <c r="A75" s="8" t="s">
        <v>97</v>
      </c>
      <c r="B75" s="12">
        <f t="shared" si="36"/>
        <v>0</v>
      </c>
      <c r="C75" s="12">
        <f t="shared" si="38"/>
        <v>0</v>
      </c>
      <c r="D75" s="12"/>
      <c r="E75" s="12"/>
      <c r="F75" s="12"/>
      <c r="G75" s="12"/>
      <c r="H75" s="12"/>
      <c r="I75" s="12"/>
      <c r="J75" s="12"/>
      <c r="K75" s="12"/>
      <c r="L75" s="12"/>
      <c r="M75" s="12"/>
      <c r="N75" s="12"/>
      <c r="O75" s="12"/>
      <c r="P75" s="12"/>
      <c r="Q75" s="12"/>
      <c r="R75" s="12">
        <f t="shared" si="41"/>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992.75927734375</v>
      </c>
      <c r="AP75" s="12">
        <v>9878.5966796875</v>
      </c>
      <c r="AQ75" s="12">
        <v>504.57220458984375</v>
      </c>
      <c r="AR75" s="12">
        <v>17.760534286499023</v>
      </c>
      <c r="AS75" s="12"/>
      <c r="AT75" s="12"/>
      <c r="AU75" s="12"/>
      <c r="AV75" s="12"/>
      <c r="AW75" s="12"/>
      <c r="AX75" s="12"/>
      <c r="AY75" s="12"/>
      <c r="AZ75" s="12"/>
      <c r="BA75" s="12"/>
      <c r="BB75" s="12"/>
      <c r="BC75" s="12"/>
      <c r="BD75" s="12"/>
      <c r="BE75" s="12"/>
      <c r="BF75" s="12"/>
    </row>
    <row r="76" spans="1:58" ht="13.5" x14ac:dyDescent="0.25">
      <c r="A76" s="8" t="s">
        <v>98</v>
      </c>
      <c r="B76" s="12">
        <f t="shared" si="36"/>
        <v>43895.65625</v>
      </c>
      <c r="C76" s="12">
        <f t="shared" si="38"/>
        <v>0</v>
      </c>
      <c r="D76" s="12"/>
      <c r="E76" s="12"/>
      <c r="F76" s="12">
        <v>43895.65625</v>
      </c>
      <c r="G76" s="12"/>
      <c r="H76" s="12"/>
      <c r="I76" s="12"/>
      <c r="J76" s="12"/>
      <c r="K76" s="12"/>
      <c r="L76" s="12"/>
      <c r="M76" s="12"/>
      <c r="N76" s="12"/>
      <c r="O76" s="12"/>
      <c r="P76" s="12"/>
      <c r="Q76" s="12"/>
      <c r="R76" s="12">
        <f t="shared" si="41"/>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6"/>
        <v>699685.1875</v>
      </c>
      <c r="C77" s="14">
        <f t="shared" si="38"/>
        <v>0</v>
      </c>
      <c r="D77" s="14">
        <f>SUM(D78:D81)</f>
        <v>699685.1875</v>
      </c>
      <c r="E77" s="14">
        <f>SUM(E78:E81)</f>
        <v>0</v>
      </c>
      <c r="F77" s="14">
        <f>SUM(F78:F81)</f>
        <v>0</v>
      </c>
      <c r="G77" s="14">
        <v>0</v>
      </c>
      <c r="H77" s="14">
        <v>0</v>
      </c>
      <c r="I77" s="14">
        <v>0</v>
      </c>
      <c r="J77" s="14">
        <v>0</v>
      </c>
      <c r="K77" s="14">
        <v>0</v>
      </c>
      <c r="L77" s="14">
        <v>0</v>
      </c>
      <c r="M77" s="14">
        <v>0</v>
      </c>
      <c r="N77" s="14">
        <v>0</v>
      </c>
      <c r="O77" s="14">
        <v>0</v>
      </c>
      <c r="P77" s="14">
        <v>0</v>
      </c>
      <c r="Q77" s="14">
        <f t="shared" ref="Q77:W77" si="42">SUM(Q78:Q81)</f>
        <v>0</v>
      </c>
      <c r="R77" s="14">
        <f>SUM(R78:R81)</f>
        <v>1112.6119384765625</v>
      </c>
      <c r="S77" s="14">
        <f t="shared" si="42"/>
        <v>1112.6119384765625</v>
      </c>
      <c r="T77" s="14">
        <f>SUM(T78:T81)</f>
        <v>0</v>
      </c>
      <c r="U77" s="14">
        <f t="shared" si="42"/>
        <v>0</v>
      </c>
      <c r="V77" s="14">
        <f t="shared" si="42"/>
        <v>0</v>
      </c>
      <c r="W77" s="14">
        <f t="shared" si="42"/>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3">SUM(AV78:AV81)</f>
        <v>51170.3984375</v>
      </c>
      <c r="AW77" s="14">
        <f t="shared" si="43"/>
        <v>2814.4798889160156</v>
      </c>
      <c r="AX77" s="14">
        <f t="shared" si="43"/>
        <v>0</v>
      </c>
      <c r="AY77" s="14">
        <f>SUM(AY78:AY81)</f>
        <v>3040.846435546875</v>
      </c>
      <c r="AZ77" s="14">
        <f t="shared" si="43"/>
        <v>0</v>
      </c>
      <c r="BA77" s="14">
        <f t="shared" si="43"/>
        <v>23280.674987792969</v>
      </c>
      <c r="BB77" s="14">
        <f t="shared" si="43"/>
        <v>0</v>
      </c>
      <c r="BC77" s="14">
        <f t="shared" si="43"/>
        <v>0</v>
      </c>
      <c r="BD77" s="14">
        <f t="shared" si="43"/>
        <v>0</v>
      </c>
      <c r="BE77" s="14">
        <f>SUM(BE78:BE81)</f>
        <v>813715.26171875</v>
      </c>
      <c r="BF77" s="14">
        <f>SUM(BF78:BF81)</f>
        <v>0</v>
      </c>
    </row>
    <row r="78" spans="1:58" ht="13.5" x14ac:dyDescent="0.25">
      <c r="A78" s="22" t="s">
        <v>134</v>
      </c>
      <c r="B78" s="12">
        <f t="shared" si="36"/>
        <v>699685.1875</v>
      </c>
      <c r="C78" s="12">
        <f t="shared" si="38"/>
        <v>0</v>
      </c>
      <c r="D78" s="12">
        <v>699685.1875</v>
      </c>
      <c r="E78" s="12"/>
      <c r="F78" s="12"/>
      <c r="G78" s="12"/>
      <c r="H78" s="12"/>
      <c r="I78" s="12"/>
      <c r="J78" s="12"/>
      <c r="K78" s="12"/>
      <c r="L78" s="12"/>
      <c r="M78" s="12"/>
      <c r="N78" s="12"/>
      <c r="O78" s="12"/>
      <c r="P78" s="12"/>
      <c r="Q78" s="12"/>
      <c r="R78" s="12">
        <f t="shared" ref="R78:R85" si="44">SUM(S78:V78)</f>
        <v>0</v>
      </c>
      <c r="S78" s="12"/>
      <c r="T78" s="12"/>
      <c r="U78" s="12"/>
      <c r="V78" s="12"/>
      <c r="W78" s="12"/>
      <c r="X78" s="12">
        <f t="shared" ref="X78:X86" si="45">SUM(Y78:AC78)</f>
        <v>0</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v>51170.3984375</v>
      </c>
      <c r="AW78" s="12">
        <v>2439.035888671875</v>
      </c>
      <c r="AX78" s="12"/>
      <c r="AY78" s="12"/>
      <c r="AZ78" s="12"/>
      <c r="BA78" s="12">
        <v>1018.7999877929688</v>
      </c>
      <c r="BB78" s="12"/>
      <c r="BC78" s="12"/>
      <c r="BD78" s="12"/>
      <c r="BE78" s="12">
        <v>757472.5</v>
      </c>
      <c r="BF78" s="12"/>
    </row>
    <row r="79" spans="1:58" ht="13.5" x14ac:dyDescent="0.25">
      <c r="A79" s="22" t="s">
        <v>135</v>
      </c>
      <c r="B79" s="12">
        <f t="shared" si="36"/>
        <v>0</v>
      </c>
      <c r="C79" s="12">
        <f t="shared" si="38"/>
        <v>0</v>
      </c>
      <c r="D79" s="12"/>
      <c r="E79" s="12"/>
      <c r="F79" s="12"/>
      <c r="G79" s="12"/>
      <c r="H79" s="12"/>
      <c r="I79" s="12"/>
      <c r="J79" s="12"/>
      <c r="K79" s="12"/>
      <c r="L79" s="12"/>
      <c r="M79" s="12"/>
      <c r="N79" s="12"/>
      <c r="O79" s="12"/>
      <c r="P79" s="12"/>
      <c r="Q79" s="12"/>
      <c r="R79" s="12">
        <v>1112.6119384765625</v>
      </c>
      <c r="S79" s="12">
        <v>1112.6119384765625</v>
      </c>
      <c r="T79" s="12"/>
      <c r="U79" s="12"/>
      <c r="V79" s="12"/>
      <c r="W79" s="12"/>
      <c r="X79" s="12">
        <f t="shared" si="45"/>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375.44400024414063</v>
      </c>
      <c r="AX79" s="12"/>
      <c r="AY79" s="12">
        <v>3040.846435546875</v>
      </c>
      <c r="AZ79" s="12"/>
      <c r="BA79" s="12">
        <v>22261.875</v>
      </c>
      <c r="BB79" s="12"/>
      <c r="BC79" s="12"/>
      <c r="BD79" s="12"/>
      <c r="BE79" s="12">
        <v>56242.76171875</v>
      </c>
      <c r="BF79" s="12"/>
    </row>
    <row r="80" spans="1:58" ht="13.5" x14ac:dyDescent="0.25">
      <c r="A80" s="8" t="s">
        <v>100</v>
      </c>
      <c r="B80" s="12">
        <f t="shared" si="36"/>
        <v>0</v>
      </c>
      <c r="C80" s="12">
        <f t="shared" si="38"/>
        <v>0</v>
      </c>
      <c r="D80" s="12"/>
      <c r="E80" s="12"/>
      <c r="F80" s="12"/>
      <c r="G80" s="12"/>
      <c r="H80" s="12"/>
      <c r="I80" s="12"/>
      <c r="J80" s="12"/>
      <c r="K80" s="12"/>
      <c r="L80" s="12"/>
      <c r="M80" s="12"/>
      <c r="N80" s="12"/>
      <c r="O80" s="12"/>
      <c r="P80" s="12"/>
      <c r="Q80" s="12"/>
      <c r="R80" s="12">
        <f t="shared" si="44"/>
        <v>0</v>
      </c>
      <c r="S80" s="12"/>
      <c r="T80" s="12"/>
      <c r="U80" s="12"/>
      <c r="V80" s="12"/>
      <c r="W80" s="12"/>
      <c r="X80" s="12">
        <f t="shared" si="45"/>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6"/>
        <v>0</v>
      </c>
      <c r="C81" s="12">
        <f t="shared" si="38"/>
        <v>0</v>
      </c>
      <c r="D81" s="12"/>
      <c r="E81" s="12"/>
      <c r="F81" s="12"/>
      <c r="G81" s="12"/>
      <c r="H81" s="12"/>
      <c r="I81" s="12"/>
      <c r="J81" s="12"/>
      <c r="K81" s="12"/>
      <c r="L81" s="12"/>
      <c r="M81" s="12"/>
      <c r="N81" s="12"/>
      <c r="O81" s="12"/>
      <c r="P81" s="12"/>
      <c r="Q81" s="12"/>
      <c r="R81" s="12">
        <f t="shared" si="44"/>
        <v>0</v>
      </c>
      <c r="S81" s="12"/>
      <c r="T81" s="12"/>
      <c r="U81" s="12"/>
      <c r="V81" s="12"/>
      <c r="W81" s="12"/>
      <c r="X81" s="12">
        <f t="shared" si="45"/>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6"/>
        <v>0</v>
      </c>
      <c r="C82" s="12">
        <f t="shared" si="38"/>
        <v>0</v>
      </c>
      <c r="D82" s="12"/>
      <c r="E82" s="12"/>
      <c r="F82" s="12"/>
      <c r="G82" s="12"/>
      <c r="H82" s="12"/>
      <c r="I82" s="12"/>
      <c r="J82" s="12"/>
      <c r="K82" s="12"/>
      <c r="L82" s="12"/>
      <c r="M82" s="12"/>
      <c r="N82" s="12"/>
      <c r="O82" s="12"/>
      <c r="P82" s="12"/>
      <c r="Q82" s="12"/>
      <c r="R82" s="12">
        <f t="shared" si="44"/>
        <v>0</v>
      </c>
      <c r="S82" s="12"/>
      <c r="T82" s="12"/>
      <c r="U82" s="12"/>
      <c r="V82" s="12"/>
      <c r="W82" s="12"/>
      <c r="X82" s="12">
        <f t="shared" si="45"/>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6"/>
        <v>0</v>
      </c>
      <c r="C83" s="12">
        <f t="shared" si="38"/>
        <v>0</v>
      </c>
      <c r="D83" s="12"/>
      <c r="E83" s="12"/>
      <c r="F83" s="12"/>
      <c r="G83" s="12"/>
      <c r="H83" s="12"/>
      <c r="I83" s="12"/>
      <c r="J83" s="12"/>
      <c r="K83" s="12"/>
      <c r="L83" s="12"/>
      <c r="M83" s="12"/>
      <c r="N83" s="12"/>
      <c r="O83" s="12"/>
      <c r="P83" s="12"/>
      <c r="Q83" s="12"/>
      <c r="R83" s="12">
        <f t="shared" si="44"/>
        <v>0</v>
      </c>
      <c r="S83" s="12"/>
      <c r="T83" s="12"/>
      <c r="U83" s="12"/>
      <c r="V83" s="12"/>
      <c r="W83" s="12"/>
      <c r="X83" s="12">
        <f t="shared" si="45"/>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6"/>
        <v>0</v>
      </c>
      <c r="C84" s="12">
        <f t="shared" si="38"/>
        <v>0</v>
      </c>
      <c r="D84" s="12"/>
      <c r="E84" s="12"/>
      <c r="F84" s="12"/>
      <c r="G84" s="12"/>
      <c r="H84" s="12"/>
      <c r="I84" s="12"/>
      <c r="J84" s="12"/>
      <c r="K84" s="12"/>
      <c r="L84" s="12"/>
      <c r="M84" s="12"/>
      <c r="N84" s="12"/>
      <c r="O84" s="12"/>
      <c r="P84" s="12"/>
      <c r="Q84" s="12"/>
      <c r="R84" s="12">
        <f t="shared" si="44"/>
        <v>0</v>
      </c>
      <c r="S84" s="12"/>
      <c r="T84" s="12"/>
      <c r="U84" s="12"/>
      <c r="V84" s="12"/>
      <c r="W84" s="12"/>
      <c r="X84" s="12">
        <f t="shared" si="45"/>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6"/>
        <v>0</v>
      </c>
      <c r="C85" s="12">
        <f t="shared" si="38"/>
        <v>0</v>
      </c>
      <c r="D85" s="12"/>
      <c r="E85" s="12"/>
      <c r="F85" s="12"/>
      <c r="G85" s="12"/>
      <c r="H85" s="12"/>
      <c r="I85" s="12"/>
      <c r="J85" s="12"/>
      <c r="K85" s="12"/>
      <c r="L85" s="12"/>
      <c r="M85" s="12"/>
      <c r="N85" s="12"/>
      <c r="O85" s="12"/>
      <c r="P85" s="12"/>
      <c r="Q85" s="12"/>
      <c r="R85" s="12">
        <f t="shared" si="44"/>
        <v>0</v>
      </c>
      <c r="S85" s="12"/>
      <c r="T85" s="12"/>
      <c r="U85" s="12"/>
      <c r="V85" s="12"/>
      <c r="W85" s="12"/>
      <c r="X85" s="12">
        <f t="shared" si="45"/>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6"/>
        <v>0</v>
      </c>
      <c r="C86" s="14">
        <f t="shared" si="38"/>
        <v>0</v>
      </c>
      <c r="D86" s="14">
        <f t="shared" ref="D86" si="46">SUM(D82:D85)</f>
        <v>0</v>
      </c>
      <c r="E86" s="14">
        <f t="shared" ref="E86:V86" si="47">SUM(E82:E85)</f>
        <v>0</v>
      </c>
      <c r="F86" s="14">
        <f t="shared" si="47"/>
        <v>0</v>
      </c>
      <c r="G86" s="14">
        <f t="shared" si="47"/>
        <v>0</v>
      </c>
      <c r="H86" s="14">
        <f t="shared" si="47"/>
        <v>0</v>
      </c>
      <c r="I86" s="14">
        <f t="shared" si="47"/>
        <v>0</v>
      </c>
      <c r="J86" s="14">
        <f t="shared" si="47"/>
        <v>0</v>
      </c>
      <c r="K86" s="14">
        <f t="shared" si="47"/>
        <v>0</v>
      </c>
      <c r="L86" s="14">
        <f t="shared" si="47"/>
        <v>0</v>
      </c>
      <c r="M86" s="14">
        <f t="shared" si="47"/>
        <v>0</v>
      </c>
      <c r="N86" s="14">
        <f t="shared" si="47"/>
        <v>0</v>
      </c>
      <c r="O86" s="14">
        <f t="shared" si="47"/>
        <v>0</v>
      </c>
      <c r="P86" s="14">
        <f t="shared" si="47"/>
        <v>0</v>
      </c>
      <c r="Q86" s="14">
        <f t="shared" si="47"/>
        <v>0</v>
      </c>
      <c r="R86" s="14">
        <f t="shared" ref="R86" si="48">SUM(S86:V86)</f>
        <v>0</v>
      </c>
      <c r="S86" s="14">
        <f t="shared" si="47"/>
        <v>0</v>
      </c>
      <c r="T86" s="14">
        <f t="shared" si="47"/>
        <v>0</v>
      </c>
      <c r="U86" s="14">
        <f t="shared" si="47"/>
        <v>0</v>
      </c>
      <c r="V86" s="14">
        <f t="shared" si="47"/>
        <v>0</v>
      </c>
      <c r="W86" s="14">
        <f t="shared" ref="W86:AU86" si="49">SUM(W82:W85)</f>
        <v>0</v>
      </c>
      <c r="X86" s="14">
        <f t="shared" si="45"/>
        <v>0</v>
      </c>
      <c r="Y86" s="14">
        <f t="shared" si="49"/>
        <v>0</v>
      </c>
      <c r="Z86" s="14">
        <f t="shared" si="49"/>
        <v>0</v>
      </c>
      <c r="AA86" s="14">
        <f t="shared" si="49"/>
        <v>0</v>
      </c>
      <c r="AB86" s="14">
        <f t="shared" si="49"/>
        <v>0</v>
      </c>
      <c r="AC86" s="14">
        <f t="shared" si="49"/>
        <v>0</v>
      </c>
      <c r="AD86" s="14">
        <f t="shared" si="49"/>
        <v>0</v>
      </c>
      <c r="AE86" s="14">
        <f t="shared" si="49"/>
        <v>0</v>
      </c>
      <c r="AF86" s="14">
        <f t="shared" si="49"/>
        <v>0</v>
      </c>
      <c r="AG86" s="14">
        <f t="shared" si="49"/>
        <v>0</v>
      </c>
      <c r="AH86" s="14">
        <f t="shared" si="49"/>
        <v>0</v>
      </c>
      <c r="AI86" s="14">
        <f t="shared" si="49"/>
        <v>0</v>
      </c>
      <c r="AJ86" s="14">
        <f t="shared" si="49"/>
        <v>0</v>
      </c>
      <c r="AK86" s="14">
        <f t="shared" si="49"/>
        <v>0</v>
      </c>
      <c r="AL86" s="14">
        <f t="shared" si="49"/>
        <v>0</v>
      </c>
      <c r="AM86" s="14">
        <f t="shared" si="49"/>
        <v>0</v>
      </c>
      <c r="AN86" s="14">
        <f t="shared" si="49"/>
        <v>0</v>
      </c>
      <c r="AO86" s="14">
        <f t="shared" si="49"/>
        <v>0</v>
      </c>
      <c r="AP86" s="14">
        <f t="shared" si="49"/>
        <v>0</v>
      </c>
      <c r="AQ86" s="14">
        <f t="shared" si="49"/>
        <v>0</v>
      </c>
      <c r="AR86" s="14">
        <f t="shared" si="49"/>
        <v>0</v>
      </c>
      <c r="AS86" s="14">
        <f t="shared" si="49"/>
        <v>0</v>
      </c>
      <c r="AT86" s="14">
        <f t="shared" si="49"/>
        <v>0</v>
      </c>
      <c r="AU86" s="14">
        <f t="shared" si="49"/>
        <v>0</v>
      </c>
      <c r="AV86" s="14">
        <f>SUM(AV82:AV85)</f>
        <v>0</v>
      </c>
      <c r="AW86" s="14">
        <f>SUM(AW82:AW85)</f>
        <v>0</v>
      </c>
      <c r="AX86" s="14">
        <f t="shared" ref="AX86:BF86" si="50">SUM(AX82:AX85)</f>
        <v>0</v>
      </c>
      <c r="AY86" s="14">
        <f t="shared" si="50"/>
        <v>0</v>
      </c>
      <c r="AZ86" s="14">
        <f t="shared" si="50"/>
        <v>0</v>
      </c>
      <c r="BA86" s="14">
        <f t="shared" si="50"/>
        <v>0</v>
      </c>
      <c r="BB86" s="14">
        <f t="shared" si="50"/>
        <v>0</v>
      </c>
      <c r="BC86" s="14">
        <f t="shared" si="50"/>
        <v>0</v>
      </c>
      <c r="BD86" s="14">
        <f t="shared" si="50"/>
        <v>0</v>
      </c>
      <c r="BE86" s="14">
        <f>SUM(BE82:BE85)</f>
        <v>0</v>
      </c>
      <c r="BF86" s="14">
        <f t="shared" si="50"/>
        <v>0</v>
      </c>
    </row>
    <row r="87" spans="1:58" ht="13.5" x14ac:dyDescent="0.25">
      <c r="A87" s="8" t="s">
        <v>107</v>
      </c>
      <c r="B87" s="12">
        <f t="shared" si="36"/>
        <v>0</v>
      </c>
      <c r="C87" s="12">
        <f t="shared" si="3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65042.81640625</v>
      </c>
      <c r="AX87" s="12"/>
      <c r="AY87" s="12"/>
      <c r="AZ87" s="12"/>
      <c r="BA87" s="12"/>
      <c r="BB87" s="12"/>
      <c r="BC87" s="12"/>
      <c r="BD87" s="12"/>
      <c r="BE87" s="12">
        <v>65042.8203125</v>
      </c>
      <c r="BF87" s="12"/>
    </row>
    <row r="88" spans="1:58" ht="13.5" x14ac:dyDescent="0.25">
      <c r="A88" s="8" t="s">
        <v>108</v>
      </c>
      <c r="B88" s="12">
        <f t="shared" si="36"/>
        <v>0</v>
      </c>
      <c r="C88" s="12">
        <f t="shared" si="3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6"/>
        <v>0</v>
      </c>
      <c r="C89" s="12">
        <f t="shared" si="3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6"/>
        <v>0</v>
      </c>
      <c r="C90" s="12">
        <f t="shared" si="3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6"/>
        <v>0</v>
      </c>
      <c r="C91" s="12">
        <f t="shared" si="3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6"/>
        <v>0</v>
      </c>
      <c r="C92" s="12">
        <f t="shared" si="3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c r="D95" s="15"/>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row>
    <row r="102" spans="2:4" x14ac:dyDescent="0.2">
      <c r="B102" s="15"/>
      <c r="C102" s="1"/>
      <c r="D102" s="1"/>
    </row>
    <row r="103" spans="2:4" x14ac:dyDescent="0.2">
      <c r="C103" s="1"/>
      <c r="D103" s="1"/>
    </row>
    <row r="104" spans="2:4" x14ac:dyDescent="0.2">
      <c r="C104" s="1"/>
      <c r="D104" s="1"/>
    </row>
    <row r="105" spans="2:4" x14ac:dyDescent="0.2">
      <c r="B105" s="8"/>
      <c r="C105" s="1"/>
      <c r="D105" s="1"/>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row>
    <row r="125" spans="2:4" x14ac:dyDescent="0.2">
      <c r="B125" s="1"/>
    </row>
  </sheetData>
  <mergeCells count="2">
    <mergeCell ref="BH3:BI3"/>
    <mergeCell ref="BJ3:BK3"/>
  </mergeCells>
  <pageMargins left="0.7" right="0.7" top="0.75" bottom="0.75" header="0.3" footer="0.3"/>
  <ignoredErrors>
    <ignoredError sqref="R6:R7 R29:R39 X28:X30 O13:P13" formulaRange="1"/>
    <ignoredError sqref="X31" formula="1" formulaRange="1"/>
    <ignoredError sqref="X32:X34 X10:X13" formula="1"/>
  </ignoredError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T106"/>
  <sheetViews>
    <sheetView zoomScaleNormal="100" workbookViewId="0">
      <pane xSplit="1" ySplit="4" topLeftCell="Q59" activePane="bottomRight" state="frozen"/>
      <selection pane="topRight" activeCell="B1" sqref="B1"/>
      <selection pane="bottomLeft" activeCell="A5" sqref="A5"/>
      <selection pane="bottomRight" activeCell="AA90" sqref="AA90"/>
    </sheetView>
  </sheetViews>
  <sheetFormatPr defaultColWidth="9.140625" defaultRowHeight="12.75" x14ac:dyDescent="0.2"/>
  <cols>
    <col min="1" max="1" width="36.7109375" bestFit="1" customWidth="1"/>
    <col min="2" max="13" width="14.7109375" customWidth="1"/>
    <col min="14" max="14" width="12.28515625" customWidth="1"/>
    <col min="15" max="53" width="14.7109375" customWidth="1"/>
    <col min="54" max="54" width="15.140625" customWidth="1"/>
    <col min="55" max="57" width="14.7109375" customWidth="1"/>
    <col min="58" max="58" width="14.7109375" style="87" customWidth="1"/>
  </cols>
  <sheetData>
    <row r="1" spans="1:98" ht="26.25" x14ac:dyDescent="0.4">
      <c r="A1" s="138" t="s">
        <v>365</v>
      </c>
      <c r="B1" s="138"/>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171</v>
      </c>
      <c r="B2" s="28" t="s">
        <v>172</v>
      </c>
      <c r="C2" s="29" t="s">
        <v>173</v>
      </c>
      <c r="D2" s="29" t="s">
        <v>364</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219</v>
      </c>
      <c r="B3" s="40" t="s">
        <v>154</v>
      </c>
      <c r="C3" s="40" t="s">
        <v>154</v>
      </c>
      <c r="D3" s="40"/>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+E6+F6+G6+D6</f>
        <v>6021634.4140625</v>
      </c>
      <c r="C6" s="65"/>
      <c r="D6" s="65">
        <v>72637</v>
      </c>
      <c r="E6" s="65">
        <v>73483.9140625</v>
      </c>
      <c r="F6" s="65">
        <v>5875513.5</v>
      </c>
      <c r="G6" s="65"/>
      <c r="H6" s="65"/>
      <c r="I6" s="65"/>
      <c r="J6" s="66"/>
      <c r="K6" s="65"/>
      <c r="L6" s="65"/>
      <c r="M6" s="65"/>
      <c r="N6" s="67"/>
      <c r="O6" s="65"/>
      <c r="P6" s="65"/>
      <c r="Q6" s="65"/>
      <c r="R6" s="65">
        <v>651724.6875</v>
      </c>
      <c r="S6" s="65">
        <v>651724.6875</v>
      </c>
      <c r="T6" s="65"/>
      <c r="U6" s="65"/>
      <c r="V6" s="65"/>
      <c r="W6" s="67">
        <v>23069.509765625</v>
      </c>
      <c r="X6" s="65">
        <f t="shared" ref="X6:X11" si="0">SUM(Y6:AC6)</f>
        <v>18614.608642578125</v>
      </c>
      <c r="Y6" s="65">
        <v>928.708251953125</v>
      </c>
      <c r="Z6" s="65">
        <v>17685.900390625</v>
      </c>
      <c r="AA6" s="65"/>
      <c r="AB6" s="65"/>
      <c r="AC6" s="65"/>
      <c r="AD6" s="66"/>
      <c r="AE6" s="65"/>
      <c r="AF6" s="65"/>
      <c r="AG6" s="65"/>
      <c r="AH6" s="65"/>
      <c r="AI6" s="65">
        <v>20595.296875</v>
      </c>
      <c r="AJ6" s="65"/>
      <c r="AK6" s="65"/>
      <c r="AL6" s="65"/>
      <c r="AM6" s="65"/>
      <c r="AN6" s="65">
        <v>10404.662109375</v>
      </c>
      <c r="AO6" s="65"/>
      <c r="AP6" s="65"/>
      <c r="AQ6" s="65"/>
      <c r="AR6" s="65"/>
      <c r="AS6" s="65">
        <v>1921.9619140625</v>
      </c>
      <c r="AT6" s="65"/>
      <c r="AU6" s="65"/>
      <c r="AV6" s="65">
        <v>155064.203125</v>
      </c>
      <c r="AW6" s="65">
        <v>2814.47998046875</v>
      </c>
      <c r="AX6" s="65">
        <f>+AX89*3.6/0.1</f>
        <v>0</v>
      </c>
      <c r="AY6" s="65">
        <v>11212.01953125</v>
      </c>
      <c r="AZ6" s="65">
        <f>+AZ89*3.6</f>
        <v>0</v>
      </c>
      <c r="BA6" s="65">
        <v>24087.671875</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B11" si="1">+E7+F7+G7+D7</f>
        <v>0</v>
      </c>
      <c r="C7" s="65"/>
      <c r="D7" s="65"/>
      <c r="E7" s="65"/>
      <c r="F7" s="65"/>
      <c r="G7" s="65"/>
      <c r="H7" s="65"/>
      <c r="I7" s="65"/>
      <c r="J7" s="65"/>
      <c r="K7" s="65"/>
      <c r="L7" s="65"/>
      <c r="M7" s="65"/>
      <c r="N7" s="67"/>
      <c r="O7" s="65"/>
      <c r="P7" s="65"/>
      <c r="Q7" s="65"/>
      <c r="R7" s="65">
        <f t="shared" ref="R7:R11" si="2">SUM(S7:V7)</f>
        <v>0</v>
      </c>
      <c r="S7" s="65"/>
      <c r="T7" s="65"/>
      <c r="U7" s="65"/>
      <c r="V7" s="65"/>
      <c r="W7" s="67"/>
      <c r="X7" s="65">
        <f t="shared" si="0"/>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 t="shared" si="1"/>
        <v>35830.64453125</v>
      </c>
      <c r="C8" s="65"/>
      <c r="D8" s="65">
        <v>9758.53515625</v>
      </c>
      <c r="E8" s="65"/>
      <c r="F8" s="65">
        <v>26072.109375</v>
      </c>
      <c r="G8" s="65"/>
      <c r="H8" s="65"/>
      <c r="I8" s="65"/>
      <c r="J8" s="65"/>
      <c r="K8" s="65"/>
      <c r="L8" s="65"/>
      <c r="M8" s="65"/>
      <c r="N8" s="67"/>
      <c r="O8" s="65"/>
      <c r="P8" s="65"/>
      <c r="Q8" s="65"/>
      <c r="R8" s="65">
        <f t="shared" si="2"/>
        <v>0</v>
      </c>
      <c r="S8" s="65"/>
      <c r="T8" s="65"/>
      <c r="U8" s="65"/>
      <c r="V8" s="65"/>
      <c r="W8" s="67">
        <v>130441.5078125</v>
      </c>
      <c r="X8" s="65">
        <f t="shared" si="0"/>
        <v>1034773.375</v>
      </c>
      <c r="Y8" s="65">
        <v>1034773.375</v>
      </c>
      <c r="Z8" s="65"/>
      <c r="AA8" s="65"/>
      <c r="AB8" s="65"/>
      <c r="AC8" s="65"/>
      <c r="AD8" s="65"/>
      <c r="AE8" s="65"/>
      <c r="AF8" s="65">
        <v>5076.47998046875</v>
      </c>
      <c r="AG8" s="65">
        <v>75078.2421875</v>
      </c>
      <c r="AH8" s="65">
        <v>598.91943359375</v>
      </c>
      <c r="AI8" s="65"/>
      <c r="AJ8" s="65">
        <v>13549.4609375</v>
      </c>
      <c r="AK8" s="65">
        <v>9.9900001659989357E-3</v>
      </c>
      <c r="AL8" s="65">
        <v>232612.03125</v>
      </c>
      <c r="AM8" s="65">
        <v>2540.96826171875</v>
      </c>
      <c r="AN8" s="65"/>
      <c r="AO8" s="65">
        <v>5.6368436813354492</v>
      </c>
      <c r="AP8" s="65">
        <v>0.29104799032211304</v>
      </c>
      <c r="AQ8" s="65">
        <v>0.19456799328327179</v>
      </c>
      <c r="AR8" s="65">
        <v>0.84821999073028564</v>
      </c>
      <c r="AS8" s="65">
        <v>12.140802383422852</v>
      </c>
      <c r="AT8" s="65"/>
      <c r="AU8" s="65"/>
      <c r="AV8" s="65"/>
      <c r="AW8" s="65"/>
      <c r="AX8" s="65"/>
      <c r="AY8" s="65"/>
      <c r="AZ8" s="65"/>
      <c r="BA8" s="65"/>
      <c r="BB8" s="65"/>
      <c r="BC8" s="65"/>
      <c r="BD8" s="65"/>
      <c r="BE8" s="65">
        <v>26967.7265625</v>
      </c>
      <c r="BF8" s="68"/>
    </row>
    <row r="9" spans="1:98" x14ac:dyDescent="0.2">
      <c r="A9" s="64" t="s">
        <v>238</v>
      </c>
      <c r="B9" s="65">
        <f t="shared" si="1"/>
        <v>-1974426.484375</v>
      </c>
      <c r="C9" s="65"/>
      <c r="D9" s="65">
        <v>-33377.203125</v>
      </c>
      <c r="E9" s="65">
        <v>-41528.53125</v>
      </c>
      <c r="F9" s="65">
        <v>-1899520.75</v>
      </c>
      <c r="G9" s="65"/>
      <c r="H9" s="65"/>
      <c r="I9" s="65"/>
      <c r="J9" s="65"/>
      <c r="K9" s="65"/>
      <c r="L9" s="65"/>
      <c r="M9" s="65"/>
      <c r="N9" s="67"/>
      <c r="O9" s="65"/>
      <c r="P9" s="65"/>
      <c r="Q9" s="65"/>
      <c r="R9" s="65">
        <f t="shared" si="2"/>
        <v>0</v>
      </c>
      <c r="S9" s="65"/>
      <c r="T9" s="65"/>
      <c r="U9" s="65"/>
      <c r="V9" s="65"/>
      <c r="W9" s="67">
        <v>-422.42001342773438</v>
      </c>
      <c r="X9" s="65">
        <f t="shared" si="0"/>
        <v>-2.1330001763999462E-3</v>
      </c>
      <c r="Y9" s="65">
        <v>-2.1330001763999462E-3</v>
      </c>
      <c r="Z9" s="65"/>
      <c r="AA9" s="65"/>
      <c r="AB9" s="65"/>
      <c r="AC9" s="65"/>
      <c r="AD9" s="65"/>
      <c r="AE9" s="65"/>
      <c r="AF9" s="65">
        <v>-3523.954345703125</v>
      </c>
      <c r="AG9" s="65">
        <v>-45163.35546875</v>
      </c>
      <c r="AH9" s="65">
        <v>-256.78707885742188</v>
      </c>
      <c r="AI9" s="65"/>
      <c r="AJ9" s="65">
        <v>-13459.349609375</v>
      </c>
      <c r="AK9" s="65">
        <v>-1834.719482421875</v>
      </c>
      <c r="AL9" s="65">
        <v>-70023.5390625</v>
      </c>
      <c r="AM9" s="65">
        <v>-21361.517578125</v>
      </c>
      <c r="AN9" s="65"/>
      <c r="AO9" s="65">
        <v>-129.68600463867188</v>
      </c>
      <c r="AP9" s="65">
        <v>-0.38230198621749878</v>
      </c>
      <c r="AQ9" s="65">
        <v>-4.5152640342712402</v>
      </c>
      <c r="AR9" s="65">
        <v>-0.8084220290184021</v>
      </c>
      <c r="AS9" s="65">
        <v>-3.4571997821331024E-2</v>
      </c>
      <c r="AT9" s="65"/>
      <c r="AU9" s="65"/>
      <c r="AV9" s="65"/>
      <c r="AW9" s="65"/>
      <c r="AX9" s="65"/>
      <c r="AY9" s="65"/>
      <c r="AZ9" s="65"/>
      <c r="BA9" s="65"/>
      <c r="BB9" s="65"/>
      <c r="BC9" s="65"/>
      <c r="BD9" s="65"/>
      <c r="BE9" s="65">
        <v>-50466.74609375</v>
      </c>
      <c r="BF9" s="68"/>
    </row>
    <row r="10" spans="1:98" x14ac:dyDescent="0.2">
      <c r="A10" s="64" t="s">
        <v>239</v>
      </c>
      <c r="B10" s="65">
        <f t="shared" si="1"/>
        <v>0</v>
      </c>
      <c r="C10" s="65"/>
      <c r="D10" s="65"/>
      <c r="E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1"/>
        <v>0</v>
      </c>
      <c r="C11" s="65"/>
      <c r="D11" s="65"/>
      <c r="E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SUM(B6:B11)</f>
        <v>4083038.57421875</v>
      </c>
      <c r="C12" s="71">
        <f t="shared" ref="C12:BF12" si="3">SUM(C6:C11)</f>
        <v>0</v>
      </c>
      <c r="D12" s="71"/>
      <c r="E12" s="71">
        <f t="shared" si="3"/>
        <v>31955.3828125</v>
      </c>
      <c r="F12" s="71">
        <f t="shared" si="3"/>
        <v>4002064.859375</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f t="shared" si="3"/>
        <v>651724.6875</v>
      </c>
      <c r="S12" s="71">
        <f t="shared" si="3"/>
        <v>651724.6875</v>
      </c>
      <c r="T12" s="71">
        <f t="shared" si="3"/>
        <v>0</v>
      </c>
      <c r="U12" s="71">
        <f t="shared" si="3"/>
        <v>0</v>
      </c>
      <c r="V12" s="71">
        <f t="shared" si="3"/>
        <v>0</v>
      </c>
      <c r="W12" s="72">
        <f t="shared" si="3"/>
        <v>153088.59756469727</v>
      </c>
      <c r="X12" s="72">
        <f t="shared" si="3"/>
        <v>1053387.9815095779</v>
      </c>
      <c r="Y12" s="71">
        <f t="shared" si="3"/>
        <v>1035702.0811189529</v>
      </c>
      <c r="Z12" s="71">
        <f t="shared" si="3"/>
        <v>17685.900390625</v>
      </c>
      <c r="AA12" s="71">
        <f t="shared" si="3"/>
        <v>0</v>
      </c>
      <c r="AB12" s="71">
        <f t="shared" si="3"/>
        <v>0</v>
      </c>
      <c r="AC12" s="71">
        <f t="shared" si="3"/>
        <v>0</v>
      </c>
      <c r="AD12" s="71">
        <f t="shared" si="3"/>
        <v>0</v>
      </c>
      <c r="AE12" s="71">
        <f t="shared" si="3"/>
        <v>0</v>
      </c>
      <c r="AF12" s="71">
        <f t="shared" si="3"/>
        <v>1552.525634765625</v>
      </c>
      <c r="AG12" s="71">
        <f t="shared" si="3"/>
        <v>29914.88671875</v>
      </c>
      <c r="AH12" s="71">
        <f t="shared" si="3"/>
        <v>342.13235473632813</v>
      </c>
      <c r="AI12" s="71">
        <f t="shared" si="3"/>
        <v>20595.296875</v>
      </c>
      <c r="AJ12" s="71">
        <f t="shared" si="3"/>
        <v>90.111328125</v>
      </c>
      <c r="AK12" s="71">
        <f t="shared" si="3"/>
        <v>-1834.709492421709</v>
      </c>
      <c r="AL12" s="71">
        <f t="shared" si="3"/>
        <v>162588.4921875</v>
      </c>
      <c r="AM12" s="71">
        <f t="shared" si="3"/>
        <v>-18820.54931640625</v>
      </c>
      <c r="AN12" s="71">
        <f t="shared" si="3"/>
        <v>10404.662109375</v>
      </c>
      <c r="AO12" s="71">
        <f t="shared" si="3"/>
        <v>-124.04916095733643</v>
      </c>
      <c r="AP12" s="71">
        <f t="shared" si="3"/>
        <v>-9.1253995895385742E-2</v>
      </c>
      <c r="AQ12" s="71">
        <f t="shared" si="3"/>
        <v>-4.3206960409879684</v>
      </c>
      <c r="AR12" s="71">
        <f t="shared" si="3"/>
        <v>3.9797961711883545E-2</v>
      </c>
      <c r="AS12" s="71">
        <f t="shared" si="3"/>
        <v>1934.0681444481015</v>
      </c>
      <c r="AT12" s="71">
        <f t="shared" si="3"/>
        <v>0</v>
      </c>
      <c r="AU12" s="71">
        <f t="shared" si="3"/>
        <v>0</v>
      </c>
      <c r="AV12" s="71">
        <f t="shared" si="3"/>
        <v>155064.203125</v>
      </c>
      <c r="AW12" s="71">
        <f t="shared" si="3"/>
        <v>2814.47998046875</v>
      </c>
      <c r="AX12" s="71">
        <f t="shared" si="3"/>
        <v>0</v>
      </c>
      <c r="AY12" s="71">
        <f t="shared" si="3"/>
        <v>11212.01953125</v>
      </c>
      <c r="AZ12" s="71">
        <f t="shared" si="3"/>
        <v>0</v>
      </c>
      <c r="BA12" s="71">
        <f t="shared" si="3"/>
        <v>24087.671875</v>
      </c>
      <c r="BB12" s="71">
        <f>SUM(BB6:BB11)</f>
        <v>0</v>
      </c>
      <c r="BC12" s="71">
        <f>SUM(BC6:BC11)</f>
        <v>0</v>
      </c>
      <c r="BD12" s="71">
        <f>SUM(BD6:BD11)</f>
        <v>0</v>
      </c>
      <c r="BE12" s="71">
        <f>SUM(BE6:BE11)</f>
        <v>-23499.01953125</v>
      </c>
      <c r="BF12" s="73">
        <f t="shared" si="3"/>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 t="shared" ref="B14" si="4">+E14+F14+G14+D14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0</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-(B12+(B14+B17+B36+B49)-B51)</f>
        <v>58402.426040649414</v>
      </c>
      <c r="C15" s="65">
        <f t="shared" ref="C15:AY15" si="5">-(C12+(C14+C17+C36+C49)-C51)</f>
        <v>0</v>
      </c>
      <c r="D15" s="65"/>
      <c r="E15" s="65">
        <f t="shared" si="5"/>
        <v>5.859375E-3</v>
      </c>
      <c r="F15" s="65">
        <f t="shared" si="5"/>
        <v>42732.990478515625</v>
      </c>
      <c r="G15" s="65">
        <f t="shared" si="5"/>
        <v>0</v>
      </c>
      <c r="H15" s="65">
        <f t="shared" si="5"/>
        <v>0</v>
      </c>
      <c r="I15" s="65">
        <f t="shared" si="5"/>
        <v>0</v>
      </c>
      <c r="J15" s="65">
        <f t="shared" si="5"/>
        <v>0</v>
      </c>
      <c r="K15" s="65">
        <f t="shared" si="5"/>
        <v>-697.328125</v>
      </c>
      <c r="L15" s="65">
        <f t="shared" si="5"/>
        <v>0</v>
      </c>
      <c r="M15" s="65">
        <f t="shared" si="5"/>
        <v>0</v>
      </c>
      <c r="N15" s="65">
        <f t="shared" si="5"/>
        <v>-2456.473388671875</v>
      </c>
      <c r="O15" s="65">
        <f t="shared" si="5"/>
        <v>0</v>
      </c>
      <c r="P15" s="65">
        <f t="shared" si="5"/>
        <v>0</v>
      </c>
      <c r="Q15" s="65">
        <f t="shared" si="5"/>
        <v>0</v>
      </c>
      <c r="R15" s="65">
        <f t="shared" si="5"/>
        <v>-505.51025390625</v>
      </c>
      <c r="S15" s="65">
        <f t="shared" si="5"/>
        <v>-505.51025390625</v>
      </c>
      <c r="T15" s="65">
        <f t="shared" si="5"/>
        <v>0</v>
      </c>
      <c r="U15" s="65">
        <f t="shared" si="5"/>
        <v>0</v>
      </c>
      <c r="V15" s="65">
        <f t="shared" si="5"/>
        <v>0</v>
      </c>
      <c r="W15" s="65">
        <f t="shared" si="5"/>
        <v>-31709.872650146484</v>
      </c>
      <c r="X15" s="65">
        <f>-(X12+(X14+X17+X36+X49)-X51)</f>
        <v>-321850.32525957795</v>
      </c>
      <c r="Y15" s="65">
        <f t="shared" si="5"/>
        <v>-835.8936189529486</v>
      </c>
      <c r="Z15" s="65">
        <f t="shared" si="5"/>
        <v>-17685.900390625</v>
      </c>
      <c r="AA15" s="65">
        <f t="shared" si="5"/>
        <v>0</v>
      </c>
      <c r="AB15" s="65">
        <f t="shared" si="5"/>
        <v>0</v>
      </c>
      <c r="AC15" s="65">
        <f t="shared" si="5"/>
        <v>-303328.53125</v>
      </c>
      <c r="AD15" s="65">
        <f t="shared" si="5"/>
        <v>13509.3662109375</v>
      </c>
      <c r="AE15" s="65">
        <f t="shared" si="5"/>
        <v>0</v>
      </c>
      <c r="AF15" s="65">
        <f t="shared" si="5"/>
        <v>-5978.3985528945923</v>
      </c>
      <c r="AG15" s="65">
        <f t="shared" si="5"/>
        <v>2863.1390182375908</v>
      </c>
      <c r="AH15" s="65">
        <f t="shared" si="5"/>
        <v>-21835.864486694336</v>
      </c>
      <c r="AI15" s="65">
        <f t="shared" si="5"/>
        <v>64647.366096019745</v>
      </c>
      <c r="AJ15" s="65">
        <f t="shared" si="5"/>
        <v>-37467.158203125</v>
      </c>
      <c r="AK15" s="65">
        <f t="shared" si="5"/>
        <v>8735.1498627951369</v>
      </c>
      <c r="AL15" s="65">
        <f t="shared" si="5"/>
        <v>8259.1638202667236</v>
      </c>
      <c r="AM15" s="65">
        <f t="shared" si="5"/>
        <v>-83305.472578525543</v>
      </c>
      <c r="AN15" s="65">
        <f t="shared" si="5"/>
        <v>0</v>
      </c>
      <c r="AO15" s="65">
        <f t="shared" si="5"/>
        <v>2721.4852571487427</v>
      </c>
      <c r="AP15" s="65">
        <f t="shared" si="5"/>
        <v>-6315.3755428791046</v>
      </c>
      <c r="AQ15" s="65">
        <f t="shared" si="5"/>
        <v>11693.811845943332</v>
      </c>
      <c r="AR15" s="65">
        <f t="shared" si="5"/>
        <v>1656.6030605435371</v>
      </c>
      <c r="AS15" s="65">
        <f t="shared" si="5"/>
        <v>-1934.0681444481015</v>
      </c>
      <c r="AT15" s="65">
        <f t="shared" si="5"/>
        <v>0</v>
      </c>
      <c r="AU15" s="65">
        <f t="shared" si="5"/>
        <v>0</v>
      </c>
      <c r="AV15" s="65">
        <f t="shared" si="5"/>
        <v>0</v>
      </c>
      <c r="AW15" s="65">
        <f t="shared" si="5"/>
        <v>375.44400297804032</v>
      </c>
      <c r="AX15" s="65">
        <f t="shared" si="5"/>
        <v>0</v>
      </c>
      <c r="AY15" s="65">
        <f t="shared" si="5"/>
        <v>-8171.173073560356</v>
      </c>
      <c r="AZ15" s="65">
        <f>-(AZ12+(AZ14+AZ17+AZ36+AZ49)-AZ51)</f>
        <v>0</v>
      </c>
      <c r="BA15" s="65">
        <f>-(BA12+(BA14+BA17+BA36+BA49)-BA51)</f>
        <v>-806.99671768232656</v>
      </c>
      <c r="BB15" s="65">
        <f>-(BB12+(BB14+BB17+BB36+BB49)-BB51)</f>
        <v>0</v>
      </c>
      <c r="BC15" s="65">
        <f>-(BC12+(BC14+BC17+BC36+BC49)-BC51)</f>
        <v>0</v>
      </c>
      <c r="BD15" s="65">
        <f>-(BD12+(BD14+BD17+BD36+BD49)-BD51)</f>
        <v>0</v>
      </c>
      <c r="BE15" s="65">
        <f>-(BE12+(BE14+BE36+BE49)-BE51)</f>
        <v>652892.02229946852</v>
      </c>
      <c r="BF15" s="68">
        <f>-(BF12+(BF14+BF36+BF49)-BF51)</f>
        <v>0</v>
      </c>
    </row>
    <row r="16" spans="1:98" x14ac:dyDescent="0.2">
      <c r="A16" s="64" t="s">
        <v>242</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SUM(B18:B34)</f>
        <v>-3430849.2456665039</v>
      </c>
      <c r="C17" s="71">
        <f t="shared" ref="C17:BF17" si="6">SUM(C18:C34)</f>
        <v>0</v>
      </c>
      <c r="D17" s="71"/>
      <c r="E17" s="71">
        <f t="shared" si="6"/>
        <v>-31955.388671875</v>
      </c>
      <c r="F17" s="71">
        <f t="shared" si="6"/>
        <v>-3398893.8569946289</v>
      </c>
      <c r="G17" s="71">
        <f t="shared" si="6"/>
        <v>0</v>
      </c>
      <c r="H17" s="71">
        <f t="shared" si="6"/>
        <v>0</v>
      </c>
      <c r="I17" s="71">
        <f t="shared" si="6"/>
        <v>0</v>
      </c>
      <c r="J17" s="71">
        <f t="shared" si="6"/>
        <v>0</v>
      </c>
      <c r="K17" s="71">
        <f t="shared" si="6"/>
        <v>5578.62890625</v>
      </c>
      <c r="L17" s="71">
        <f t="shared" si="6"/>
        <v>0</v>
      </c>
      <c r="M17" s="71">
        <f t="shared" si="6"/>
        <v>0</v>
      </c>
      <c r="N17" s="72">
        <f t="shared" si="6"/>
        <v>21791</v>
      </c>
      <c r="O17" s="71">
        <f t="shared" si="6"/>
        <v>23250.759765625</v>
      </c>
      <c r="P17" s="71">
        <f t="shared" si="6"/>
        <v>22953.91015625</v>
      </c>
      <c r="Q17" s="71">
        <f t="shared" si="6"/>
        <v>0</v>
      </c>
      <c r="R17" s="71">
        <f t="shared" si="6"/>
        <v>-225796.88037109375</v>
      </c>
      <c r="S17" s="71">
        <f t="shared" si="6"/>
        <v>-225796.88037109375</v>
      </c>
      <c r="T17" s="71">
        <f t="shared" si="6"/>
        <v>0</v>
      </c>
      <c r="U17" s="71">
        <f t="shared" si="6"/>
        <v>0</v>
      </c>
      <c r="V17" s="71">
        <f t="shared" si="6"/>
        <v>0</v>
      </c>
      <c r="W17" s="72">
        <f t="shared" si="6"/>
        <v>-58034.78125</v>
      </c>
      <c r="X17" s="72">
        <f t="shared" si="6"/>
        <v>-731537.65625</v>
      </c>
      <c r="Y17" s="71">
        <f t="shared" si="6"/>
        <v>-1034866.1875</v>
      </c>
      <c r="Z17" s="71">
        <f t="shared" si="6"/>
        <v>0</v>
      </c>
      <c r="AA17" s="71">
        <f t="shared" si="6"/>
        <v>0</v>
      </c>
      <c r="AB17" s="71">
        <f t="shared" si="6"/>
        <v>0</v>
      </c>
      <c r="AC17" s="71">
        <f t="shared" si="6"/>
        <v>303328.53125</v>
      </c>
      <c r="AD17" s="71">
        <f t="shared" si="6"/>
        <v>-13509.3662109375</v>
      </c>
      <c r="AE17" s="71">
        <f t="shared" si="6"/>
        <v>0</v>
      </c>
      <c r="AF17" s="71">
        <f t="shared" si="6"/>
        <v>17818.63671875</v>
      </c>
      <c r="AG17" s="71">
        <f t="shared" si="6"/>
        <v>356516.78125</v>
      </c>
      <c r="AH17" s="71">
        <f t="shared" si="6"/>
        <v>21566.109375</v>
      </c>
      <c r="AI17" s="71">
        <f t="shared" si="6"/>
        <v>0</v>
      </c>
      <c r="AJ17" s="71">
        <f t="shared" si="6"/>
        <v>37377.046875</v>
      </c>
      <c r="AK17" s="71">
        <f t="shared" si="6"/>
        <v>17137.93359375</v>
      </c>
      <c r="AL17" s="71">
        <f t="shared" si="6"/>
        <v>344867.20202636719</v>
      </c>
      <c r="AM17" s="71">
        <f t="shared" si="6"/>
        <v>120295.33203125</v>
      </c>
      <c r="AN17" s="71">
        <f t="shared" si="6"/>
        <v>-10404.662109375</v>
      </c>
      <c r="AO17" s="71">
        <f>SUM(AO18:AO34)</f>
        <v>847.272705078125</v>
      </c>
      <c r="AP17" s="71">
        <f t="shared" si="6"/>
        <v>19147.259765625</v>
      </c>
      <c r="AQ17" s="71">
        <f t="shared" si="6"/>
        <v>13348.0078125</v>
      </c>
      <c r="AR17" s="71">
        <f t="shared" si="6"/>
        <v>11892.873046875</v>
      </c>
      <c r="AS17" s="71">
        <f t="shared" si="6"/>
        <v>0</v>
      </c>
      <c r="AT17" s="71">
        <f t="shared" si="6"/>
        <v>0</v>
      </c>
      <c r="AU17" s="71">
        <f t="shared" si="6"/>
        <v>0</v>
      </c>
      <c r="AV17" s="71">
        <f t="shared" si="6"/>
        <v>-155064.203125</v>
      </c>
      <c r="AW17" s="71">
        <f t="shared" si="6"/>
        <v>-3189.9239834467903</v>
      </c>
      <c r="AX17" s="71">
        <f t="shared" si="6"/>
        <v>0</v>
      </c>
      <c r="AY17" s="71">
        <f t="shared" si="6"/>
        <v>-3040.8464576896436</v>
      </c>
      <c r="AZ17" s="71">
        <f t="shared" si="6"/>
        <v>0</v>
      </c>
      <c r="BA17" s="71">
        <f>SUM(BA18:BA34)</f>
        <v>-23280.675157317673</v>
      </c>
      <c r="BB17" s="71">
        <f>SUM(BB18:BB34)</f>
        <v>0</v>
      </c>
      <c r="BC17" s="71">
        <f>SUM(BC18:BC34)</f>
        <v>0</v>
      </c>
      <c r="BD17" s="71">
        <f t="shared" si="6"/>
        <v>0</v>
      </c>
      <c r="BE17" s="71">
        <f t="shared" si="6"/>
        <v>813715.26171875</v>
      </c>
      <c r="BF17" s="73">
        <f t="shared" si="6"/>
        <v>0</v>
      </c>
    </row>
    <row r="18" spans="1:58" x14ac:dyDescent="0.2">
      <c r="A18" s="64" t="s">
        <v>246</v>
      </c>
      <c r="B18" s="65">
        <f t="shared" ref="B18:B34" si="7">+E18+F18+G18+D18</f>
        <v>-2545126.75</v>
      </c>
      <c r="C18" s="65"/>
      <c r="D18" s="65"/>
      <c r="E18" s="65"/>
      <c r="F18" s="65">
        <v>-2545126.75</v>
      </c>
      <c r="G18" s="65"/>
      <c r="H18" s="65"/>
      <c r="I18" s="65"/>
      <c r="J18" s="65"/>
      <c r="K18" s="65"/>
      <c r="L18" s="65"/>
      <c r="M18" s="65"/>
      <c r="N18" s="67"/>
      <c r="O18" s="65"/>
      <c r="P18" s="65"/>
      <c r="Q18" s="65"/>
      <c r="R18" s="65">
        <f t="shared" ref="R18:R33" si="8">SUM(S18:V18)</f>
        <v>0</v>
      </c>
      <c r="S18" s="65"/>
      <c r="T18" s="65"/>
      <c r="U18" s="65"/>
      <c r="V18" s="65"/>
      <c r="W18" s="67"/>
      <c r="X18" s="65">
        <f t="shared" ref="X18:X34" si="9">SUM(Y18:AC18)</f>
        <v>0</v>
      </c>
      <c r="Y18" s="65"/>
      <c r="Z18" s="65"/>
      <c r="AA18" s="65"/>
      <c r="AB18" s="65"/>
      <c r="AC18" s="65"/>
      <c r="AD18" s="65"/>
      <c r="AE18" s="65"/>
      <c r="AF18" s="65"/>
      <c r="AG18" s="65"/>
      <c r="AH18" s="65"/>
      <c r="AI18" s="65"/>
      <c r="AJ18" s="65"/>
      <c r="AK18" s="65"/>
      <c r="AL18" s="65">
        <v>-1094.3917236328125</v>
      </c>
      <c r="AM18" s="65">
        <v>-2011.37109375</v>
      </c>
      <c r="AN18" s="65"/>
      <c r="AO18" s="65"/>
      <c r="AP18" s="65"/>
      <c r="AQ18" s="65"/>
      <c r="AR18" s="65"/>
      <c r="AS18" s="65"/>
      <c r="AT18" s="65"/>
      <c r="AU18" s="65"/>
      <c r="AV18" s="65">
        <v>-155064.203125</v>
      </c>
      <c r="AW18" s="65">
        <v>-2814.47998046875</v>
      </c>
      <c r="AX18" s="65">
        <f>-AX90*3.6/0.1</f>
        <v>0</v>
      </c>
      <c r="AY18" s="65">
        <f>-AY90*3.6</f>
        <v>0</v>
      </c>
      <c r="AZ18" s="65">
        <f>-AZ90*3.6</f>
        <v>0</v>
      </c>
      <c r="BA18" s="65">
        <f>-BA90*3.6</f>
        <v>-1018.799995211644</v>
      </c>
      <c r="BB18" s="65"/>
      <c r="BC18" s="65"/>
      <c r="BD18" s="65"/>
      <c r="BE18" s="65">
        <v>757472.5</v>
      </c>
      <c r="BF18" s="68"/>
    </row>
    <row r="19" spans="1:58" x14ac:dyDescent="0.2">
      <c r="A19" s="64" t="s">
        <v>247</v>
      </c>
      <c r="B19" s="65">
        <f t="shared" si="7"/>
        <v>-672.73199462890625</v>
      </c>
      <c r="C19" s="65"/>
      <c r="D19" s="65"/>
      <c r="E19" s="65"/>
      <c r="F19" s="65">
        <v>-672.73199462890625</v>
      </c>
      <c r="G19" s="65"/>
      <c r="H19" s="65"/>
      <c r="I19" s="65"/>
      <c r="J19" s="65"/>
      <c r="K19" s="65"/>
      <c r="L19" s="65"/>
      <c r="M19" s="65"/>
      <c r="N19" s="67"/>
      <c r="O19" s="65"/>
      <c r="P19" s="65"/>
      <c r="Q19" s="65"/>
      <c r="R19" s="65">
        <v>-4295.20849609375</v>
      </c>
      <c r="S19" s="65">
        <v>-4295.20849609375</v>
      </c>
      <c r="T19" s="65"/>
      <c r="U19" s="65"/>
      <c r="V19" s="65"/>
      <c r="W19" s="67"/>
      <c r="X19" s="65">
        <f t="shared" si="9"/>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f>-AW91*3.6</f>
        <v>-375.44400297804043</v>
      </c>
      <c r="AX19" s="65">
        <f>-AX91*3.6/0.1</f>
        <v>0</v>
      </c>
      <c r="AY19" s="65">
        <f t="shared" ref="AY19:BA21" si="10">-AY91*3.6</f>
        <v>-3040.8464576896436</v>
      </c>
      <c r="AZ19" s="65">
        <f t="shared" si="10"/>
        <v>0</v>
      </c>
      <c r="BA19" s="65">
        <f t="shared" si="10"/>
        <v>-22261.875162106029</v>
      </c>
      <c r="BB19" s="65"/>
      <c r="BC19" s="65"/>
      <c r="BD19" s="65"/>
      <c r="BE19" s="65">
        <v>56242.76171875</v>
      </c>
      <c r="BF19" s="68"/>
    </row>
    <row r="20" spans="1:58" x14ac:dyDescent="0.2">
      <c r="A20" s="64" t="s">
        <v>248</v>
      </c>
      <c r="B20" s="65">
        <f t="shared" si="7"/>
        <v>0</v>
      </c>
      <c r="C20" s="65"/>
      <c r="D20" s="65"/>
      <c r="E20" s="65"/>
      <c r="F20" s="65"/>
      <c r="G20" s="65"/>
      <c r="H20" s="65"/>
      <c r="I20" s="65"/>
      <c r="J20" s="65"/>
      <c r="K20" s="65"/>
      <c r="L20" s="65"/>
      <c r="M20" s="65"/>
      <c r="N20" s="67"/>
      <c r="O20" s="65"/>
      <c r="P20" s="65"/>
      <c r="Q20" s="65"/>
      <c r="R20" s="65">
        <f t="shared" si="8"/>
        <v>0</v>
      </c>
      <c r="S20" s="65"/>
      <c r="T20" s="65"/>
      <c r="U20" s="65"/>
      <c r="V20" s="65"/>
      <c r="W20" s="67"/>
      <c r="X20" s="65">
        <f t="shared" si="9"/>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10"/>
        <v>0</v>
      </c>
      <c r="AZ20" s="65">
        <f t="shared" si="10"/>
        <v>0</v>
      </c>
      <c r="BA20" s="65">
        <f t="shared" si="10"/>
        <v>0</v>
      </c>
      <c r="BB20" s="65"/>
      <c r="BC20" s="65"/>
      <c r="BD20" s="65"/>
      <c r="BE20" s="65">
        <f>-BE92*3.6</f>
        <v>0</v>
      </c>
      <c r="BF20" s="68">
        <f>-BF95</f>
        <v>0</v>
      </c>
    </row>
    <row r="21" spans="1:58" x14ac:dyDescent="0.2">
      <c r="A21" s="64" t="s">
        <v>249</v>
      </c>
      <c r="B21" s="65">
        <f t="shared" si="7"/>
        <v>0</v>
      </c>
      <c r="C21" s="65"/>
      <c r="D21" s="65"/>
      <c r="E21" s="65"/>
      <c r="F21" s="65"/>
      <c r="G21" s="65"/>
      <c r="H21" s="65"/>
      <c r="I21" s="65"/>
      <c r="J21" s="65"/>
      <c r="K21" s="65"/>
      <c r="L21" s="65"/>
      <c r="M21" s="65"/>
      <c r="N21" s="67"/>
      <c r="O21" s="65"/>
      <c r="P21" s="65"/>
      <c r="Q21" s="65"/>
      <c r="R21" s="65">
        <f t="shared" si="8"/>
        <v>0</v>
      </c>
      <c r="S21" s="65"/>
      <c r="T21" s="65"/>
      <c r="U21" s="65"/>
      <c r="V21" s="65"/>
      <c r="W21" s="67"/>
      <c r="X21" s="65">
        <f t="shared" si="9"/>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10"/>
        <v>0</v>
      </c>
      <c r="AZ21" s="65">
        <f t="shared" si="10"/>
        <v>0</v>
      </c>
      <c r="BA21" s="65">
        <f t="shared" si="10"/>
        <v>0</v>
      </c>
      <c r="BB21" s="65"/>
      <c r="BC21" s="65"/>
      <c r="BD21" s="65"/>
      <c r="BE21" s="65">
        <f>-BE93*3.6</f>
        <v>0</v>
      </c>
      <c r="BF21" s="68">
        <f>-BF96</f>
        <v>0</v>
      </c>
    </row>
    <row r="22" spans="1:58" x14ac:dyDescent="0.2">
      <c r="A22" s="64" t="s">
        <v>169</v>
      </c>
      <c r="B22" s="65">
        <f t="shared" si="7"/>
        <v>0</v>
      </c>
      <c r="C22" s="65"/>
      <c r="D22" s="65"/>
      <c r="E22" s="65"/>
      <c r="F22" s="65"/>
      <c r="G22" s="65"/>
      <c r="H22" s="65"/>
      <c r="I22" s="65"/>
      <c r="J22" s="65"/>
      <c r="K22" s="65"/>
      <c r="L22" s="65"/>
      <c r="M22" s="65"/>
      <c r="N22" s="67"/>
      <c r="O22" s="65"/>
      <c r="P22" s="65"/>
      <c r="Q22" s="65"/>
      <c r="R22" s="65">
        <f t="shared" si="8"/>
        <v>0</v>
      </c>
      <c r="S22" s="65"/>
      <c r="T22" s="65"/>
      <c r="U22" s="65"/>
      <c r="V22" s="65"/>
      <c r="W22" s="67"/>
      <c r="X22" s="65">
        <f t="shared" si="9"/>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7"/>
        <v>0</v>
      </c>
      <c r="C23" s="65"/>
      <c r="D23" s="65"/>
      <c r="E23" s="65"/>
      <c r="F23" s="65"/>
      <c r="G23" s="65"/>
      <c r="H23" s="65"/>
      <c r="I23" s="65"/>
      <c r="J23" s="65"/>
      <c r="K23" s="65"/>
      <c r="L23" s="65"/>
      <c r="M23" s="65"/>
      <c r="N23" s="67"/>
      <c r="O23" s="65"/>
      <c r="P23" s="65"/>
      <c r="Q23" s="65"/>
      <c r="R23" s="65">
        <f t="shared" si="8"/>
        <v>0</v>
      </c>
      <c r="S23" s="65"/>
      <c r="T23" s="65"/>
      <c r="U23" s="65"/>
      <c r="V23" s="65"/>
      <c r="W23" s="67"/>
      <c r="X23" s="65">
        <f t="shared" si="9"/>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7"/>
        <v>0</v>
      </c>
      <c r="C24" s="65"/>
      <c r="D24" s="65"/>
      <c r="E24" s="65"/>
      <c r="F24" s="65"/>
      <c r="G24" s="65"/>
      <c r="H24" s="65"/>
      <c r="I24" s="65"/>
      <c r="J24" s="65"/>
      <c r="K24" s="65"/>
      <c r="L24" s="65"/>
      <c r="M24" s="65"/>
      <c r="N24" s="67"/>
      <c r="O24" s="65"/>
      <c r="P24" s="65"/>
      <c r="Q24" s="65"/>
      <c r="R24" s="65">
        <f t="shared" si="8"/>
        <v>0</v>
      </c>
      <c r="S24" s="65"/>
      <c r="T24" s="65"/>
      <c r="U24" s="65"/>
      <c r="V24" s="65"/>
      <c r="W24" s="67"/>
      <c r="X24" s="65">
        <f t="shared" si="9"/>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7"/>
        <v>0</v>
      </c>
      <c r="C25" s="65"/>
      <c r="D25" s="65"/>
      <c r="E25" s="65"/>
      <c r="F25" s="65"/>
      <c r="G25" s="65"/>
      <c r="H25" s="65"/>
      <c r="I25" s="65"/>
      <c r="J25" s="65"/>
      <c r="K25" s="65"/>
      <c r="L25" s="65"/>
      <c r="M25" s="65"/>
      <c r="N25" s="67"/>
      <c r="O25" s="65"/>
      <c r="P25" s="65"/>
      <c r="Q25" s="65"/>
      <c r="R25" s="65">
        <f t="shared" si="8"/>
        <v>0</v>
      </c>
      <c r="S25" s="65"/>
      <c r="T25" s="65"/>
      <c r="U25" s="65"/>
      <c r="V25" s="65"/>
      <c r="W25" s="67"/>
      <c r="X25" s="65">
        <f t="shared" si="9"/>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7"/>
        <v>0</v>
      </c>
      <c r="C26" s="65"/>
      <c r="D26" s="65"/>
      <c r="E26" s="65"/>
      <c r="F26" s="65"/>
      <c r="G26" s="65"/>
      <c r="H26" s="65"/>
      <c r="I26" s="65"/>
      <c r="J26" s="65"/>
      <c r="K26" s="65"/>
      <c r="L26" s="65"/>
      <c r="M26" s="65"/>
      <c r="N26" s="67"/>
      <c r="O26" s="65"/>
      <c r="P26" s="65"/>
      <c r="Q26" s="65"/>
      <c r="R26" s="65">
        <f t="shared" si="8"/>
        <v>0</v>
      </c>
      <c r="S26" s="65"/>
      <c r="T26" s="65"/>
      <c r="U26" s="65"/>
      <c r="V26" s="65"/>
      <c r="W26" s="67"/>
      <c r="X26" s="65">
        <f t="shared" si="9"/>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7"/>
        <v>-31955.388671875</v>
      </c>
      <c r="C27" s="65"/>
      <c r="D27" s="65"/>
      <c r="E27" s="65">
        <v>-31955.388671875</v>
      </c>
      <c r="F27" s="65"/>
      <c r="G27" s="65"/>
      <c r="H27" s="65"/>
      <c r="I27" s="65"/>
      <c r="J27" s="65"/>
      <c r="K27" s="65">
        <v>34866.43359375</v>
      </c>
      <c r="L27" s="65"/>
      <c r="M27" s="65"/>
      <c r="N27" s="67"/>
      <c r="O27" s="65">
        <v>23250.759765625</v>
      </c>
      <c r="P27" s="65"/>
      <c r="Q27" s="65"/>
      <c r="R27" s="65">
        <f t="shared" si="8"/>
        <v>0</v>
      </c>
      <c r="S27" s="65"/>
      <c r="T27" s="65"/>
      <c r="U27" s="65"/>
      <c r="V27" s="65"/>
      <c r="W27" s="67"/>
      <c r="X27" s="65">
        <f t="shared" si="9"/>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7"/>
        <v>0</v>
      </c>
      <c r="C28" s="65"/>
      <c r="D28" s="65"/>
      <c r="E28" s="65"/>
      <c r="F28" s="65"/>
      <c r="G28" s="65"/>
      <c r="H28" s="65"/>
      <c r="I28" s="65"/>
      <c r="J28" s="65"/>
      <c r="K28" s="65"/>
      <c r="L28" s="65"/>
      <c r="M28" s="65"/>
      <c r="N28" s="67">
        <v>21791</v>
      </c>
      <c r="O28" s="65"/>
      <c r="P28" s="65"/>
      <c r="Q28" s="65"/>
      <c r="R28" s="65">
        <f t="shared" si="8"/>
        <v>0</v>
      </c>
      <c r="S28" s="65"/>
      <c r="T28" s="65"/>
      <c r="U28" s="65"/>
      <c r="V28" s="65"/>
      <c r="W28" s="67"/>
      <c r="X28" s="65">
        <f t="shared" si="9"/>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7"/>
        <v>0</v>
      </c>
      <c r="C29" s="65"/>
      <c r="D29" s="65"/>
      <c r="E29" s="65"/>
      <c r="F29" s="65"/>
      <c r="G29" s="65"/>
      <c r="H29" s="65"/>
      <c r="I29" s="65"/>
      <c r="J29" s="65"/>
      <c r="K29" s="65">
        <v>-29287.8046875</v>
      </c>
      <c r="L29" s="65"/>
      <c r="M29" s="65"/>
      <c r="N29" s="67"/>
      <c r="O29" s="65"/>
      <c r="P29" s="65">
        <v>22953.91015625</v>
      </c>
      <c r="Q29" s="65"/>
      <c r="R29" s="65">
        <f t="shared" si="8"/>
        <v>0</v>
      </c>
      <c r="S29" s="65"/>
      <c r="T29" s="65"/>
      <c r="U29" s="65"/>
      <c r="V29" s="65"/>
      <c r="W29" s="67"/>
      <c r="X29" s="65">
        <f t="shared" si="9"/>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7"/>
        <v>0</v>
      </c>
      <c r="C30" s="65"/>
      <c r="D30" s="65"/>
      <c r="E30" s="65"/>
      <c r="F30" s="65"/>
      <c r="G30" s="65"/>
      <c r="H30" s="65"/>
      <c r="I30" s="65"/>
      <c r="J30" s="65"/>
      <c r="K30" s="65"/>
      <c r="L30" s="65"/>
      <c r="M30" s="65"/>
      <c r="N30" s="67"/>
      <c r="O30" s="65"/>
      <c r="P30" s="65"/>
      <c r="Q30" s="65"/>
      <c r="R30" s="65">
        <f t="shared" si="8"/>
        <v>0</v>
      </c>
      <c r="S30" s="65"/>
      <c r="T30" s="65"/>
      <c r="U30" s="65"/>
      <c r="V30" s="65"/>
      <c r="W30" s="67"/>
      <c r="X30" s="65">
        <f t="shared" si="9"/>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7"/>
        <v>0</v>
      </c>
      <c r="C31" s="65"/>
      <c r="D31" s="65"/>
      <c r="E31" s="65"/>
      <c r="F31" s="65"/>
      <c r="G31" s="65"/>
      <c r="H31" s="65"/>
      <c r="I31" s="65"/>
      <c r="J31" s="65"/>
      <c r="K31" s="65"/>
      <c r="L31" s="65"/>
      <c r="M31" s="65"/>
      <c r="N31" s="67"/>
      <c r="O31" s="65"/>
      <c r="P31" s="65"/>
      <c r="Q31" s="65"/>
      <c r="R31" s="65">
        <f t="shared" si="8"/>
        <v>0</v>
      </c>
      <c r="S31" s="65"/>
      <c r="T31" s="65"/>
      <c r="U31" s="65"/>
      <c r="V31" s="65"/>
      <c r="W31" s="67"/>
      <c r="X31" s="65">
        <f t="shared" si="9"/>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7"/>
        <v>0</v>
      </c>
      <c r="C32" s="65"/>
      <c r="D32" s="65"/>
      <c r="E32" s="65"/>
      <c r="F32" s="65"/>
      <c r="G32" s="65"/>
      <c r="H32" s="65"/>
      <c r="I32" s="65"/>
      <c r="J32" s="65"/>
      <c r="K32" s="65"/>
      <c r="L32" s="65"/>
      <c r="M32" s="65"/>
      <c r="N32" s="67"/>
      <c r="O32" s="65"/>
      <c r="P32" s="65"/>
      <c r="Q32" s="65"/>
      <c r="R32" s="65">
        <f t="shared" si="8"/>
        <v>0</v>
      </c>
      <c r="S32" s="65"/>
      <c r="T32" s="65"/>
      <c r="U32" s="65"/>
      <c r="V32" s="65"/>
      <c r="W32" s="67"/>
      <c r="X32" s="65">
        <f t="shared" si="9"/>
        <v>-1034866.1875</v>
      </c>
      <c r="Y32" s="65">
        <v>-1034866.1875</v>
      </c>
      <c r="Z32" s="65"/>
      <c r="AA32" s="65"/>
      <c r="AB32" s="65"/>
      <c r="AC32" s="65"/>
      <c r="AD32" s="65">
        <v>-13509.3662109375</v>
      </c>
      <c r="AE32" s="65"/>
      <c r="AF32" s="65">
        <v>17818.63671875</v>
      </c>
      <c r="AG32" s="65">
        <v>356516.78125</v>
      </c>
      <c r="AH32" s="65">
        <v>21566.109375</v>
      </c>
      <c r="AI32" s="65"/>
      <c r="AJ32" s="65">
        <v>37377.046875</v>
      </c>
      <c r="AK32" s="65">
        <v>17137.93359375</v>
      </c>
      <c r="AL32" s="65">
        <v>345961.59375</v>
      </c>
      <c r="AM32" s="65">
        <v>122306.703125</v>
      </c>
      <c r="AN32" s="65">
        <v>-10404.662109375</v>
      </c>
      <c r="AO32" s="65">
        <v>847.272705078125</v>
      </c>
      <c r="AP32" s="65">
        <v>19147.259765625</v>
      </c>
      <c r="AQ32" s="65">
        <v>13348.0078125</v>
      </c>
      <c r="AR32" s="65">
        <v>11892.873046875</v>
      </c>
      <c r="AS32" s="65"/>
      <c r="AT32" s="65"/>
      <c r="AU32" s="65"/>
      <c r="AV32" s="65"/>
      <c r="AW32" s="65"/>
      <c r="AX32" s="65"/>
      <c r="AY32" s="65"/>
      <c r="AZ32" s="65"/>
      <c r="BA32" s="65"/>
      <c r="BB32" s="65"/>
      <c r="BC32" s="65"/>
      <c r="BD32" s="65"/>
      <c r="BE32" s="65"/>
      <c r="BF32" s="68"/>
    </row>
    <row r="33" spans="1:58" x14ac:dyDescent="0.2">
      <c r="A33" s="64" t="s">
        <v>260</v>
      </c>
      <c r="B33" s="65">
        <f t="shared" si="7"/>
        <v>-853094.375</v>
      </c>
      <c r="C33" s="65"/>
      <c r="D33" s="65"/>
      <c r="E33" s="65"/>
      <c r="F33" s="65">
        <v>-853094.375</v>
      </c>
      <c r="G33" s="65"/>
      <c r="H33" s="65"/>
      <c r="I33" s="65"/>
      <c r="J33" s="65"/>
      <c r="K33" s="65"/>
      <c r="L33" s="65"/>
      <c r="M33" s="65"/>
      <c r="N33" s="67"/>
      <c r="O33" s="65"/>
      <c r="P33" s="65"/>
      <c r="Q33" s="65"/>
      <c r="R33" s="65">
        <f t="shared" si="8"/>
        <v>0</v>
      </c>
      <c r="S33" s="65"/>
      <c r="T33" s="65"/>
      <c r="U33" s="65"/>
      <c r="V33" s="65"/>
      <c r="W33" s="67">
        <v>-58034.78125</v>
      </c>
      <c r="X33" s="65">
        <f t="shared" si="9"/>
        <v>303328.53125</v>
      </c>
      <c r="Y33" s="65"/>
      <c r="Z33" s="65"/>
      <c r="AA33" s="65"/>
      <c r="AB33" s="65"/>
      <c r="AC33" s="65">
        <v>303328.53125</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 t="shared" si="7"/>
        <v>0</v>
      </c>
      <c r="C34" s="65"/>
      <c r="D34" s="65"/>
      <c r="E34" s="65"/>
      <c r="F34" s="65"/>
      <c r="G34" s="65"/>
      <c r="H34" s="65"/>
      <c r="I34" s="65"/>
      <c r="J34" s="65"/>
      <c r="K34" s="65"/>
      <c r="L34" s="65"/>
      <c r="M34" s="65"/>
      <c r="N34" s="67"/>
      <c r="O34" s="65"/>
      <c r="P34" s="65"/>
      <c r="Q34" s="65"/>
      <c r="R34" s="65">
        <v>-221501.671875</v>
      </c>
      <c r="S34" s="65">
        <v>-221501.671875</v>
      </c>
      <c r="T34" s="65"/>
      <c r="U34" s="65"/>
      <c r="V34" s="65"/>
      <c r="W34" s="67"/>
      <c r="X34" s="65">
        <f t="shared" si="9"/>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SUM(B37:B47)</f>
        <v>0</v>
      </c>
      <c r="C36" s="75">
        <f t="shared" ref="C36:AU36" si="11">SUM(C37:C47)</f>
        <v>0</v>
      </c>
      <c r="D36" s="75"/>
      <c r="E36" s="75">
        <f t="shared" si="11"/>
        <v>0</v>
      </c>
      <c r="F36" s="75">
        <f t="shared" si="11"/>
        <v>0</v>
      </c>
      <c r="G36" s="75">
        <f t="shared" si="11"/>
        <v>0</v>
      </c>
      <c r="H36" s="75">
        <f t="shared" si="11"/>
        <v>0</v>
      </c>
      <c r="I36" s="75">
        <f t="shared" si="11"/>
        <v>0</v>
      </c>
      <c r="J36" s="75">
        <f t="shared" si="11"/>
        <v>0</v>
      </c>
      <c r="K36" s="75">
        <f t="shared" si="11"/>
        <v>0</v>
      </c>
      <c r="L36" s="75">
        <f t="shared" si="11"/>
        <v>0</v>
      </c>
      <c r="M36" s="75">
        <f t="shared" si="11"/>
        <v>0</v>
      </c>
      <c r="N36" s="76">
        <f t="shared" si="11"/>
        <v>1228.473388671875</v>
      </c>
      <c r="O36" s="75">
        <f t="shared" si="11"/>
        <v>0</v>
      </c>
      <c r="P36" s="75">
        <f t="shared" si="11"/>
        <v>0</v>
      </c>
      <c r="Q36" s="75">
        <f t="shared" si="11"/>
        <v>0</v>
      </c>
      <c r="R36" s="75">
        <f t="shared" si="11"/>
        <v>0</v>
      </c>
      <c r="S36" s="75">
        <f t="shared" si="11"/>
        <v>0</v>
      </c>
      <c r="T36" s="75">
        <f t="shared" si="11"/>
        <v>0</v>
      </c>
      <c r="U36" s="75">
        <f t="shared" si="11"/>
        <v>0</v>
      </c>
      <c r="V36" s="75">
        <f t="shared" si="11"/>
        <v>0</v>
      </c>
      <c r="W36" s="76">
        <f t="shared" si="11"/>
        <v>15423.9853515625</v>
      </c>
      <c r="X36" s="76">
        <f t="shared" si="11"/>
        <v>0</v>
      </c>
      <c r="Y36" s="75">
        <f t="shared" si="11"/>
        <v>0</v>
      </c>
      <c r="Z36" s="75">
        <f t="shared" si="11"/>
        <v>0</v>
      </c>
      <c r="AA36" s="75">
        <f t="shared" si="11"/>
        <v>0</v>
      </c>
      <c r="AB36" s="75">
        <f t="shared" si="11"/>
        <v>0</v>
      </c>
      <c r="AC36" s="75">
        <f t="shared" si="11"/>
        <v>0</v>
      </c>
      <c r="AD36" s="75">
        <f t="shared" si="11"/>
        <v>0</v>
      </c>
      <c r="AE36" s="75">
        <f t="shared" si="11"/>
        <v>0</v>
      </c>
      <c r="AF36" s="75">
        <f t="shared" si="11"/>
        <v>0</v>
      </c>
      <c r="AG36" s="75">
        <f t="shared" si="11"/>
        <v>0</v>
      </c>
      <c r="AH36" s="75">
        <f t="shared" si="11"/>
        <v>0</v>
      </c>
      <c r="AI36" s="75">
        <f t="shared" si="11"/>
        <v>0</v>
      </c>
      <c r="AJ36" s="75">
        <f t="shared" si="11"/>
        <v>0</v>
      </c>
      <c r="AK36" s="75">
        <f t="shared" si="11"/>
        <v>0</v>
      </c>
      <c r="AL36" s="75">
        <f t="shared" si="11"/>
        <v>0</v>
      </c>
      <c r="AM36" s="75">
        <f t="shared" si="11"/>
        <v>0</v>
      </c>
      <c r="AN36" s="75">
        <f t="shared" si="11"/>
        <v>0</v>
      </c>
      <c r="AO36" s="75">
        <f t="shared" si="11"/>
        <v>0</v>
      </c>
      <c r="AP36" s="75">
        <f t="shared" si="11"/>
        <v>0</v>
      </c>
      <c r="AQ36" s="75">
        <f t="shared" si="11"/>
        <v>0</v>
      </c>
      <c r="AR36" s="75">
        <f t="shared" si="11"/>
        <v>0</v>
      </c>
      <c r="AS36" s="75">
        <f t="shared" si="11"/>
        <v>0</v>
      </c>
      <c r="AT36" s="75">
        <f t="shared" si="11"/>
        <v>0</v>
      </c>
      <c r="AU36" s="75">
        <f t="shared" si="11"/>
        <v>0</v>
      </c>
      <c r="AV36" s="75"/>
      <c r="AW36" s="75"/>
      <c r="AX36" s="75"/>
      <c r="AY36" s="75"/>
      <c r="AZ36" s="75"/>
      <c r="BA36" s="75"/>
      <c r="BB36" s="75">
        <f>SUM(BB37:BB47)</f>
        <v>0</v>
      </c>
      <c r="BC36" s="75">
        <f>SUM(BC37:BC47)</f>
        <v>0</v>
      </c>
      <c r="BD36" s="75">
        <f>SUM(BD37:BD47)</f>
        <v>0</v>
      </c>
      <c r="BE36" s="75">
        <f>SUM(BE37:BE47)</f>
        <v>59422.271081268787</v>
      </c>
      <c r="BF36" s="77">
        <f>SUM(BF37:BF47)</f>
        <v>0</v>
      </c>
    </row>
    <row r="37" spans="1:58" x14ac:dyDescent="0.2">
      <c r="A37" s="64" t="s">
        <v>263</v>
      </c>
      <c r="B37" s="65">
        <f t="shared" ref="B37:B47" si="12">+E37+F37+G37+D37</f>
        <v>0</v>
      </c>
      <c r="C37" s="65"/>
      <c r="D37" s="65"/>
      <c r="E37" s="65"/>
      <c r="F37" s="65"/>
      <c r="G37" s="65"/>
      <c r="H37" s="65"/>
      <c r="I37" s="65"/>
      <c r="J37" s="65"/>
      <c r="K37" s="65"/>
      <c r="L37" s="65"/>
      <c r="M37" s="65"/>
      <c r="N37" s="67"/>
      <c r="O37" s="65"/>
      <c r="P37" s="65"/>
      <c r="Q37" s="65"/>
      <c r="R37" s="65">
        <f t="shared" ref="R37:R49" si="13">SUM(S37:V37)</f>
        <v>0</v>
      </c>
      <c r="S37" s="65"/>
      <c r="T37" s="65"/>
      <c r="U37" s="65"/>
      <c r="V37" s="65"/>
      <c r="W37" s="67"/>
      <c r="X37" s="65">
        <f t="shared" ref="X37:X47" si="14">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8"/>
    </row>
    <row r="38" spans="1:58" x14ac:dyDescent="0.2">
      <c r="A38" s="64" t="s">
        <v>264</v>
      </c>
      <c r="B38" s="65">
        <f t="shared" si="12"/>
        <v>0</v>
      </c>
      <c r="C38" s="65"/>
      <c r="D38" s="65"/>
      <c r="E38" s="65"/>
      <c r="F38" s="65"/>
      <c r="G38" s="65"/>
      <c r="H38" s="65"/>
      <c r="I38" s="65"/>
      <c r="J38" s="65"/>
      <c r="K38" s="65"/>
      <c r="L38" s="65"/>
      <c r="M38" s="65"/>
      <c r="N38" s="67"/>
      <c r="O38" s="65"/>
      <c r="P38" s="65"/>
      <c r="Q38" s="65"/>
      <c r="R38" s="65">
        <f t="shared" si="13"/>
        <v>0</v>
      </c>
      <c r="S38" s="65"/>
      <c r="T38" s="65"/>
      <c r="U38" s="65"/>
      <c r="V38" s="65"/>
      <c r="W38" s="67"/>
      <c r="X38" s="65">
        <f t="shared" si="14"/>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12"/>
        <v>0</v>
      </c>
      <c r="C39" s="65"/>
      <c r="D39" s="65"/>
      <c r="E39" s="65"/>
      <c r="F39" s="65"/>
      <c r="G39" s="65"/>
      <c r="H39" s="65"/>
      <c r="I39" s="65"/>
      <c r="J39" s="65"/>
      <c r="K39" s="65"/>
      <c r="L39" s="65"/>
      <c r="M39" s="65"/>
      <c r="N39" s="67"/>
      <c r="O39" s="65"/>
      <c r="P39" s="65"/>
      <c r="Q39" s="65"/>
      <c r="R39" s="65">
        <f t="shared" si="13"/>
        <v>0</v>
      </c>
      <c r="S39" s="65"/>
      <c r="T39" s="65"/>
      <c r="U39" s="65"/>
      <c r="V39" s="65"/>
      <c r="W39" s="67"/>
      <c r="X39" s="65">
        <f t="shared" si="14"/>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12"/>
        <v>0</v>
      </c>
      <c r="C40" s="65"/>
      <c r="D40" s="65"/>
      <c r="E40" s="65"/>
      <c r="F40" s="65"/>
      <c r="G40" s="65"/>
      <c r="H40" s="65"/>
      <c r="I40" s="65"/>
      <c r="J40" s="65"/>
      <c r="K40" s="65"/>
      <c r="L40" s="65"/>
      <c r="M40" s="65"/>
      <c r="N40" s="67"/>
      <c r="O40" s="65"/>
      <c r="P40" s="65"/>
      <c r="Q40" s="65"/>
      <c r="R40" s="65">
        <f t="shared" si="13"/>
        <v>0</v>
      </c>
      <c r="S40" s="65"/>
      <c r="T40" s="65"/>
      <c r="U40" s="65"/>
      <c r="V40" s="65"/>
      <c r="W40" s="67"/>
      <c r="X40" s="65">
        <f t="shared" si="14"/>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12"/>
        <v>0</v>
      </c>
      <c r="C41" s="65"/>
      <c r="D41" s="65"/>
      <c r="E41" s="65"/>
      <c r="F41" s="65"/>
      <c r="G41" s="65"/>
      <c r="H41" s="65"/>
      <c r="I41" s="65"/>
      <c r="J41" s="65"/>
      <c r="K41" s="65"/>
      <c r="L41" s="65"/>
      <c r="M41" s="65"/>
      <c r="N41" s="67"/>
      <c r="O41" s="65"/>
      <c r="P41" s="65"/>
      <c r="Q41" s="65"/>
      <c r="R41" s="65">
        <f t="shared" si="13"/>
        <v>0</v>
      </c>
      <c r="S41" s="65"/>
      <c r="T41" s="65"/>
      <c r="U41" s="65"/>
      <c r="V41" s="65"/>
      <c r="W41" s="67"/>
      <c r="X41" s="65">
        <f t="shared" si="14"/>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12"/>
        <v>0</v>
      </c>
      <c r="C42" s="65"/>
      <c r="D42" s="65"/>
      <c r="E42" s="65"/>
      <c r="F42" s="65"/>
      <c r="G42" s="65"/>
      <c r="H42" s="65"/>
      <c r="I42" s="65"/>
      <c r="J42" s="65"/>
      <c r="K42" s="65"/>
      <c r="L42" s="65"/>
      <c r="M42" s="65"/>
      <c r="N42" s="67"/>
      <c r="O42" s="65"/>
      <c r="P42" s="65"/>
      <c r="Q42" s="65"/>
      <c r="R42" s="65">
        <f t="shared" si="13"/>
        <v>0</v>
      </c>
      <c r="S42" s="65"/>
      <c r="T42" s="65"/>
      <c r="U42" s="65"/>
      <c r="V42" s="65"/>
      <c r="W42" s="67"/>
      <c r="X42" s="65">
        <f t="shared" si="14"/>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12"/>
        <v>0</v>
      </c>
      <c r="C43" s="65"/>
      <c r="D43" s="65"/>
      <c r="E43" s="65"/>
      <c r="F43" s="65"/>
      <c r="G43" s="65"/>
      <c r="H43" s="65"/>
      <c r="I43" s="65"/>
      <c r="J43" s="65"/>
      <c r="K43" s="65"/>
      <c r="L43" s="65"/>
      <c r="M43" s="65"/>
      <c r="N43" s="67"/>
      <c r="O43" s="65"/>
      <c r="P43" s="65"/>
      <c r="Q43" s="65"/>
      <c r="R43" s="65">
        <f t="shared" si="13"/>
        <v>0</v>
      </c>
      <c r="S43" s="65"/>
      <c r="T43" s="65"/>
      <c r="U43" s="65"/>
      <c r="V43" s="65"/>
      <c r="W43" s="67"/>
      <c r="X43" s="65">
        <f t="shared" si="14"/>
        <v>0</v>
      </c>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44655.40625</v>
      </c>
      <c r="BF43" s="68"/>
    </row>
    <row r="44" spans="1:58" x14ac:dyDescent="0.2">
      <c r="A44" s="64" t="s">
        <v>266</v>
      </c>
      <c r="B44" s="65">
        <f t="shared" si="12"/>
        <v>0</v>
      </c>
      <c r="C44" s="65"/>
      <c r="D44" s="65"/>
      <c r="E44" s="65"/>
      <c r="F44" s="65"/>
      <c r="G44" s="65"/>
      <c r="H44" s="65"/>
      <c r="I44" s="65"/>
      <c r="J44" s="65"/>
      <c r="K44" s="65"/>
      <c r="L44" s="65"/>
      <c r="M44" s="65"/>
      <c r="N44" s="67">
        <v>1228.473388671875</v>
      </c>
      <c r="O44" s="65"/>
      <c r="P44" s="65"/>
      <c r="Q44" s="65"/>
      <c r="R44" s="65">
        <f t="shared" si="13"/>
        <v>0</v>
      </c>
      <c r="S44" s="65"/>
      <c r="T44" s="65"/>
      <c r="U44" s="65"/>
      <c r="V44" s="65"/>
      <c r="W44" s="67">
        <v>15423.9853515625</v>
      </c>
      <c r="X44" s="65">
        <f t="shared" si="14"/>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0.53280001878738403</v>
      </c>
      <c r="BF44" s="68"/>
    </row>
    <row r="45" spans="1:58" x14ac:dyDescent="0.2">
      <c r="A45" s="64" t="s">
        <v>267</v>
      </c>
      <c r="B45" s="65">
        <f t="shared" si="12"/>
        <v>0</v>
      </c>
      <c r="C45" s="65"/>
      <c r="D45" s="65"/>
      <c r="E45" s="65"/>
      <c r="F45" s="65"/>
      <c r="G45" s="65"/>
      <c r="H45" s="65"/>
      <c r="I45" s="65"/>
      <c r="J45" s="65"/>
      <c r="K45" s="65"/>
      <c r="L45" s="65"/>
      <c r="M45" s="65"/>
      <c r="N45" s="67"/>
      <c r="O45" s="65"/>
      <c r="P45" s="65"/>
      <c r="Q45" s="65"/>
      <c r="R45" s="65">
        <f t="shared" si="13"/>
        <v>0</v>
      </c>
      <c r="S45" s="65"/>
      <c r="T45" s="65"/>
      <c r="U45" s="65"/>
      <c r="V45" s="65"/>
      <c r="W45" s="67"/>
      <c r="X45" s="65">
        <f t="shared" si="14"/>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14766.33203125</v>
      </c>
      <c r="BF45" s="68"/>
    </row>
    <row r="46" spans="1:58" x14ac:dyDescent="0.2">
      <c r="A46" s="64" t="s">
        <v>268</v>
      </c>
      <c r="B46" s="65">
        <f t="shared" si="12"/>
        <v>0</v>
      </c>
      <c r="C46" s="65"/>
      <c r="D46" s="65"/>
      <c r="E46" s="65"/>
      <c r="F46" s="65"/>
      <c r="G46" s="65"/>
      <c r="H46" s="65"/>
      <c r="I46" s="65"/>
      <c r="J46" s="65"/>
      <c r="K46" s="65"/>
      <c r="L46" s="65"/>
      <c r="M46" s="65"/>
      <c r="N46" s="67"/>
      <c r="O46" s="65"/>
      <c r="P46" s="65"/>
      <c r="Q46" s="65"/>
      <c r="R46" s="65">
        <f t="shared" si="13"/>
        <v>0</v>
      </c>
      <c r="S46" s="65"/>
      <c r="T46" s="65"/>
      <c r="U46" s="65"/>
      <c r="V46" s="65"/>
      <c r="W46" s="67"/>
      <c r="X46" s="65">
        <f t="shared" si="14"/>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12"/>
        <v>0</v>
      </c>
      <c r="C47" s="65"/>
      <c r="D47" s="65"/>
      <c r="E47" s="65"/>
      <c r="F47" s="65"/>
      <c r="G47" s="65"/>
      <c r="H47" s="65"/>
      <c r="I47" s="65"/>
      <c r="J47" s="65"/>
      <c r="K47" s="65"/>
      <c r="L47" s="65"/>
      <c r="M47" s="65"/>
      <c r="N47" s="67"/>
      <c r="O47" s="65"/>
      <c r="P47" s="65"/>
      <c r="Q47" s="65"/>
      <c r="R47" s="65">
        <f t="shared" si="13"/>
        <v>0</v>
      </c>
      <c r="S47" s="65"/>
      <c r="T47" s="65"/>
      <c r="U47" s="65"/>
      <c r="V47" s="65"/>
      <c r="W47" s="67"/>
      <c r="X47" s="65">
        <f t="shared" si="14"/>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c r="C48" s="65"/>
      <c r="D48" s="65"/>
      <c r="E48" s="65"/>
      <c r="F48" s="65"/>
      <c r="G48" s="65"/>
      <c r="H48" s="65"/>
      <c r="I48" s="65"/>
      <c r="J48" s="65"/>
      <c r="K48" s="65"/>
      <c r="L48" s="65"/>
      <c r="M48" s="65"/>
      <c r="N48" s="67"/>
      <c r="O48" s="65"/>
      <c r="P48" s="65"/>
      <c r="Q48" s="65"/>
      <c r="R48" s="65">
        <f t="shared" si="13"/>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ref="B49" si="15">+E49+F49+G49+D49</f>
        <v>0</v>
      </c>
      <c r="C49" s="65"/>
      <c r="D49" s="65"/>
      <c r="E49" s="65"/>
      <c r="F49" s="65"/>
      <c r="G49" s="65"/>
      <c r="H49" s="65"/>
      <c r="I49" s="65"/>
      <c r="J49" s="65"/>
      <c r="K49" s="65"/>
      <c r="L49" s="65"/>
      <c r="M49" s="65"/>
      <c r="N49" s="67"/>
      <c r="O49" s="65"/>
      <c r="P49" s="65"/>
      <c r="Q49" s="65"/>
      <c r="R49" s="65">
        <f t="shared" si="13"/>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27669.6015625</v>
      </c>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+B53+B68+B77+B83</f>
        <v>710591.75459289551</v>
      </c>
      <c r="C51" s="71">
        <f t="shared" ref="C51:AU51" si="16">+C53+C68+C77+C83</f>
        <v>0</v>
      </c>
      <c r="D51" s="71"/>
      <c r="E51" s="71">
        <f t="shared" si="16"/>
        <v>0</v>
      </c>
      <c r="F51" s="71">
        <f t="shared" si="16"/>
        <v>645903.99285888672</v>
      </c>
      <c r="G51" s="71">
        <f t="shared" si="16"/>
        <v>0</v>
      </c>
      <c r="H51" s="71">
        <f t="shared" si="16"/>
        <v>0</v>
      </c>
      <c r="I51" s="71">
        <f t="shared" si="16"/>
        <v>0</v>
      </c>
      <c r="J51" s="71">
        <f t="shared" si="16"/>
        <v>0</v>
      </c>
      <c r="K51" s="71">
        <f t="shared" si="16"/>
        <v>4881.30078125</v>
      </c>
      <c r="L51" s="71">
        <f t="shared" si="16"/>
        <v>0</v>
      </c>
      <c r="M51" s="71">
        <f t="shared" si="16"/>
        <v>0</v>
      </c>
      <c r="N51" s="72">
        <f t="shared" si="16"/>
        <v>20563</v>
      </c>
      <c r="O51" s="71">
        <f t="shared" si="16"/>
        <v>23250.759765625</v>
      </c>
      <c r="P51" s="71">
        <f t="shared" si="16"/>
        <v>22953.91015625</v>
      </c>
      <c r="Q51" s="71">
        <f t="shared" si="16"/>
        <v>0</v>
      </c>
      <c r="R51" s="71">
        <f t="shared" si="16"/>
        <v>425422.296875</v>
      </c>
      <c r="S51" s="71">
        <f t="shared" si="16"/>
        <v>425422.296875</v>
      </c>
      <c r="T51" s="71">
        <f t="shared" si="16"/>
        <v>0</v>
      </c>
      <c r="U51" s="71">
        <f t="shared" si="16"/>
        <v>0</v>
      </c>
      <c r="V51" s="71">
        <f t="shared" si="16"/>
        <v>0</v>
      </c>
      <c r="W51" s="72">
        <f t="shared" si="16"/>
        <v>78767.929016113281</v>
      </c>
      <c r="X51" s="71">
        <f>+X53+X68+X77+X83</f>
        <v>0</v>
      </c>
      <c r="Y51" s="71">
        <f t="shared" si="16"/>
        <v>0</v>
      </c>
      <c r="Z51" s="71">
        <f t="shared" si="16"/>
        <v>0</v>
      </c>
      <c r="AA51" s="71">
        <f t="shared" si="16"/>
        <v>0</v>
      </c>
      <c r="AB51" s="71">
        <f t="shared" si="16"/>
        <v>0</v>
      </c>
      <c r="AC51" s="71">
        <f t="shared" si="16"/>
        <v>0</v>
      </c>
      <c r="AD51" s="71">
        <f t="shared" si="16"/>
        <v>0</v>
      </c>
      <c r="AE51" s="71">
        <f t="shared" si="16"/>
        <v>0</v>
      </c>
      <c r="AF51" s="71">
        <f t="shared" si="16"/>
        <v>13392.763800621033</v>
      </c>
      <c r="AG51" s="71">
        <f t="shared" si="16"/>
        <v>389294.80698698759</v>
      </c>
      <c r="AH51" s="71">
        <f t="shared" si="16"/>
        <v>72.377243041992188</v>
      </c>
      <c r="AI51" s="71">
        <f t="shared" si="16"/>
        <v>85242.662971019745</v>
      </c>
      <c r="AJ51" s="71">
        <f t="shared" si="16"/>
        <v>0</v>
      </c>
      <c r="AK51" s="71">
        <f t="shared" si="16"/>
        <v>24038.373964123428</v>
      </c>
      <c r="AL51" s="71">
        <f t="shared" si="16"/>
        <v>515714.85803413391</v>
      </c>
      <c r="AM51" s="71">
        <f t="shared" si="16"/>
        <v>18169.310136318207</v>
      </c>
      <c r="AN51" s="71">
        <f t="shared" si="16"/>
        <v>0</v>
      </c>
      <c r="AO51" s="71">
        <f>+AO53+AO68+AO77+AO83</f>
        <v>3444.7088012695313</v>
      </c>
      <c r="AP51" s="71">
        <f>+AP53+AP68+AP77+AP83</f>
        <v>12831.79296875</v>
      </c>
      <c r="AQ51" s="71">
        <f>+AQ53+AQ68+AQ77+AQ83</f>
        <v>25037.498962402344</v>
      </c>
      <c r="AR51" s="71">
        <f>+AR53+AR68+AR77+AR83</f>
        <v>13549.515905380249</v>
      </c>
      <c r="AS51" s="71">
        <f>+AS53+AS68+AS77+AS83</f>
        <v>0</v>
      </c>
      <c r="AT51" s="71">
        <f t="shared" si="16"/>
        <v>0</v>
      </c>
      <c r="AU51" s="71">
        <f t="shared" si="16"/>
        <v>0</v>
      </c>
      <c r="AV51" s="71"/>
      <c r="AW51" s="71"/>
      <c r="AX51" s="71"/>
      <c r="AY51" s="71"/>
      <c r="AZ51" s="71"/>
      <c r="BA51" s="71"/>
      <c r="BB51" s="71">
        <f>+BB53+BB68+BB77+BB83</f>
        <v>0</v>
      </c>
      <c r="BC51" s="71">
        <f>+BC53+BC68+BC77+BC83</f>
        <v>0</v>
      </c>
      <c r="BD51" s="71">
        <f>+BD53+BD68+BD77+BD83</f>
        <v>0</v>
      </c>
      <c r="BE51" s="71">
        <f>+BE53+BE68+BE77+BE83</f>
        <v>716484.8754119873</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272</v>
      </c>
      <c r="B53" s="65">
        <f>SUM(B54:B66)</f>
        <v>491255.54481506348</v>
      </c>
      <c r="C53" s="65">
        <f t="shared" ref="C53:BA53" si="17">SUM(C54:C66)</f>
        <v>0</v>
      </c>
      <c r="D53" s="65"/>
      <c r="E53" s="65">
        <f t="shared" si="17"/>
        <v>0</v>
      </c>
      <c r="F53" s="65">
        <f t="shared" si="17"/>
        <v>429508.60278320313</v>
      </c>
      <c r="G53" s="65">
        <f t="shared" si="17"/>
        <v>0</v>
      </c>
      <c r="H53" s="65">
        <f t="shared" si="17"/>
        <v>0</v>
      </c>
      <c r="I53" s="65">
        <f t="shared" si="17"/>
        <v>0</v>
      </c>
      <c r="J53" s="65">
        <f t="shared" si="17"/>
        <v>0</v>
      </c>
      <c r="K53" s="65">
        <f t="shared" si="17"/>
        <v>4881.30078125</v>
      </c>
      <c r="L53" s="65">
        <f t="shared" si="17"/>
        <v>0</v>
      </c>
      <c r="M53" s="65">
        <f t="shared" si="17"/>
        <v>0</v>
      </c>
      <c r="N53" s="67">
        <f t="shared" si="17"/>
        <v>20563</v>
      </c>
      <c r="O53" s="65">
        <f t="shared" si="17"/>
        <v>23250.759765625</v>
      </c>
      <c r="P53" s="65">
        <f t="shared" si="17"/>
        <v>22953.91015625</v>
      </c>
      <c r="Q53" s="65">
        <f t="shared" si="17"/>
        <v>0</v>
      </c>
      <c r="R53" s="65">
        <f t="shared" si="17"/>
        <v>81176.203125</v>
      </c>
      <c r="S53" s="65">
        <f t="shared" si="17"/>
        <v>81176.203125</v>
      </c>
      <c r="T53" s="65">
        <f t="shared" si="17"/>
        <v>0</v>
      </c>
      <c r="U53" s="65">
        <f t="shared" si="17"/>
        <v>0</v>
      </c>
      <c r="V53" s="65">
        <f t="shared" si="17"/>
        <v>0</v>
      </c>
      <c r="W53" s="67">
        <f t="shared" si="17"/>
        <v>77301.9990234375</v>
      </c>
      <c r="X53" s="67">
        <f t="shared" si="17"/>
        <v>0</v>
      </c>
      <c r="Y53" s="65">
        <f t="shared" si="17"/>
        <v>0</v>
      </c>
      <c r="Z53" s="65">
        <f t="shared" si="17"/>
        <v>0</v>
      </c>
      <c r="AA53" s="65">
        <f t="shared" si="17"/>
        <v>0</v>
      </c>
      <c r="AB53" s="65">
        <f t="shared" si="17"/>
        <v>0</v>
      </c>
      <c r="AC53" s="65">
        <f t="shared" si="17"/>
        <v>0</v>
      </c>
      <c r="AD53" s="65">
        <f t="shared" si="17"/>
        <v>0</v>
      </c>
      <c r="AE53" s="65">
        <f t="shared" si="17"/>
        <v>0</v>
      </c>
      <c r="AF53" s="65">
        <f t="shared" si="17"/>
        <v>427.59703063964844</v>
      </c>
      <c r="AG53" s="65">
        <f t="shared" si="17"/>
        <v>6257.6008927226067</v>
      </c>
      <c r="AH53" s="65">
        <f t="shared" si="17"/>
        <v>0</v>
      </c>
      <c r="AI53" s="65">
        <f t="shared" si="17"/>
        <v>4.2755789756774902</v>
      </c>
      <c r="AJ53" s="65">
        <f t="shared" si="17"/>
        <v>0</v>
      </c>
      <c r="AK53" s="65">
        <f t="shared" si="17"/>
        <v>738.1239123865962</v>
      </c>
      <c r="AL53" s="65">
        <f t="shared" si="17"/>
        <v>72313.45043182373</v>
      </c>
      <c r="AM53" s="65">
        <f t="shared" si="17"/>
        <v>8634.3323726654053</v>
      </c>
      <c r="AN53" s="65">
        <f t="shared" si="17"/>
        <v>0</v>
      </c>
      <c r="AO53" s="65">
        <f t="shared" si="17"/>
        <v>0</v>
      </c>
      <c r="AP53" s="65">
        <f>SUM(AP54:AP66)</f>
        <v>0</v>
      </c>
      <c r="AQ53" s="65">
        <f t="shared" si="17"/>
        <v>0</v>
      </c>
      <c r="AR53" s="65">
        <f t="shared" si="17"/>
        <v>0</v>
      </c>
      <c r="AS53" s="65">
        <f t="shared" si="17"/>
        <v>0</v>
      </c>
      <c r="AT53" s="65">
        <f t="shared" si="17"/>
        <v>0</v>
      </c>
      <c r="AU53" s="65">
        <f t="shared" si="17"/>
        <v>0</v>
      </c>
      <c r="AV53" s="65">
        <f t="shared" si="17"/>
        <v>0</v>
      </c>
      <c r="AW53" s="65">
        <f t="shared" si="17"/>
        <v>0</v>
      </c>
      <c r="AX53" s="65">
        <f t="shared" si="17"/>
        <v>0</v>
      </c>
      <c r="AY53" s="65">
        <f t="shared" si="17"/>
        <v>0</v>
      </c>
      <c r="AZ53" s="65">
        <f t="shared" si="17"/>
        <v>0</v>
      </c>
      <c r="BA53" s="65">
        <f t="shared" si="17"/>
        <v>0</v>
      </c>
      <c r="BB53" s="65">
        <f>SUM(BB54:BB66)</f>
        <v>0</v>
      </c>
      <c r="BC53" s="65">
        <f>SUM(BC54:BC66)</f>
        <v>0</v>
      </c>
      <c r="BD53" s="65">
        <f>SUM(BD54:BD66)</f>
        <v>0</v>
      </c>
      <c r="BE53" s="65">
        <f>SUM(BE54:BE66)</f>
        <v>372905.17469787598</v>
      </c>
      <c r="BF53" s="68">
        <f>SUM(BF54:BF66)</f>
        <v>0</v>
      </c>
    </row>
    <row r="54" spans="1:58" x14ac:dyDescent="0.2">
      <c r="A54" s="64" t="s">
        <v>273</v>
      </c>
      <c r="B54" s="65">
        <f t="shared" ref="B54:B66" si="18">+E54+F54+G54+D54</f>
        <v>83158.297500610352</v>
      </c>
      <c r="C54" s="65"/>
      <c r="D54" s="65">
        <v>85.860000610351563</v>
      </c>
      <c r="E54" s="65"/>
      <c r="F54" s="65">
        <v>83072.4375</v>
      </c>
      <c r="G54" s="65"/>
      <c r="H54" s="65"/>
      <c r="I54" s="65"/>
      <c r="J54" s="65"/>
      <c r="K54" s="65">
        <v>4881.30078125</v>
      </c>
      <c r="L54" s="65"/>
      <c r="M54" s="65"/>
      <c r="N54" s="67">
        <v>5883</v>
      </c>
      <c r="O54" s="65">
        <v>23250.759765625</v>
      </c>
      <c r="P54" s="65">
        <v>22953.91015625</v>
      </c>
      <c r="Q54" s="65"/>
      <c r="R54" s="65">
        <f t="shared" ref="R54:R67" si="19">SUM(S54:V54)</f>
        <v>0</v>
      </c>
      <c r="S54" s="65"/>
      <c r="T54" s="65"/>
      <c r="U54" s="65"/>
      <c r="V54" s="65"/>
      <c r="W54" s="67">
        <v>10001</v>
      </c>
      <c r="X54" s="65">
        <f t="shared" ref="X54:X66" si="20">SUM(Y54:AC54)</f>
        <v>0</v>
      </c>
      <c r="Y54" s="65"/>
      <c r="Z54" s="65"/>
      <c r="AA54" s="65"/>
      <c r="AB54" s="65"/>
      <c r="AC54" s="65"/>
      <c r="AD54" s="65"/>
      <c r="AE54" s="65"/>
      <c r="AF54" s="65"/>
      <c r="AG54" s="65"/>
      <c r="AH54" s="65"/>
      <c r="AI54" s="65">
        <v>2.965703010559082</v>
      </c>
      <c r="AJ54" s="65"/>
      <c r="AK54" s="65"/>
      <c r="AL54" s="65">
        <v>482.91641235351563</v>
      </c>
      <c r="AM54" s="65">
        <v>176.11668395996094</v>
      </c>
      <c r="AN54" s="65"/>
      <c r="AO54" s="65"/>
      <c r="AP54" s="65"/>
      <c r="AQ54" s="65"/>
      <c r="AR54" s="65"/>
      <c r="AS54" s="65"/>
      <c r="AT54" s="65"/>
      <c r="AU54" s="65"/>
      <c r="AV54" s="65"/>
      <c r="AW54" s="65"/>
      <c r="AX54" s="65"/>
      <c r="AY54" s="65"/>
      <c r="AZ54" s="65"/>
      <c r="BA54" s="65"/>
      <c r="BB54" s="65"/>
      <c r="BC54" s="65"/>
      <c r="BD54" s="65"/>
      <c r="BE54" s="65">
        <v>67765.53125</v>
      </c>
      <c r="BF54" s="68"/>
    </row>
    <row r="55" spans="1:58" x14ac:dyDescent="0.2">
      <c r="A55" s="64" t="s">
        <v>274</v>
      </c>
      <c r="B55" s="65">
        <f t="shared" si="18"/>
        <v>43895.65625</v>
      </c>
      <c r="C55" s="65"/>
      <c r="D55" s="65"/>
      <c r="E55" s="65"/>
      <c r="F55" s="65">
        <v>43895.65625</v>
      </c>
      <c r="G55" s="65"/>
      <c r="H55" s="65"/>
      <c r="I55" s="65"/>
      <c r="J55" s="65"/>
      <c r="K55" s="65"/>
      <c r="L55" s="65"/>
      <c r="M55" s="65"/>
      <c r="N55" s="67">
        <v>5289</v>
      </c>
      <c r="O55" s="65"/>
      <c r="P55" s="65"/>
      <c r="Q55" s="65"/>
      <c r="R55" s="65">
        <f t="shared" si="19"/>
        <v>0</v>
      </c>
      <c r="S55" s="65"/>
      <c r="T55" s="65"/>
      <c r="U55" s="65"/>
      <c r="V55" s="65"/>
      <c r="W55" s="67">
        <v>46510</v>
      </c>
      <c r="X55" s="65">
        <f t="shared" si="20"/>
        <v>0</v>
      </c>
      <c r="Y55" s="65"/>
      <c r="Z55" s="65"/>
      <c r="AA55" s="65"/>
      <c r="AB55" s="65"/>
      <c r="AC55" s="65"/>
      <c r="AD55" s="65"/>
      <c r="AE55" s="65"/>
      <c r="AF55" s="65"/>
      <c r="AG55" s="65">
        <v>3.2886378765106201</v>
      </c>
      <c r="AH55" s="65"/>
      <c r="AI55" s="65"/>
      <c r="AJ55" s="65"/>
      <c r="AK55" s="65">
        <v>2.5118930339813232</v>
      </c>
      <c r="AL55" s="65">
        <v>47.048393249511719</v>
      </c>
      <c r="AM55" s="65">
        <v>46.205116271972656</v>
      </c>
      <c r="AN55" s="65"/>
      <c r="AO55" s="65"/>
      <c r="AP55" s="65"/>
      <c r="AQ55" s="65"/>
      <c r="AR55" s="65"/>
      <c r="AS55" s="65"/>
      <c r="AT55" s="65"/>
      <c r="AU55" s="65"/>
      <c r="AV55" s="65"/>
      <c r="AW55" s="65"/>
      <c r="AX55" s="65"/>
      <c r="AY55" s="65"/>
      <c r="AZ55" s="65"/>
      <c r="BA55" s="65"/>
      <c r="BB55" s="65"/>
      <c r="BC55" s="65"/>
      <c r="BD55" s="65"/>
      <c r="BE55" s="65">
        <v>28702.126953125</v>
      </c>
      <c r="BF55" s="68"/>
    </row>
    <row r="56" spans="1:58" x14ac:dyDescent="0.2">
      <c r="A56" s="64" t="s">
        <v>275</v>
      </c>
      <c r="B56" s="65">
        <f t="shared" si="18"/>
        <v>62247.468017578125</v>
      </c>
      <c r="C56" s="65"/>
      <c r="D56" s="65">
        <v>61661.08203125</v>
      </c>
      <c r="E56" s="65"/>
      <c r="F56" s="65">
        <v>586.385986328125</v>
      </c>
      <c r="G56" s="65"/>
      <c r="H56" s="65"/>
      <c r="I56" s="65"/>
      <c r="J56" s="65"/>
      <c r="K56" s="65"/>
      <c r="L56" s="65"/>
      <c r="M56" s="65"/>
      <c r="N56" s="67">
        <v>1724</v>
      </c>
      <c r="O56" s="65"/>
      <c r="P56" s="65"/>
      <c r="Q56" s="65"/>
      <c r="R56" s="65">
        <f t="shared" si="19"/>
        <v>0</v>
      </c>
      <c r="S56" s="65"/>
      <c r="T56" s="65"/>
      <c r="U56" s="65"/>
      <c r="V56" s="65"/>
      <c r="W56" s="67">
        <v>386</v>
      </c>
      <c r="X56" s="65">
        <f t="shared" si="20"/>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v>53784.42578125</v>
      </c>
      <c r="BF56" s="68"/>
    </row>
    <row r="57" spans="1:58" x14ac:dyDescent="0.2">
      <c r="A57" s="64" t="s">
        <v>276</v>
      </c>
      <c r="B57" s="65">
        <f t="shared" si="18"/>
        <v>29320.7578125</v>
      </c>
      <c r="C57" s="65"/>
      <c r="D57" s="65"/>
      <c r="E57" s="65"/>
      <c r="F57" s="65">
        <v>29320.7578125</v>
      </c>
      <c r="G57" s="65"/>
      <c r="H57" s="65"/>
      <c r="I57" s="65"/>
      <c r="J57" s="65"/>
      <c r="K57" s="65"/>
      <c r="L57" s="65"/>
      <c r="M57" s="65"/>
      <c r="N57" s="67">
        <v>164</v>
      </c>
      <c r="O57" s="65"/>
      <c r="P57" s="65"/>
      <c r="Q57" s="65"/>
      <c r="R57" s="65">
        <f t="shared" si="19"/>
        <v>0</v>
      </c>
      <c r="S57" s="65"/>
      <c r="T57" s="65"/>
      <c r="U57" s="65"/>
      <c r="V57" s="65"/>
      <c r="W57" s="67">
        <v>12469.9990234375</v>
      </c>
      <c r="X57" s="65">
        <f t="shared" si="20"/>
        <v>0</v>
      </c>
      <c r="Y57" s="65"/>
      <c r="Z57" s="65"/>
      <c r="AA57" s="65"/>
      <c r="AB57" s="65"/>
      <c r="AC57" s="65"/>
      <c r="AD57" s="65"/>
      <c r="AE57" s="65"/>
      <c r="AF57" s="65"/>
      <c r="AG57" s="65">
        <v>59.720203399658203</v>
      </c>
      <c r="AH57" s="65"/>
      <c r="AI57" s="65"/>
      <c r="AJ57" s="65"/>
      <c r="AK57" s="65">
        <v>16.021591186523438</v>
      </c>
      <c r="AL57" s="65">
        <v>256.54745483398438</v>
      </c>
      <c r="AM57" s="65">
        <v>118.1729736328125</v>
      </c>
      <c r="AN57" s="65"/>
      <c r="AO57" s="65"/>
      <c r="AP57" s="65"/>
      <c r="AQ57" s="65"/>
      <c r="AR57" s="65"/>
      <c r="AS57" s="65"/>
      <c r="AT57" s="65"/>
      <c r="AU57" s="65"/>
      <c r="AV57" s="65"/>
      <c r="AW57" s="65"/>
      <c r="AX57" s="65"/>
      <c r="AY57" s="65"/>
      <c r="AZ57" s="65"/>
      <c r="BA57" s="65"/>
      <c r="BB57" s="65"/>
      <c r="BC57" s="65"/>
      <c r="BD57" s="65"/>
      <c r="BE57" s="65">
        <v>7549.86669921875</v>
      </c>
      <c r="BF57" s="68"/>
    </row>
    <row r="58" spans="1:58" x14ac:dyDescent="0.2">
      <c r="A58" s="64" t="s">
        <v>277</v>
      </c>
      <c r="B58" s="65">
        <f t="shared" si="18"/>
        <v>0</v>
      </c>
      <c r="C58" s="65"/>
      <c r="D58" s="65"/>
      <c r="E58" s="65"/>
      <c r="F58" s="65"/>
      <c r="G58" s="65"/>
      <c r="H58" s="65"/>
      <c r="I58" s="65"/>
      <c r="J58" s="65"/>
      <c r="K58" s="65"/>
      <c r="L58" s="65"/>
      <c r="M58" s="65"/>
      <c r="N58" s="67"/>
      <c r="O58" s="65"/>
      <c r="P58" s="65"/>
      <c r="Q58" s="65"/>
      <c r="R58" s="65">
        <f t="shared" si="19"/>
        <v>0</v>
      </c>
      <c r="S58" s="65"/>
      <c r="T58" s="65"/>
      <c r="U58" s="65"/>
      <c r="V58" s="65"/>
      <c r="W58" s="67">
        <v>512</v>
      </c>
      <c r="X58" s="65">
        <f t="shared" si="20"/>
        <v>0</v>
      </c>
      <c r="Y58" s="65"/>
      <c r="Z58" s="65"/>
      <c r="AA58" s="65"/>
      <c r="AB58" s="65"/>
      <c r="AC58" s="65"/>
      <c r="AD58" s="65"/>
      <c r="AE58" s="65"/>
      <c r="AF58" s="65"/>
      <c r="AG58" s="65">
        <v>153.32574462890625</v>
      </c>
      <c r="AH58" s="65"/>
      <c r="AI58" s="65"/>
      <c r="AJ58" s="65"/>
      <c r="AK58" s="65">
        <v>18.34141731262207</v>
      </c>
      <c r="AL58" s="65">
        <v>99.199981689453125</v>
      </c>
      <c r="AM58" s="65">
        <v>7.1757793426513672</v>
      </c>
      <c r="AN58" s="65"/>
      <c r="AO58" s="65"/>
      <c r="AP58" s="65"/>
      <c r="AQ58" s="65"/>
      <c r="AR58" s="65"/>
      <c r="AS58" s="65"/>
      <c r="AT58" s="65"/>
      <c r="AU58" s="65"/>
      <c r="AV58" s="65"/>
      <c r="AW58" s="65"/>
      <c r="AX58" s="65"/>
      <c r="AY58" s="65"/>
      <c r="AZ58" s="65"/>
      <c r="BA58" s="65"/>
      <c r="BB58" s="65"/>
      <c r="BC58" s="65"/>
      <c r="BD58" s="65"/>
      <c r="BE58" s="65">
        <v>200.7799072265625</v>
      </c>
      <c r="BF58" s="68"/>
    </row>
    <row r="59" spans="1:58" x14ac:dyDescent="0.2">
      <c r="A59" s="64" t="s">
        <v>278</v>
      </c>
      <c r="B59" s="65">
        <f t="shared" si="18"/>
        <v>0</v>
      </c>
      <c r="C59" s="65"/>
      <c r="D59" s="65"/>
      <c r="E59" s="65"/>
      <c r="F59" s="65"/>
      <c r="G59" s="65"/>
      <c r="H59" s="65"/>
      <c r="I59" s="65"/>
      <c r="J59" s="65"/>
      <c r="K59" s="65"/>
      <c r="L59" s="65"/>
      <c r="M59" s="65"/>
      <c r="N59" s="67">
        <v>106</v>
      </c>
      <c r="O59" s="65"/>
      <c r="P59" s="65"/>
      <c r="Q59" s="65"/>
      <c r="R59" s="65">
        <f t="shared" si="19"/>
        <v>0</v>
      </c>
      <c r="S59" s="65"/>
      <c r="T59" s="65"/>
      <c r="U59" s="65"/>
      <c r="V59" s="65"/>
      <c r="W59" s="67">
        <v>831</v>
      </c>
      <c r="X59" s="65">
        <f t="shared" si="20"/>
        <v>0</v>
      </c>
      <c r="Y59" s="65"/>
      <c r="Z59" s="65"/>
      <c r="AA59" s="65"/>
      <c r="AB59" s="65"/>
      <c r="AC59" s="65"/>
      <c r="AD59" s="65"/>
      <c r="AE59" s="65"/>
      <c r="AF59" s="65">
        <v>221.99894714355469</v>
      </c>
      <c r="AG59" s="65"/>
      <c r="AH59" s="65"/>
      <c r="AI59" s="65"/>
      <c r="AJ59" s="65"/>
      <c r="AK59" s="65"/>
      <c r="AL59" s="65">
        <v>98.909927368164063</v>
      </c>
      <c r="AM59" s="65">
        <v>180.06431579589844</v>
      </c>
      <c r="AN59" s="65"/>
      <c r="AO59" s="65"/>
      <c r="AP59" s="65"/>
      <c r="AQ59" s="65"/>
      <c r="AR59" s="65"/>
      <c r="AS59" s="65"/>
      <c r="AT59" s="65"/>
      <c r="AU59" s="65"/>
      <c r="AV59" s="65"/>
      <c r="AW59" s="65"/>
      <c r="AX59" s="65"/>
      <c r="AY59" s="65"/>
      <c r="AZ59" s="65"/>
      <c r="BA59" s="65"/>
      <c r="BB59" s="65"/>
      <c r="BC59" s="65"/>
      <c r="BD59" s="65"/>
      <c r="BE59" s="65">
        <v>238.52235412597656</v>
      </c>
      <c r="BF59" s="68"/>
    </row>
    <row r="60" spans="1:58" x14ac:dyDescent="0.2">
      <c r="A60" s="64" t="s">
        <v>279</v>
      </c>
      <c r="B60" s="65">
        <f t="shared" si="18"/>
        <v>10930.599609375</v>
      </c>
      <c r="C60" s="65"/>
      <c r="D60" s="65"/>
      <c r="E60" s="65"/>
      <c r="F60" s="65">
        <v>10930.599609375</v>
      </c>
      <c r="G60" s="65"/>
      <c r="H60" s="65"/>
      <c r="I60" s="65"/>
      <c r="J60" s="65"/>
      <c r="K60" s="65"/>
      <c r="L60" s="65"/>
      <c r="M60" s="65"/>
      <c r="N60" s="67">
        <v>301</v>
      </c>
      <c r="O60" s="65"/>
      <c r="P60" s="65"/>
      <c r="Q60" s="65"/>
      <c r="R60" s="65">
        <f t="shared" si="19"/>
        <v>0</v>
      </c>
      <c r="S60" s="65"/>
      <c r="T60" s="65"/>
      <c r="U60" s="65"/>
      <c r="V60" s="65"/>
      <c r="W60" s="67"/>
      <c r="X60" s="65">
        <f t="shared" si="20"/>
        <v>0</v>
      </c>
      <c r="Y60" s="65"/>
      <c r="Z60" s="65"/>
      <c r="AA60" s="65"/>
      <c r="AB60" s="65"/>
      <c r="AC60" s="65"/>
      <c r="AD60" s="65"/>
      <c r="AE60" s="65"/>
      <c r="AF60" s="65">
        <v>205.59808349609375</v>
      </c>
      <c r="AG60" s="65">
        <v>5422.0234375</v>
      </c>
      <c r="AH60" s="65"/>
      <c r="AI60" s="65">
        <v>1.3098759651184082</v>
      </c>
      <c r="AJ60" s="65"/>
      <c r="AK60" s="65">
        <v>109.81448364257813</v>
      </c>
      <c r="AL60" s="65">
        <v>63522.1953125</v>
      </c>
      <c r="AM60" s="65">
        <v>3277.76123046875</v>
      </c>
      <c r="AN60" s="65"/>
      <c r="AO60" s="65"/>
      <c r="AP60" s="65"/>
      <c r="AQ60" s="65"/>
      <c r="AR60" s="65"/>
      <c r="AS60" s="65"/>
      <c r="AT60" s="65"/>
      <c r="AU60" s="65"/>
      <c r="AV60" s="65"/>
      <c r="AW60" s="65"/>
      <c r="AX60" s="65"/>
      <c r="AY60" s="65"/>
      <c r="AZ60" s="65"/>
      <c r="BA60" s="65"/>
      <c r="BB60" s="65"/>
      <c r="BC60" s="65"/>
      <c r="BD60" s="65"/>
      <c r="BE60" s="65">
        <v>103375.1875</v>
      </c>
      <c r="BF60" s="68"/>
    </row>
    <row r="61" spans="1:58" x14ac:dyDescent="0.2">
      <c r="A61" s="64" t="s">
        <v>280</v>
      </c>
      <c r="B61" s="65">
        <f t="shared" si="18"/>
        <v>0</v>
      </c>
      <c r="C61" s="65"/>
      <c r="D61" s="65"/>
      <c r="E61" s="65"/>
      <c r="F61" s="65"/>
      <c r="G61" s="65"/>
      <c r="H61" s="65"/>
      <c r="I61" s="65"/>
      <c r="J61" s="65"/>
      <c r="K61" s="65"/>
      <c r="L61" s="65"/>
      <c r="M61" s="65"/>
      <c r="N61" s="67">
        <v>1036</v>
      </c>
      <c r="O61" s="65"/>
      <c r="P61" s="65"/>
      <c r="Q61" s="65"/>
      <c r="R61" s="65">
        <f t="shared" si="19"/>
        <v>0</v>
      </c>
      <c r="S61" s="65"/>
      <c r="T61" s="65"/>
      <c r="U61" s="65"/>
      <c r="V61" s="65"/>
      <c r="W61" s="67">
        <v>2934</v>
      </c>
      <c r="X61" s="65">
        <f t="shared" si="20"/>
        <v>0</v>
      </c>
      <c r="Y61" s="65"/>
      <c r="Z61" s="65"/>
      <c r="AA61" s="65"/>
      <c r="AB61" s="65"/>
      <c r="AC61" s="65"/>
      <c r="AD61" s="65"/>
      <c r="AE61" s="65"/>
      <c r="AF61" s="65"/>
      <c r="AG61" s="65">
        <v>18.689411163330078</v>
      </c>
      <c r="AH61" s="65"/>
      <c r="AI61" s="65"/>
      <c r="AJ61" s="65"/>
      <c r="AK61" s="65">
        <v>128.7623291015625</v>
      </c>
      <c r="AL61" s="65">
        <v>1821.108642578125</v>
      </c>
      <c r="AM61" s="65">
        <v>1208.9952392578125</v>
      </c>
      <c r="AN61" s="65"/>
      <c r="AO61" s="65"/>
      <c r="AP61" s="65"/>
      <c r="AQ61" s="65"/>
      <c r="AR61" s="65"/>
      <c r="AS61" s="65"/>
      <c r="AT61" s="65"/>
      <c r="AU61" s="65"/>
      <c r="AV61" s="65"/>
      <c r="AW61" s="65"/>
      <c r="AX61" s="65"/>
      <c r="AY61" s="65"/>
      <c r="AZ61" s="65"/>
      <c r="BA61" s="65"/>
      <c r="BB61" s="65"/>
      <c r="BC61" s="65"/>
      <c r="BD61" s="65"/>
      <c r="BE61" s="65">
        <v>2569.153564453125</v>
      </c>
      <c r="BF61" s="68"/>
    </row>
    <row r="62" spans="1:58" x14ac:dyDescent="0.2">
      <c r="A62" s="64" t="s">
        <v>281</v>
      </c>
      <c r="B62" s="65">
        <f t="shared" si="18"/>
        <v>0</v>
      </c>
      <c r="C62" s="65"/>
      <c r="D62" s="65"/>
      <c r="E62" s="65"/>
      <c r="F62" s="65"/>
      <c r="G62" s="65"/>
      <c r="H62" s="65"/>
      <c r="I62" s="65"/>
      <c r="J62" s="65"/>
      <c r="K62" s="65"/>
      <c r="L62" s="65"/>
      <c r="M62" s="65"/>
      <c r="N62" s="67">
        <v>3944</v>
      </c>
      <c r="O62" s="65"/>
      <c r="P62" s="65"/>
      <c r="Q62" s="65"/>
      <c r="R62" s="65">
        <f t="shared" si="19"/>
        <v>0</v>
      </c>
      <c r="S62" s="65"/>
      <c r="T62" s="65"/>
      <c r="U62" s="65"/>
      <c r="V62" s="65"/>
      <c r="W62" s="67">
        <v>832</v>
      </c>
      <c r="X62" s="65">
        <f t="shared" si="20"/>
        <v>0</v>
      </c>
      <c r="Y62" s="65"/>
      <c r="Z62" s="65"/>
      <c r="AA62" s="65"/>
      <c r="AB62" s="65"/>
      <c r="AC62" s="65"/>
      <c r="AD62" s="65"/>
      <c r="AE62" s="65"/>
      <c r="AF62" s="65"/>
      <c r="AG62" s="65">
        <v>0.33413404226303101</v>
      </c>
      <c r="AH62" s="65"/>
      <c r="AI62" s="65"/>
      <c r="AJ62" s="65"/>
      <c r="AK62" s="65">
        <v>2.0715560913085938</v>
      </c>
      <c r="AL62" s="65">
        <v>122.99259948730469</v>
      </c>
      <c r="AM62" s="65">
        <v>96.407623291015625</v>
      </c>
      <c r="AN62" s="65"/>
      <c r="AO62" s="65"/>
      <c r="AP62" s="65"/>
      <c r="AQ62" s="65"/>
      <c r="AR62" s="65"/>
      <c r="AS62" s="65"/>
      <c r="AT62" s="65"/>
      <c r="AU62" s="65"/>
      <c r="AV62" s="65"/>
      <c r="AW62" s="65"/>
      <c r="AX62" s="65"/>
      <c r="AY62" s="65"/>
      <c r="AZ62" s="65"/>
      <c r="BA62" s="65"/>
      <c r="BB62" s="65"/>
      <c r="BC62" s="65"/>
      <c r="BD62" s="65"/>
      <c r="BE62" s="65">
        <v>4285.66064453125</v>
      </c>
      <c r="BF62" s="68"/>
    </row>
    <row r="63" spans="1:58" x14ac:dyDescent="0.2">
      <c r="A63" s="64" t="s">
        <v>282</v>
      </c>
      <c r="B63" s="65">
        <f t="shared" si="18"/>
        <v>0</v>
      </c>
      <c r="C63" s="65"/>
      <c r="D63" s="65"/>
      <c r="E63" s="65"/>
      <c r="F63" s="65"/>
      <c r="G63" s="65"/>
      <c r="H63" s="65"/>
      <c r="I63" s="65"/>
      <c r="J63" s="65"/>
      <c r="K63" s="65"/>
      <c r="L63" s="65"/>
      <c r="M63" s="65"/>
      <c r="N63" s="67"/>
      <c r="O63" s="65"/>
      <c r="P63" s="65"/>
      <c r="Q63" s="65"/>
      <c r="R63" s="65">
        <f t="shared" si="19"/>
        <v>0</v>
      </c>
      <c r="S63" s="65"/>
      <c r="T63" s="65"/>
      <c r="U63" s="65"/>
      <c r="V63" s="65"/>
      <c r="W63" s="67"/>
      <c r="X63" s="65">
        <f t="shared" si="20"/>
        <v>0</v>
      </c>
      <c r="Y63" s="65"/>
      <c r="Z63" s="65"/>
      <c r="AA63" s="65"/>
      <c r="AB63" s="65"/>
      <c r="AC63" s="65"/>
      <c r="AD63" s="65"/>
      <c r="AE63" s="65"/>
      <c r="AF63" s="65"/>
      <c r="AG63" s="65">
        <v>8.0843334197998047</v>
      </c>
      <c r="AH63" s="65"/>
      <c r="AI63" s="65"/>
      <c r="AJ63" s="65"/>
      <c r="AK63" s="65">
        <v>5.7719998061656952E-2</v>
      </c>
      <c r="AL63" s="65">
        <v>339.49337768554688</v>
      </c>
      <c r="AM63" s="65">
        <v>97.353607177734375</v>
      </c>
      <c r="AN63" s="65"/>
      <c r="AO63" s="65"/>
      <c r="AP63" s="65"/>
      <c r="AQ63" s="65"/>
      <c r="AR63" s="65"/>
      <c r="AS63" s="65"/>
      <c r="AT63" s="65"/>
      <c r="AU63" s="65"/>
      <c r="AV63" s="65"/>
      <c r="AW63" s="65"/>
      <c r="AX63" s="65"/>
      <c r="AY63" s="65"/>
      <c r="AZ63" s="65"/>
      <c r="BA63" s="65"/>
      <c r="BB63" s="65"/>
      <c r="BC63" s="65"/>
      <c r="BD63" s="65"/>
      <c r="BE63" s="65">
        <v>1143.0322265625</v>
      </c>
      <c r="BF63" s="68"/>
    </row>
    <row r="64" spans="1:58" x14ac:dyDescent="0.2">
      <c r="A64" s="64" t="s">
        <v>283</v>
      </c>
      <c r="B64" s="65">
        <f t="shared" si="18"/>
        <v>0</v>
      </c>
      <c r="C64" s="65"/>
      <c r="D64" s="65"/>
      <c r="E64" s="65"/>
      <c r="F64" s="65"/>
      <c r="G64" s="65"/>
      <c r="H64" s="65"/>
      <c r="I64" s="65"/>
      <c r="J64" s="65"/>
      <c r="K64" s="65"/>
      <c r="L64" s="65"/>
      <c r="M64" s="65"/>
      <c r="N64" s="67"/>
      <c r="O64" s="65"/>
      <c r="P64" s="65"/>
      <c r="Q64" s="65"/>
      <c r="R64" s="65">
        <f t="shared" si="19"/>
        <v>0</v>
      </c>
      <c r="S64" s="65"/>
      <c r="T64" s="65"/>
      <c r="U64" s="65"/>
      <c r="V64" s="65"/>
      <c r="W64" s="67"/>
      <c r="X64" s="65">
        <f t="shared" si="20"/>
        <v>0</v>
      </c>
      <c r="Y64" s="65"/>
      <c r="Z64" s="65"/>
      <c r="AA64" s="65"/>
      <c r="AB64" s="65"/>
      <c r="AC64" s="65"/>
      <c r="AD64" s="65"/>
      <c r="AE64" s="65"/>
      <c r="AF64" s="65"/>
      <c r="AG64" s="65">
        <v>19.484905242919922</v>
      </c>
      <c r="AH64" s="65"/>
      <c r="AI64" s="65"/>
      <c r="AJ64" s="65"/>
      <c r="AK64" s="65">
        <v>54.457046508789063</v>
      </c>
      <c r="AL64" s="65"/>
      <c r="AM64" s="65">
        <v>85.690017700195313</v>
      </c>
      <c r="AN64" s="65"/>
      <c r="AO64" s="65"/>
      <c r="AP64" s="65"/>
      <c r="AQ64" s="65"/>
      <c r="AR64" s="65"/>
      <c r="AS64" s="65"/>
      <c r="AT64" s="65"/>
      <c r="AU64" s="65"/>
      <c r="AV64" s="65"/>
      <c r="AW64" s="65"/>
      <c r="AX64" s="65"/>
      <c r="AY64" s="65"/>
      <c r="AZ64" s="65"/>
      <c r="BA64" s="65"/>
      <c r="BB64" s="65"/>
      <c r="BC64" s="65"/>
      <c r="BD64" s="65"/>
      <c r="BE64" s="65">
        <v>826.27392578125</v>
      </c>
      <c r="BF64" s="68"/>
    </row>
    <row r="65" spans="1:58" x14ac:dyDescent="0.2">
      <c r="A65" s="64" t="s">
        <v>284</v>
      </c>
      <c r="B65" s="65">
        <f t="shared" si="18"/>
        <v>0</v>
      </c>
      <c r="C65" s="65"/>
      <c r="D65" s="65"/>
      <c r="E65" s="65"/>
      <c r="F65" s="65"/>
      <c r="G65" s="65"/>
      <c r="H65" s="65"/>
      <c r="I65" s="65"/>
      <c r="J65" s="65"/>
      <c r="K65" s="65"/>
      <c r="L65" s="65"/>
      <c r="M65" s="65"/>
      <c r="N65" s="67"/>
      <c r="O65" s="65"/>
      <c r="P65" s="65"/>
      <c r="Q65" s="65"/>
      <c r="R65" s="65">
        <f t="shared" si="19"/>
        <v>0</v>
      </c>
      <c r="S65" s="65"/>
      <c r="T65" s="65"/>
      <c r="U65" s="65"/>
      <c r="V65" s="65"/>
      <c r="W65" s="67">
        <v>10</v>
      </c>
      <c r="X65" s="65">
        <f t="shared" si="20"/>
        <v>0</v>
      </c>
      <c r="Y65" s="65"/>
      <c r="Z65" s="65"/>
      <c r="AA65" s="65"/>
      <c r="AB65" s="65"/>
      <c r="AC65" s="65"/>
      <c r="AD65" s="65"/>
      <c r="AE65" s="65"/>
      <c r="AF65" s="65"/>
      <c r="AG65" s="65"/>
      <c r="AH65" s="65"/>
      <c r="AI65" s="65"/>
      <c r="AJ65" s="65"/>
      <c r="AK65" s="65">
        <v>13.669798851013184</v>
      </c>
      <c r="AL65" s="65">
        <v>1933.217529296875</v>
      </c>
      <c r="AM65" s="65">
        <v>13.942031860351563</v>
      </c>
      <c r="AN65" s="65"/>
      <c r="AO65" s="65"/>
      <c r="AP65" s="65"/>
      <c r="AQ65" s="65"/>
      <c r="AR65" s="65"/>
      <c r="AS65" s="65"/>
      <c r="AT65" s="65"/>
      <c r="AU65" s="65"/>
      <c r="AV65" s="65"/>
      <c r="AW65" s="65"/>
      <c r="AX65" s="65"/>
      <c r="AY65" s="65"/>
      <c r="AZ65" s="65"/>
      <c r="BA65" s="65"/>
      <c r="BB65" s="65"/>
      <c r="BC65" s="65"/>
      <c r="BD65" s="65"/>
      <c r="BE65" s="65">
        <v>562.5826416015625</v>
      </c>
      <c r="BF65" s="68"/>
    </row>
    <row r="66" spans="1:58" x14ac:dyDescent="0.2">
      <c r="A66" s="64" t="s">
        <v>285</v>
      </c>
      <c r="B66" s="65">
        <f t="shared" si="18"/>
        <v>261702.765625</v>
      </c>
      <c r="C66" s="65"/>
      <c r="D66" s="65"/>
      <c r="E66" s="65"/>
      <c r="F66" s="65">
        <v>261702.765625</v>
      </c>
      <c r="G66" s="65"/>
      <c r="H66" s="65"/>
      <c r="I66" s="65"/>
      <c r="J66" s="65"/>
      <c r="K66" s="65"/>
      <c r="L66" s="65"/>
      <c r="M66" s="65"/>
      <c r="N66" s="67">
        <v>2116</v>
      </c>
      <c r="O66" s="65"/>
      <c r="P66" s="65"/>
      <c r="Q66" s="65"/>
      <c r="R66" s="65">
        <v>81176.203125</v>
      </c>
      <c r="S66" s="65">
        <v>81176.203125</v>
      </c>
      <c r="T66" s="65"/>
      <c r="U66" s="65"/>
      <c r="V66" s="65"/>
      <c r="W66" s="67">
        <v>2816</v>
      </c>
      <c r="X66" s="65">
        <f t="shared" si="20"/>
        <v>0</v>
      </c>
      <c r="Y66" s="65"/>
      <c r="Z66" s="65"/>
      <c r="AA66" s="65"/>
      <c r="AB66" s="65"/>
      <c r="AC66" s="65"/>
      <c r="AD66" s="65"/>
      <c r="AE66" s="65"/>
      <c r="AF66" s="65"/>
      <c r="AG66" s="65">
        <v>572.65008544921875</v>
      </c>
      <c r="AH66" s="65"/>
      <c r="AI66" s="65"/>
      <c r="AJ66" s="65"/>
      <c r="AK66" s="65">
        <v>392.41607666015625</v>
      </c>
      <c r="AL66" s="65">
        <v>3589.82080078125</v>
      </c>
      <c r="AM66" s="65">
        <v>3326.44775390625</v>
      </c>
      <c r="AN66" s="65"/>
      <c r="AO66" s="65"/>
      <c r="AP66" s="65"/>
      <c r="AQ66" s="65"/>
      <c r="AR66" s="65"/>
      <c r="AS66" s="65"/>
      <c r="AT66" s="65"/>
      <c r="AU66" s="65"/>
      <c r="AV66" s="65"/>
      <c r="AW66" s="65"/>
      <c r="AX66" s="65"/>
      <c r="AY66" s="65"/>
      <c r="AZ66" s="65"/>
      <c r="BA66" s="65"/>
      <c r="BB66" s="65"/>
      <c r="BC66" s="65"/>
      <c r="BD66" s="65"/>
      <c r="BE66" s="65">
        <v>101902.03125</v>
      </c>
      <c r="BF66" s="68"/>
    </row>
    <row r="67" spans="1:58" x14ac:dyDescent="0.2">
      <c r="A67" s="64" t="s">
        <v>242</v>
      </c>
      <c r="B67" s="74"/>
      <c r="C67" s="65"/>
      <c r="D67" s="65"/>
      <c r="E67" s="65"/>
      <c r="F67" s="65"/>
      <c r="G67" s="65"/>
      <c r="H67" s="65"/>
      <c r="I67" s="65"/>
      <c r="J67" s="65"/>
      <c r="K67" s="65"/>
      <c r="L67" s="65"/>
      <c r="M67" s="65"/>
      <c r="N67" s="67"/>
      <c r="O67" s="65"/>
      <c r="P67" s="65"/>
      <c r="Q67" s="65"/>
      <c r="R67" s="65">
        <f t="shared" si="19"/>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SUM(B69:B75)</f>
        <v>0</v>
      </c>
      <c r="C68" s="80">
        <f t="shared" ref="C68:AU68" si="21">SUM(C69:C75)</f>
        <v>0</v>
      </c>
      <c r="D68" s="80"/>
      <c r="E68" s="80">
        <f t="shared" si="21"/>
        <v>0</v>
      </c>
      <c r="F68" s="80">
        <f t="shared" si="21"/>
        <v>0</v>
      </c>
      <c r="G68" s="80">
        <f t="shared" si="21"/>
        <v>0</v>
      </c>
      <c r="H68" s="80">
        <f t="shared" si="21"/>
        <v>0</v>
      </c>
      <c r="I68" s="80">
        <f t="shared" si="21"/>
        <v>0</v>
      </c>
      <c r="J68" s="80">
        <f t="shared" si="21"/>
        <v>0</v>
      </c>
      <c r="K68" s="80">
        <f t="shared" si="21"/>
        <v>0</v>
      </c>
      <c r="L68" s="80">
        <f t="shared" si="21"/>
        <v>0</v>
      </c>
      <c r="M68" s="80">
        <f t="shared" si="21"/>
        <v>0</v>
      </c>
      <c r="N68" s="81">
        <f t="shared" si="21"/>
        <v>0</v>
      </c>
      <c r="O68" s="80">
        <f t="shared" si="21"/>
        <v>0</v>
      </c>
      <c r="P68" s="80">
        <f t="shared" si="21"/>
        <v>0</v>
      </c>
      <c r="Q68" s="80">
        <f t="shared" si="21"/>
        <v>0</v>
      </c>
      <c r="R68" s="80">
        <f t="shared" si="21"/>
        <v>0</v>
      </c>
      <c r="S68" s="80">
        <f t="shared" si="21"/>
        <v>0</v>
      </c>
      <c r="T68" s="80">
        <f t="shared" si="21"/>
        <v>0</v>
      </c>
      <c r="U68" s="80">
        <f t="shared" si="21"/>
        <v>0</v>
      </c>
      <c r="V68" s="80">
        <f t="shared" si="21"/>
        <v>0</v>
      </c>
      <c r="W68" s="81">
        <f t="shared" si="21"/>
        <v>0</v>
      </c>
      <c r="X68" s="81">
        <f t="shared" si="21"/>
        <v>0</v>
      </c>
      <c r="Y68" s="80">
        <f t="shared" si="21"/>
        <v>0</v>
      </c>
      <c r="Z68" s="80">
        <f t="shared" si="21"/>
        <v>0</v>
      </c>
      <c r="AA68" s="80">
        <f t="shared" si="21"/>
        <v>0</v>
      </c>
      <c r="AB68" s="80">
        <f t="shared" si="21"/>
        <v>0</v>
      </c>
      <c r="AC68" s="80">
        <f t="shared" si="21"/>
        <v>0</v>
      </c>
      <c r="AD68" s="80">
        <f t="shared" si="21"/>
        <v>0</v>
      </c>
      <c r="AE68" s="80">
        <f t="shared" si="21"/>
        <v>0</v>
      </c>
      <c r="AF68" s="80">
        <f t="shared" si="21"/>
        <v>707.55169582366943</v>
      </c>
      <c r="AG68" s="80">
        <f t="shared" si="21"/>
        <v>348336.72090291977</v>
      </c>
      <c r="AH68" s="80">
        <f t="shared" si="21"/>
        <v>72.377243041992188</v>
      </c>
      <c r="AI68" s="80">
        <f t="shared" si="21"/>
        <v>74517.352388381958</v>
      </c>
      <c r="AJ68" s="80">
        <f t="shared" si="21"/>
        <v>0</v>
      </c>
      <c r="AK68" s="80">
        <f t="shared" si="21"/>
        <v>2672.5483915805817</v>
      </c>
      <c r="AL68" s="80">
        <f t="shared" si="21"/>
        <v>262613.95022583008</v>
      </c>
      <c r="AM68" s="80">
        <f t="shared" si="21"/>
        <v>4077.2736420631409</v>
      </c>
      <c r="AN68" s="80">
        <f t="shared" si="21"/>
        <v>0</v>
      </c>
      <c r="AO68" s="80">
        <f t="shared" si="21"/>
        <v>0</v>
      </c>
      <c r="AP68" s="80">
        <f t="shared" si="21"/>
        <v>0</v>
      </c>
      <c r="AQ68" s="80">
        <f t="shared" si="21"/>
        <v>0</v>
      </c>
      <c r="AR68" s="80">
        <f>SUM(AR69:AR75)</f>
        <v>0</v>
      </c>
      <c r="AS68" s="80">
        <f t="shared" si="21"/>
        <v>0</v>
      </c>
      <c r="AT68" s="80">
        <f t="shared" si="21"/>
        <v>0</v>
      </c>
      <c r="AU68" s="80">
        <f t="shared" si="21"/>
        <v>0</v>
      </c>
      <c r="AV68" s="80"/>
      <c r="AW68" s="80"/>
      <c r="AX68" s="80"/>
      <c r="AY68" s="80"/>
      <c r="AZ68" s="80"/>
      <c r="BA68" s="80"/>
      <c r="BB68" s="80">
        <f>SUM(BB69:BB75)</f>
        <v>0</v>
      </c>
      <c r="BC68" s="80">
        <f>SUM(BC69:BC75)</f>
        <v>0</v>
      </c>
      <c r="BD68" s="80">
        <f>SUM(BD69:BD75)</f>
        <v>0</v>
      </c>
      <c r="BE68" s="80">
        <f>SUM(BE69:BE75)</f>
        <v>11526.505157470703</v>
      </c>
      <c r="BF68" s="82">
        <f>SUM(BF69:BF75)</f>
        <v>0</v>
      </c>
    </row>
    <row r="69" spans="1:58" x14ac:dyDescent="0.2">
      <c r="A69" s="64" t="s">
        <v>287</v>
      </c>
      <c r="B69" s="65">
        <f t="shared" ref="B69:B75" si="22">+E69+F69+G69+D69</f>
        <v>0</v>
      </c>
      <c r="C69" s="65"/>
      <c r="D69" s="65"/>
      <c r="E69" s="65"/>
      <c r="F69" s="65"/>
      <c r="G69" s="65"/>
      <c r="H69" s="65"/>
      <c r="I69" s="65"/>
      <c r="J69" s="65"/>
      <c r="K69" s="65"/>
      <c r="L69" s="65"/>
      <c r="M69" s="65"/>
      <c r="N69" s="67"/>
      <c r="O69" s="65"/>
      <c r="P69" s="65"/>
      <c r="Q69" s="65"/>
      <c r="R69" s="65">
        <f t="shared" ref="R69:R75" si="23">SUM(S69:V69)</f>
        <v>0</v>
      </c>
      <c r="S69" s="65"/>
      <c r="T69" s="65"/>
      <c r="U69" s="65"/>
      <c r="V69" s="65"/>
      <c r="W69" s="67"/>
      <c r="X69" s="65">
        <f t="shared" ref="X69:X75" si="24">SUM(Y69:AC69)</f>
        <v>0</v>
      </c>
      <c r="Y69" s="65"/>
      <c r="Z69" s="65"/>
      <c r="AA69" s="65"/>
      <c r="AB69" s="65"/>
      <c r="AC69" s="65"/>
      <c r="AD69" s="65"/>
      <c r="AE69" s="65"/>
      <c r="AF69" s="65"/>
      <c r="AG69" s="65"/>
      <c r="AH69" s="65">
        <v>72.377243041992188</v>
      </c>
      <c r="AI69" s="65">
        <v>11335.3125</v>
      </c>
      <c r="AJ69" s="65"/>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22"/>
        <v>0</v>
      </c>
      <c r="C70" s="65"/>
      <c r="D70" s="65"/>
      <c r="E70" s="65"/>
      <c r="F70" s="65"/>
      <c r="G70" s="65"/>
      <c r="H70" s="65"/>
      <c r="I70" s="65"/>
      <c r="J70" s="65"/>
      <c r="K70" s="65"/>
      <c r="L70" s="65"/>
      <c r="M70" s="65"/>
      <c r="N70" s="67"/>
      <c r="O70" s="65"/>
      <c r="P70" s="65"/>
      <c r="Q70" s="65"/>
      <c r="R70" s="65">
        <f t="shared" si="23"/>
        <v>0</v>
      </c>
      <c r="S70" s="65"/>
      <c r="T70" s="65"/>
      <c r="U70" s="65"/>
      <c r="V70" s="65"/>
      <c r="W70" s="67"/>
      <c r="X70" s="65">
        <f t="shared" si="24"/>
        <v>0</v>
      </c>
      <c r="Y70" s="65"/>
      <c r="Z70" s="65"/>
      <c r="AA70" s="65"/>
      <c r="AB70" s="65"/>
      <c r="AC70" s="65"/>
      <c r="AD70" s="65"/>
      <c r="AE70" s="65"/>
      <c r="AF70" s="65"/>
      <c r="AG70" s="65">
        <v>78.010108947753906</v>
      </c>
      <c r="AH70" s="65"/>
      <c r="AI70" s="65">
        <v>63098.02734375</v>
      </c>
      <c r="AJ70" s="65"/>
      <c r="AK70" s="65"/>
      <c r="AL70" s="65">
        <v>301.41433715820313</v>
      </c>
      <c r="AM70" s="65">
        <v>6.3841438293457031</v>
      </c>
      <c r="AN70" s="65"/>
      <c r="AO70" s="65"/>
      <c r="AP70" s="65"/>
      <c r="AQ70" s="65"/>
      <c r="AR70" s="65"/>
      <c r="AS70" s="65"/>
      <c r="AT70" s="65"/>
      <c r="AU70" s="65"/>
      <c r="AV70" s="65"/>
      <c r="AW70" s="65"/>
      <c r="AX70" s="65"/>
      <c r="AY70" s="65"/>
      <c r="AZ70" s="65"/>
      <c r="BA70" s="65"/>
      <c r="BB70" s="65"/>
      <c r="BC70" s="65"/>
      <c r="BD70" s="65"/>
      <c r="BE70" s="65">
        <v>246.96192932128906</v>
      </c>
      <c r="BF70" s="68"/>
    </row>
    <row r="71" spans="1:58" x14ac:dyDescent="0.2">
      <c r="A71" s="64" t="s">
        <v>289</v>
      </c>
      <c r="B71" s="65">
        <f t="shared" si="22"/>
        <v>0</v>
      </c>
      <c r="C71" s="65"/>
      <c r="D71" s="65"/>
      <c r="E71" s="65"/>
      <c r="F71" s="65"/>
      <c r="G71" s="65"/>
      <c r="H71" s="65"/>
      <c r="I71" s="65"/>
      <c r="J71" s="65"/>
      <c r="K71" s="65"/>
      <c r="L71" s="65"/>
      <c r="M71" s="65"/>
      <c r="N71" s="67"/>
      <c r="O71" s="65"/>
      <c r="P71" s="65"/>
      <c r="Q71" s="65"/>
      <c r="R71" s="65">
        <f t="shared" si="23"/>
        <v>0</v>
      </c>
      <c r="S71" s="65"/>
      <c r="T71" s="65"/>
      <c r="U71" s="65"/>
      <c r="V71" s="65"/>
      <c r="W71" s="67"/>
      <c r="X71" s="65">
        <f t="shared" si="24"/>
        <v>0</v>
      </c>
      <c r="Y71" s="65"/>
      <c r="Z71" s="65"/>
      <c r="AA71" s="65"/>
      <c r="AB71" s="65"/>
      <c r="AC71" s="65"/>
      <c r="AD71" s="65"/>
      <c r="AE71" s="65"/>
      <c r="AF71" s="65">
        <v>691.67462158203125</v>
      </c>
      <c r="AG71" s="65">
        <v>348129.5</v>
      </c>
      <c r="AH71" s="65"/>
      <c r="AI71" s="65">
        <v>53.166110992431641</v>
      </c>
      <c r="AJ71" s="65"/>
      <c r="AK71" s="65">
        <v>2670.997314453125</v>
      </c>
      <c r="AL71" s="65">
        <v>256259.921875</v>
      </c>
      <c r="AM71" s="65">
        <v>784.408447265625</v>
      </c>
      <c r="AN71" s="65"/>
      <c r="AO71" s="65"/>
      <c r="AP71" s="65"/>
      <c r="AQ71" s="65"/>
      <c r="AR71" s="65"/>
      <c r="AS71" s="65"/>
      <c r="AT71" s="65"/>
      <c r="AU71" s="65"/>
      <c r="AV71" s="65"/>
      <c r="AW71" s="65"/>
      <c r="AX71" s="65"/>
      <c r="AY71" s="65"/>
      <c r="AZ71" s="65"/>
      <c r="BA71" s="65"/>
      <c r="BB71" s="65"/>
      <c r="BC71" s="65"/>
      <c r="BD71" s="65"/>
      <c r="BE71" s="65">
        <v>193.34785461425781</v>
      </c>
      <c r="BF71" s="68"/>
    </row>
    <row r="72" spans="1:58" x14ac:dyDescent="0.2">
      <c r="A72" s="64" t="s">
        <v>290</v>
      </c>
      <c r="B72" s="65">
        <f t="shared" si="22"/>
        <v>0</v>
      </c>
      <c r="C72" s="65"/>
      <c r="D72" s="65"/>
      <c r="E72" s="65"/>
      <c r="F72" s="65"/>
      <c r="G72" s="65"/>
      <c r="H72" s="65"/>
      <c r="I72" s="65"/>
      <c r="J72" s="65"/>
      <c r="K72" s="65"/>
      <c r="L72" s="65"/>
      <c r="M72" s="65"/>
      <c r="N72" s="67"/>
      <c r="O72" s="65"/>
      <c r="P72" s="65"/>
      <c r="Q72" s="65"/>
      <c r="R72" s="65">
        <f t="shared" si="23"/>
        <v>0</v>
      </c>
      <c r="S72" s="65"/>
      <c r="T72" s="65"/>
      <c r="U72" s="65"/>
      <c r="V72" s="65"/>
      <c r="W72" s="67"/>
      <c r="X72" s="65">
        <f t="shared" si="24"/>
        <v>0</v>
      </c>
      <c r="Y72" s="65"/>
      <c r="Z72" s="65"/>
      <c r="AA72" s="65"/>
      <c r="AB72" s="65"/>
      <c r="AC72" s="65"/>
      <c r="AD72" s="65"/>
      <c r="AE72" s="65"/>
      <c r="AF72" s="65">
        <v>6.9266738891601563</v>
      </c>
      <c r="AG72" s="65">
        <v>27.07975959777832</v>
      </c>
      <c r="AH72" s="65"/>
      <c r="AI72" s="65">
        <v>30.846433639526367</v>
      </c>
      <c r="AJ72" s="65"/>
      <c r="AK72" s="65">
        <v>1.551077127456665</v>
      </c>
      <c r="AL72" s="65">
        <v>4883.759765625</v>
      </c>
      <c r="AM72" s="65">
        <v>44.536918640136719</v>
      </c>
      <c r="AN72" s="65"/>
      <c r="AO72" s="65"/>
      <c r="AP72" s="65"/>
      <c r="AQ72" s="65"/>
      <c r="AR72" s="65"/>
      <c r="AS72" s="65"/>
      <c r="AT72" s="65"/>
      <c r="AU72" s="65"/>
      <c r="AV72" s="65"/>
      <c r="AW72" s="65"/>
      <c r="AX72" s="65"/>
      <c r="AY72" s="65"/>
      <c r="AZ72" s="65"/>
      <c r="BA72" s="65"/>
      <c r="BB72" s="65"/>
      <c r="BC72" s="65"/>
      <c r="BD72" s="65"/>
      <c r="BE72" s="65">
        <v>9580.87890625</v>
      </c>
      <c r="BF72" s="68"/>
    </row>
    <row r="73" spans="1:58" x14ac:dyDescent="0.2">
      <c r="A73" s="64" t="s">
        <v>291</v>
      </c>
      <c r="B73" s="65">
        <f t="shared" si="22"/>
        <v>0</v>
      </c>
      <c r="C73" s="65"/>
      <c r="D73" s="65"/>
      <c r="E73" s="65"/>
      <c r="F73" s="65"/>
      <c r="G73" s="65"/>
      <c r="H73" s="65"/>
      <c r="I73" s="65"/>
      <c r="J73" s="65"/>
      <c r="K73" s="65"/>
      <c r="L73" s="65"/>
      <c r="M73" s="65"/>
      <c r="N73" s="67"/>
      <c r="O73" s="65"/>
      <c r="P73" s="65"/>
      <c r="Q73" s="65"/>
      <c r="R73" s="65">
        <f t="shared" si="23"/>
        <v>0</v>
      </c>
      <c r="S73" s="65"/>
      <c r="T73" s="65"/>
      <c r="U73" s="65"/>
      <c r="V73" s="65"/>
      <c r="W73" s="67"/>
      <c r="X73" s="65">
        <f t="shared" si="24"/>
        <v>0</v>
      </c>
      <c r="Y73" s="65"/>
      <c r="Z73" s="65"/>
      <c r="AA73" s="65"/>
      <c r="AB73" s="65"/>
      <c r="AC73" s="65"/>
      <c r="AD73" s="65"/>
      <c r="AE73" s="65"/>
      <c r="AF73" s="65"/>
      <c r="AG73" s="65">
        <v>0.5130000114440918</v>
      </c>
      <c r="AH73" s="65"/>
      <c r="AI73" s="65"/>
      <c r="AJ73" s="65"/>
      <c r="AK73" s="65"/>
      <c r="AL73" s="65">
        <v>631.6524658203125</v>
      </c>
      <c r="AM73" s="65">
        <v>3234.92138671875</v>
      </c>
      <c r="AN73" s="65"/>
      <c r="AO73" s="65"/>
      <c r="AP73" s="65"/>
      <c r="AQ73" s="65"/>
      <c r="AR73" s="65"/>
      <c r="AS73" s="65"/>
      <c r="AT73" s="65"/>
      <c r="AU73" s="65"/>
      <c r="AV73" s="65"/>
      <c r="AW73" s="65"/>
      <c r="AX73" s="65"/>
      <c r="AY73" s="65"/>
      <c r="AZ73" s="65"/>
      <c r="BA73" s="65"/>
      <c r="BB73" s="65"/>
      <c r="BC73" s="65"/>
      <c r="BD73" s="65"/>
      <c r="BE73" s="65">
        <v>264.00018310546875</v>
      </c>
      <c r="BF73" s="68"/>
    </row>
    <row r="74" spans="1:58" x14ac:dyDescent="0.2">
      <c r="A74" s="64" t="s">
        <v>292</v>
      </c>
      <c r="B74" s="65">
        <f t="shared" si="22"/>
        <v>0</v>
      </c>
      <c r="C74" s="65"/>
      <c r="D74" s="65"/>
      <c r="E74" s="65"/>
      <c r="F74" s="65"/>
      <c r="G74" s="65"/>
      <c r="H74" s="65"/>
      <c r="I74" s="65"/>
      <c r="J74" s="65"/>
      <c r="K74" s="65"/>
      <c r="L74" s="65"/>
      <c r="M74" s="65"/>
      <c r="N74" s="67"/>
      <c r="O74" s="65"/>
      <c r="P74" s="65"/>
      <c r="Q74" s="65"/>
      <c r="R74" s="65">
        <f t="shared" si="23"/>
        <v>0</v>
      </c>
      <c r="S74" s="65"/>
      <c r="T74" s="65"/>
      <c r="U74" s="65"/>
      <c r="V74" s="65"/>
      <c r="W74" s="67"/>
      <c r="X74" s="65">
        <f t="shared" si="24"/>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2"/>
        <v>0</v>
      </c>
      <c r="C75" s="65"/>
      <c r="D75" s="65"/>
      <c r="E75" s="65"/>
      <c r="F75" s="65"/>
      <c r="G75" s="65"/>
      <c r="H75" s="65"/>
      <c r="I75" s="65"/>
      <c r="J75" s="65"/>
      <c r="K75" s="65"/>
      <c r="L75" s="65"/>
      <c r="M75" s="65"/>
      <c r="N75" s="67"/>
      <c r="O75" s="65"/>
      <c r="P75" s="65"/>
      <c r="Q75" s="65"/>
      <c r="R75" s="65">
        <f t="shared" si="23"/>
        <v>0</v>
      </c>
      <c r="S75" s="65"/>
      <c r="T75" s="65"/>
      <c r="U75" s="65"/>
      <c r="V75" s="65"/>
      <c r="W75" s="67"/>
      <c r="X75" s="65">
        <f t="shared" si="24"/>
        <v>0</v>
      </c>
      <c r="Y75" s="65"/>
      <c r="Z75" s="65"/>
      <c r="AA75" s="65"/>
      <c r="AB75" s="65"/>
      <c r="AC75" s="65"/>
      <c r="AD75" s="65"/>
      <c r="AE75" s="65"/>
      <c r="AF75" s="65">
        <v>8.9504003524780273</v>
      </c>
      <c r="AG75" s="65">
        <v>101.61803436279297</v>
      </c>
      <c r="AH75" s="65"/>
      <c r="AI75" s="65"/>
      <c r="AJ75" s="65"/>
      <c r="AK75" s="65"/>
      <c r="AL75" s="65">
        <v>537.2017822265625</v>
      </c>
      <c r="AM75" s="65">
        <v>7.0227456092834473</v>
      </c>
      <c r="AN75" s="65"/>
      <c r="AO75" s="65"/>
      <c r="AP75" s="65"/>
      <c r="AQ75" s="65"/>
      <c r="AR75" s="65"/>
      <c r="AS75" s="65"/>
      <c r="AT75" s="65"/>
      <c r="AU75" s="65"/>
      <c r="AV75" s="65"/>
      <c r="AW75" s="65"/>
      <c r="AX75" s="65"/>
      <c r="AY75" s="65"/>
      <c r="AZ75" s="65"/>
      <c r="BA75" s="65"/>
      <c r="BB75" s="65"/>
      <c r="BC75" s="65"/>
      <c r="BD75" s="65"/>
      <c r="BE75" s="65">
        <v>1241.3162841796875</v>
      </c>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294</v>
      </c>
      <c r="B77" s="65">
        <f>SUM(B78:B81)</f>
        <v>175440.55352783203</v>
      </c>
      <c r="C77" s="65">
        <f t="shared" ref="C77:AU77" si="25">SUM(C78:C81)</f>
        <v>0</v>
      </c>
      <c r="D77" s="65"/>
      <c r="E77" s="65">
        <f t="shared" si="25"/>
        <v>0</v>
      </c>
      <c r="F77" s="65">
        <f t="shared" si="25"/>
        <v>172499.73382568359</v>
      </c>
      <c r="G77" s="65">
        <f t="shared" si="25"/>
        <v>0</v>
      </c>
      <c r="H77" s="65">
        <f t="shared" si="25"/>
        <v>0</v>
      </c>
      <c r="I77" s="65">
        <f t="shared" si="25"/>
        <v>0</v>
      </c>
      <c r="J77" s="65">
        <f t="shared" si="25"/>
        <v>0</v>
      </c>
      <c r="K77" s="65">
        <f t="shared" si="25"/>
        <v>0</v>
      </c>
      <c r="L77" s="65">
        <f t="shared" si="25"/>
        <v>0</v>
      </c>
      <c r="M77" s="65">
        <f t="shared" si="25"/>
        <v>0</v>
      </c>
      <c r="N77" s="67">
        <f t="shared" si="25"/>
        <v>0</v>
      </c>
      <c r="O77" s="65">
        <f t="shared" si="25"/>
        <v>0</v>
      </c>
      <c r="P77" s="65">
        <f t="shared" si="25"/>
        <v>0</v>
      </c>
      <c r="Q77" s="65">
        <f t="shared" si="25"/>
        <v>0</v>
      </c>
      <c r="R77" s="65">
        <f t="shared" si="25"/>
        <v>344246.09375</v>
      </c>
      <c r="S77" s="65">
        <f t="shared" si="25"/>
        <v>344246.09375</v>
      </c>
      <c r="T77" s="65">
        <f>SUM(T78:T81)</f>
        <v>0</v>
      </c>
      <c r="U77" s="65">
        <f t="shared" si="25"/>
        <v>0</v>
      </c>
      <c r="V77" s="65">
        <f t="shared" si="25"/>
        <v>0</v>
      </c>
      <c r="W77" s="67">
        <f t="shared" si="25"/>
        <v>1465.9299926757813</v>
      </c>
      <c r="X77" s="67">
        <f>SUM(X78:X81)</f>
        <v>0</v>
      </c>
      <c r="Y77" s="65">
        <f>SUM(Y78:Y81)</f>
        <v>0</v>
      </c>
      <c r="Z77" s="65">
        <f t="shared" si="25"/>
        <v>0</v>
      </c>
      <c r="AA77" s="65">
        <f>SUM(AA78:AA81)</f>
        <v>0</v>
      </c>
      <c r="AB77" s="65">
        <f t="shared" si="25"/>
        <v>0</v>
      </c>
      <c r="AC77" s="65">
        <f>SUM(AC78:AC81)</f>
        <v>0</v>
      </c>
      <c r="AD77" s="65">
        <f>SUM(AD78:AD81)</f>
        <v>0</v>
      </c>
      <c r="AE77" s="65">
        <f t="shared" si="25"/>
        <v>0</v>
      </c>
      <c r="AF77" s="65">
        <f t="shared" si="25"/>
        <v>12257.615074157715</v>
      </c>
      <c r="AG77" s="65">
        <f t="shared" si="25"/>
        <v>34700.485191345215</v>
      </c>
      <c r="AH77" s="65">
        <f t="shared" si="25"/>
        <v>0</v>
      </c>
      <c r="AI77" s="65">
        <f t="shared" si="25"/>
        <v>10721.035003662109</v>
      </c>
      <c r="AJ77" s="65">
        <f t="shared" si="25"/>
        <v>0</v>
      </c>
      <c r="AK77" s="65">
        <f t="shared" si="25"/>
        <v>20627.70166015625</v>
      </c>
      <c r="AL77" s="65">
        <f t="shared" si="25"/>
        <v>180787.4573764801</v>
      </c>
      <c r="AM77" s="65">
        <f t="shared" si="25"/>
        <v>5457.7041215896606</v>
      </c>
      <c r="AN77" s="65">
        <f t="shared" si="25"/>
        <v>0</v>
      </c>
      <c r="AO77" s="65">
        <f t="shared" si="25"/>
        <v>0</v>
      </c>
      <c r="AP77" s="65">
        <f t="shared" si="25"/>
        <v>0</v>
      </c>
      <c r="AQ77" s="65">
        <f t="shared" si="25"/>
        <v>0</v>
      </c>
      <c r="AR77" s="65">
        <f t="shared" si="25"/>
        <v>0</v>
      </c>
      <c r="AS77" s="65">
        <f t="shared" si="25"/>
        <v>0</v>
      </c>
      <c r="AT77" s="65">
        <f t="shared" si="25"/>
        <v>0</v>
      </c>
      <c r="AU77" s="65">
        <f t="shared" si="25"/>
        <v>0</v>
      </c>
      <c r="AV77" s="65"/>
      <c r="AW77" s="65"/>
      <c r="AX77" s="65"/>
      <c r="AY77" s="65"/>
      <c r="AZ77" s="65"/>
      <c r="BA77" s="65"/>
      <c r="BB77" s="65">
        <f>SUM(BB78:BB81)</f>
        <v>0</v>
      </c>
      <c r="BC77" s="65">
        <f>SUM(BC78:BC81)</f>
        <v>0</v>
      </c>
      <c r="BD77" s="65">
        <f>SUM(BD78:BD81)</f>
        <v>0</v>
      </c>
      <c r="BE77" s="65">
        <f>SUM(BE78:BE81)</f>
        <v>332053.19555664063</v>
      </c>
      <c r="BF77" s="68">
        <f>SUM(BF78:BF81)</f>
        <v>0</v>
      </c>
    </row>
    <row r="78" spans="1:58" x14ac:dyDescent="0.2">
      <c r="A78" s="64" t="s">
        <v>295</v>
      </c>
      <c r="B78" s="65">
        <f t="shared" ref="B78:B81" si="26">+E78+F78+G78+D78</f>
        <v>698.97601318359375</v>
      </c>
      <c r="C78" s="65"/>
      <c r="D78" s="65"/>
      <c r="E78" s="65"/>
      <c r="F78" s="65">
        <v>698.97601318359375</v>
      </c>
      <c r="G78" s="65"/>
      <c r="H78" s="65"/>
      <c r="I78" s="65"/>
      <c r="J78" s="65"/>
      <c r="K78" s="65"/>
      <c r="L78" s="65"/>
      <c r="M78" s="65"/>
      <c r="N78" s="67"/>
      <c r="O78" s="65"/>
      <c r="P78" s="65"/>
      <c r="Q78" s="65"/>
      <c r="R78" s="65">
        <f t="shared" ref="R78:R81" si="27">SUM(S78:V78)</f>
        <v>0</v>
      </c>
      <c r="S78" s="65"/>
      <c r="T78" s="65"/>
      <c r="U78" s="65"/>
      <c r="V78" s="65"/>
      <c r="W78" s="67"/>
      <c r="X78" s="65">
        <f>SUM(Y78:AC78)</f>
        <v>0</v>
      </c>
      <c r="Y78" s="65"/>
      <c r="Z78" s="65"/>
      <c r="AA78" s="65"/>
      <c r="AB78" s="65"/>
      <c r="AC78" s="65"/>
      <c r="AD78" s="65"/>
      <c r="AE78" s="65"/>
      <c r="AF78" s="65"/>
      <c r="AG78" s="65">
        <v>3652.96875</v>
      </c>
      <c r="AH78" s="65"/>
      <c r="AI78" s="65"/>
      <c r="AJ78" s="65"/>
      <c r="AK78" s="65">
        <v>5608.65380859375</v>
      </c>
      <c r="AL78" s="65">
        <v>35122.43359375</v>
      </c>
      <c r="AM78" s="65"/>
      <c r="AN78" s="65"/>
      <c r="AO78" s="65"/>
      <c r="AP78" s="65"/>
      <c r="AQ78" s="65"/>
      <c r="AR78" s="65"/>
      <c r="AS78" s="65"/>
      <c r="AT78" s="65"/>
      <c r="AU78" s="65"/>
      <c r="AV78" s="65"/>
      <c r="AW78" s="65"/>
      <c r="AX78" s="65"/>
      <c r="AY78" s="65"/>
      <c r="AZ78" s="65"/>
      <c r="BA78" s="65"/>
      <c r="BB78" s="65"/>
      <c r="BC78" s="65"/>
      <c r="BD78" s="65"/>
      <c r="BE78" s="65">
        <v>21484.798828125</v>
      </c>
      <c r="BF78" s="68"/>
    </row>
    <row r="79" spans="1:58" x14ac:dyDescent="0.2">
      <c r="A79" s="64" t="s">
        <v>296</v>
      </c>
      <c r="B79" s="65">
        <f t="shared" si="26"/>
        <v>17159.84765625</v>
      </c>
      <c r="C79" s="65"/>
      <c r="D79" s="65"/>
      <c r="E79" s="65"/>
      <c r="F79" s="65">
        <v>17159.84765625</v>
      </c>
      <c r="G79" s="65"/>
      <c r="H79" s="65"/>
      <c r="I79" s="65"/>
      <c r="J79" s="65"/>
      <c r="K79" s="65"/>
      <c r="L79" s="65"/>
      <c r="M79" s="65"/>
      <c r="N79" s="67"/>
      <c r="O79" s="65"/>
      <c r="P79" s="65"/>
      <c r="Q79" s="65"/>
      <c r="R79" s="65">
        <f t="shared" si="27"/>
        <v>0</v>
      </c>
      <c r="S79" s="65"/>
      <c r="T79" s="65"/>
      <c r="U79" s="65"/>
      <c r="V79" s="65"/>
      <c r="W79" s="67">
        <v>1234</v>
      </c>
      <c r="X79" s="65">
        <f>SUM(Y79:AC79)</f>
        <v>0</v>
      </c>
      <c r="Y79" s="65"/>
      <c r="Z79" s="65"/>
      <c r="AA79" s="65"/>
      <c r="AB79" s="65"/>
      <c r="AC79" s="65"/>
      <c r="AD79" s="65"/>
      <c r="AE79" s="65"/>
      <c r="AF79" s="65">
        <v>12087.75</v>
      </c>
      <c r="AG79" s="65">
        <v>31041.79296875</v>
      </c>
      <c r="AH79" s="65"/>
      <c r="AI79" s="65">
        <v>10544.255859375</v>
      </c>
      <c r="AJ79" s="65"/>
      <c r="AK79" s="65">
        <v>15019.0478515625</v>
      </c>
      <c r="AL79" s="65">
        <v>145600.890625</v>
      </c>
      <c r="AM79" s="65">
        <v>5095.48291015625</v>
      </c>
      <c r="AN79" s="65"/>
      <c r="AO79" s="65"/>
      <c r="AP79" s="65"/>
      <c r="AQ79" s="65"/>
      <c r="AR79" s="65"/>
      <c r="AS79" s="65"/>
      <c r="AT79" s="65"/>
      <c r="AU79" s="65"/>
      <c r="AV79" s="65"/>
      <c r="AW79" s="65"/>
      <c r="AX79" s="65"/>
      <c r="AY79" s="65"/>
      <c r="AZ79" s="65"/>
      <c r="BA79" s="65"/>
      <c r="BB79" s="65"/>
      <c r="BC79" s="65"/>
      <c r="BD79" s="65"/>
      <c r="BE79" s="65">
        <v>133200</v>
      </c>
      <c r="BF79" s="68"/>
    </row>
    <row r="80" spans="1:58" x14ac:dyDescent="0.2">
      <c r="A80" s="64" t="s">
        <v>297</v>
      </c>
      <c r="B80" s="65">
        <f t="shared" si="26"/>
        <v>18196.627319335938</v>
      </c>
      <c r="C80" s="65"/>
      <c r="D80" s="65">
        <v>1036.7796630859375</v>
      </c>
      <c r="E80" s="65"/>
      <c r="F80" s="65">
        <v>17159.84765625</v>
      </c>
      <c r="G80" s="65"/>
      <c r="H80" s="65"/>
      <c r="I80" s="65"/>
      <c r="J80" s="65"/>
      <c r="K80" s="65"/>
      <c r="L80" s="65"/>
      <c r="M80" s="65"/>
      <c r="N80" s="67"/>
      <c r="O80" s="65"/>
      <c r="P80" s="65"/>
      <c r="Q80" s="65"/>
      <c r="R80" s="65">
        <v>344246.09375</v>
      </c>
      <c r="S80" s="65">
        <v>344246.09375</v>
      </c>
      <c r="T80" s="65"/>
      <c r="U80" s="65"/>
      <c r="V80" s="65"/>
      <c r="W80" s="67">
        <v>231.92999267578125</v>
      </c>
      <c r="X80" s="65">
        <f>SUM(Y80:AC80)</f>
        <v>0</v>
      </c>
      <c r="Y80" s="65"/>
      <c r="Z80" s="65"/>
      <c r="AA80" s="65"/>
      <c r="AB80" s="65"/>
      <c r="AC80" s="65"/>
      <c r="AD80" s="65"/>
      <c r="AE80" s="65"/>
      <c r="AF80" s="65">
        <v>4.8394851684570313</v>
      </c>
      <c r="AG80" s="65">
        <v>5.7234725952148438</v>
      </c>
      <c r="AH80" s="65"/>
      <c r="AI80" s="65">
        <v>176.77914428710938</v>
      </c>
      <c r="AJ80" s="65"/>
      <c r="AK80" s="65"/>
      <c r="AL80" s="65">
        <v>27.20039176940918</v>
      </c>
      <c r="AM80" s="65">
        <v>347.25860595703125</v>
      </c>
      <c r="AN80" s="65"/>
      <c r="AO80" s="65"/>
      <c r="AP80" s="65"/>
      <c r="AQ80" s="65"/>
      <c r="AR80" s="65"/>
      <c r="AS80" s="65"/>
      <c r="AT80" s="65"/>
      <c r="AU80" s="65"/>
      <c r="AV80" s="65"/>
      <c r="AW80" s="65"/>
      <c r="AX80" s="65"/>
      <c r="AY80" s="65">
        <v>11212.01953125</v>
      </c>
      <c r="AZ80" s="65"/>
      <c r="BA80" s="65"/>
      <c r="BB80" s="65"/>
      <c r="BC80" s="65"/>
      <c r="BD80" s="65"/>
      <c r="BE80" s="65">
        <v>174682.796875</v>
      </c>
      <c r="BF80" s="68"/>
    </row>
    <row r="81" spans="1:58" x14ac:dyDescent="0.2">
      <c r="A81" s="64" t="s">
        <v>298</v>
      </c>
      <c r="B81" s="65">
        <f t="shared" si="26"/>
        <v>139385.1025390625</v>
      </c>
      <c r="C81" s="65"/>
      <c r="D81" s="65">
        <v>1904.0400390625</v>
      </c>
      <c r="E81" s="65"/>
      <c r="F81" s="65">
        <v>137481.0625</v>
      </c>
      <c r="G81" s="65"/>
      <c r="H81" s="65"/>
      <c r="I81" s="65"/>
      <c r="J81" s="65"/>
      <c r="K81" s="65"/>
      <c r="L81" s="65"/>
      <c r="M81" s="65"/>
      <c r="N81" s="67"/>
      <c r="O81" s="65"/>
      <c r="P81" s="65"/>
      <c r="Q81" s="65"/>
      <c r="R81" s="65">
        <f t="shared" si="27"/>
        <v>0</v>
      </c>
      <c r="S81" s="65"/>
      <c r="T81" s="65"/>
      <c r="U81" s="65"/>
      <c r="V81" s="65"/>
      <c r="W81" s="67"/>
      <c r="X81" s="65">
        <f>SUM(Y81:AC81)</f>
        <v>0</v>
      </c>
      <c r="Y81" s="65"/>
      <c r="Z81" s="65"/>
      <c r="AA81" s="65"/>
      <c r="AB81" s="65"/>
      <c r="AC81" s="65"/>
      <c r="AD81" s="65"/>
      <c r="AE81" s="65"/>
      <c r="AF81" s="65">
        <v>165.02558898925781</v>
      </c>
      <c r="AG81" s="65"/>
      <c r="AH81" s="65"/>
      <c r="AI81" s="65"/>
      <c r="AJ81" s="65"/>
      <c r="AK81" s="65"/>
      <c r="AL81" s="65">
        <v>36.932765960693359</v>
      </c>
      <c r="AM81" s="65">
        <v>14.962605476379395</v>
      </c>
      <c r="AN81" s="65"/>
      <c r="AO81" s="65"/>
      <c r="AP81" s="65"/>
      <c r="AQ81" s="65"/>
      <c r="AR81" s="65"/>
      <c r="AS81" s="65"/>
      <c r="AT81" s="65"/>
      <c r="AU81" s="65"/>
      <c r="AV81" s="65"/>
      <c r="AW81" s="65"/>
      <c r="AX81" s="65"/>
      <c r="AY81" s="65"/>
      <c r="AZ81" s="65"/>
      <c r="BA81" s="65"/>
      <c r="BB81" s="65"/>
      <c r="BC81" s="65"/>
      <c r="BD81" s="65"/>
      <c r="BE81" s="65">
        <v>2685.599853515625</v>
      </c>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+E83+F83+G83</f>
        <v>43895.65625</v>
      </c>
      <c r="C83" s="71">
        <f>SUM(C84:C87)</f>
        <v>0</v>
      </c>
      <c r="D83" s="71"/>
      <c r="E83" s="71">
        <f t="shared" ref="E83:I83" si="28">SUM(E84:E87)</f>
        <v>0</v>
      </c>
      <c r="F83" s="71">
        <f t="shared" si="28"/>
        <v>43895.65625</v>
      </c>
      <c r="G83" s="71">
        <f t="shared" si="28"/>
        <v>0</v>
      </c>
      <c r="H83" s="71">
        <f t="shared" si="28"/>
        <v>0</v>
      </c>
      <c r="I83" s="71">
        <f t="shared" si="28"/>
        <v>0</v>
      </c>
      <c r="J83" s="71">
        <f>SUM(J84:J87)</f>
        <v>0</v>
      </c>
      <c r="K83" s="71">
        <f t="shared" ref="K83" si="29">SUM(K84:K87)</f>
        <v>0</v>
      </c>
      <c r="L83" s="71">
        <f t="shared" ref="L83" si="30">SUM(L84:L87)</f>
        <v>0</v>
      </c>
      <c r="M83" s="71">
        <f t="shared" ref="M83" si="31">SUM(M84:M87)</f>
        <v>0</v>
      </c>
      <c r="N83" s="71">
        <f t="shared" ref="N83" si="32">SUM(N84:N87)</f>
        <v>0</v>
      </c>
      <c r="O83" s="71">
        <f t="shared" ref="O83" si="33">SUM(O84:O87)</f>
        <v>0</v>
      </c>
      <c r="P83" s="71">
        <f>SUM(P84:P87)</f>
        <v>0</v>
      </c>
      <c r="Q83" s="71">
        <f t="shared" ref="Q83:R83" si="34">SUM(Q84:Q87)</f>
        <v>0</v>
      </c>
      <c r="R83" s="71">
        <f t="shared" si="34"/>
        <v>0</v>
      </c>
      <c r="S83" s="71">
        <f t="shared" ref="S83" si="35">SUM(S84:S87)</f>
        <v>0</v>
      </c>
      <c r="T83" s="71">
        <f t="shared" ref="T83" si="36">SUM(T84:T87)</f>
        <v>0</v>
      </c>
      <c r="U83" s="71">
        <f t="shared" ref="U83" si="37">SUM(U84:U87)</f>
        <v>0</v>
      </c>
      <c r="V83" s="71">
        <f t="shared" ref="V83" si="38">SUM(V84:V87)</f>
        <v>0</v>
      </c>
      <c r="W83" s="71">
        <f>SUM(W84:W87)</f>
        <v>0</v>
      </c>
      <c r="X83" s="84">
        <f>SUM(Y83:AC83)</f>
        <v>0</v>
      </c>
      <c r="Y83" s="71"/>
      <c r="Z83" s="71"/>
      <c r="AA83" s="71"/>
      <c r="AB83" s="71"/>
      <c r="AC83" s="71"/>
      <c r="AD83" s="71"/>
      <c r="AE83" s="71"/>
      <c r="AF83" s="71"/>
      <c r="AG83" s="71"/>
      <c r="AH83" s="71"/>
      <c r="AI83" s="71"/>
      <c r="AJ83" s="71"/>
      <c r="AK83" s="71"/>
      <c r="AL83" s="71"/>
      <c r="AM83" s="71"/>
      <c r="AN83" s="71"/>
      <c r="AO83" s="71">
        <f>SUM(AO84:AO87)</f>
        <v>3444.7088012695313</v>
      </c>
      <c r="AP83" s="71">
        <f>SUM(AP84:AP87)</f>
        <v>12831.79296875</v>
      </c>
      <c r="AQ83" s="71">
        <f t="shared" ref="AQ83:AR83" si="39">SUM(AQ84:AQ87)</f>
        <v>25037.498962402344</v>
      </c>
      <c r="AR83" s="71">
        <f t="shared" si="39"/>
        <v>13549.515905380249</v>
      </c>
      <c r="AS83" s="71"/>
      <c r="AT83" s="71"/>
      <c r="AU83" s="71"/>
      <c r="AV83" s="71"/>
      <c r="AW83" s="71"/>
      <c r="AX83" s="71"/>
      <c r="AY83" s="71"/>
      <c r="AZ83" s="71"/>
      <c r="BA83" s="71"/>
      <c r="BB83" s="71"/>
      <c r="BC83" s="71"/>
      <c r="BD83" s="71"/>
      <c r="BE83" s="71"/>
      <c r="BF83" s="73"/>
    </row>
    <row r="84" spans="1:58" x14ac:dyDescent="0.2">
      <c r="A84" s="64" t="s">
        <v>300</v>
      </c>
      <c r="B84" s="65">
        <f t="shared" ref="B84:B87" si="40">+E84+F84+G84+D84</f>
        <v>0</v>
      </c>
      <c r="C84" s="65"/>
      <c r="D84" s="65"/>
      <c r="E84" s="65"/>
      <c r="F84" s="65"/>
      <c r="G84" s="65"/>
      <c r="H84" s="65"/>
      <c r="I84" s="65"/>
      <c r="J84" s="65"/>
      <c r="K84" s="65"/>
      <c r="L84" s="65"/>
      <c r="M84" s="65"/>
      <c r="N84" s="67"/>
      <c r="O84" s="65"/>
      <c r="P84" s="65"/>
      <c r="Q84" s="65"/>
      <c r="R84" s="65">
        <f t="shared" ref="R84:R88" si="41">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1781.04443359375</v>
      </c>
      <c r="AP84" s="65">
        <v>1534.842529296875</v>
      </c>
      <c r="AQ84" s="65">
        <v>9504.9833984375</v>
      </c>
      <c r="AR84" s="65">
        <v>3869.77978515625</v>
      </c>
      <c r="AS84" s="65"/>
      <c r="AT84" s="65"/>
      <c r="AU84" s="65"/>
      <c r="AV84" s="65"/>
      <c r="AW84" s="65"/>
      <c r="AX84" s="65"/>
      <c r="AY84" s="65"/>
      <c r="AZ84" s="65"/>
      <c r="BA84" s="65"/>
      <c r="BB84" s="65"/>
      <c r="BC84" s="65"/>
      <c r="BD84" s="65"/>
      <c r="BE84" s="65"/>
      <c r="BF84" s="68"/>
    </row>
    <row r="85" spans="1:58" x14ac:dyDescent="0.2">
      <c r="A85" s="64" t="s">
        <v>301</v>
      </c>
      <c r="B85" s="65">
        <f t="shared" si="40"/>
        <v>0</v>
      </c>
      <c r="C85" s="65"/>
      <c r="D85" s="65"/>
      <c r="E85" s="65"/>
      <c r="F85" s="65"/>
      <c r="G85" s="65"/>
      <c r="H85" s="65"/>
      <c r="I85" s="65"/>
      <c r="J85" s="65"/>
      <c r="K85" s="65"/>
      <c r="L85" s="65"/>
      <c r="M85" s="65"/>
      <c r="N85" s="67"/>
      <c r="O85" s="65"/>
      <c r="P85" s="65"/>
      <c r="Q85" s="65"/>
      <c r="R85" s="65">
        <f t="shared" si="41"/>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670.90509033203125</v>
      </c>
      <c r="AP85" s="65">
        <v>1418.353759765625</v>
      </c>
      <c r="AQ85" s="65">
        <v>15027.943359375</v>
      </c>
      <c r="AR85" s="65">
        <v>9661.9755859375</v>
      </c>
      <c r="AS85" s="65"/>
      <c r="AT85" s="65"/>
      <c r="AU85" s="65"/>
      <c r="AV85" s="65"/>
      <c r="AW85" s="65"/>
      <c r="AX85" s="65"/>
      <c r="AY85" s="65"/>
      <c r="AZ85" s="65"/>
      <c r="BA85" s="65"/>
      <c r="BB85" s="65"/>
      <c r="BC85" s="65"/>
      <c r="BD85" s="65"/>
      <c r="BE85" s="65"/>
      <c r="BF85" s="68"/>
    </row>
    <row r="86" spans="1:58" x14ac:dyDescent="0.2">
      <c r="A86" s="64" t="s">
        <v>302</v>
      </c>
      <c r="B86" s="65">
        <f t="shared" si="40"/>
        <v>0</v>
      </c>
      <c r="C86" s="65"/>
      <c r="D86" s="65"/>
      <c r="E86" s="65"/>
      <c r="F86" s="65"/>
      <c r="G86" s="65"/>
      <c r="H86" s="65"/>
      <c r="I86" s="65"/>
      <c r="J86" s="65"/>
      <c r="K86" s="65"/>
      <c r="L86" s="65"/>
      <c r="M86" s="65"/>
      <c r="N86" s="67"/>
      <c r="O86" s="65"/>
      <c r="P86" s="65"/>
      <c r="Q86" s="65"/>
      <c r="R86" s="65">
        <f t="shared" si="41"/>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992.75927734375</v>
      </c>
      <c r="AP86" s="65">
        <v>9878.5966796875</v>
      </c>
      <c r="AQ86" s="65">
        <v>504.57220458984375</v>
      </c>
      <c r="AR86" s="65">
        <v>17.760534286499023</v>
      </c>
      <c r="AS86" s="65"/>
      <c r="AT86" s="65"/>
      <c r="AU86" s="65"/>
      <c r="AV86" s="65"/>
      <c r="AW86" s="65"/>
      <c r="AX86" s="65"/>
      <c r="AY86" s="65"/>
      <c r="AZ86" s="65"/>
      <c r="BA86" s="65"/>
      <c r="BB86" s="65"/>
      <c r="BC86" s="65"/>
      <c r="BD86" s="65"/>
      <c r="BE86" s="65"/>
      <c r="BF86" s="68"/>
    </row>
    <row r="87" spans="1:58" x14ac:dyDescent="0.2">
      <c r="A87" s="64" t="s">
        <v>303</v>
      </c>
      <c r="B87" s="65">
        <f t="shared" si="40"/>
        <v>43895.65625</v>
      </c>
      <c r="C87" s="65"/>
      <c r="D87" s="65"/>
      <c r="E87" s="65"/>
      <c r="F87" s="65">
        <v>43895.65625</v>
      </c>
      <c r="G87" s="65"/>
      <c r="H87" s="65"/>
      <c r="I87" s="65"/>
      <c r="J87" s="65"/>
      <c r="K87" s="65"/>
      <c r="L87" s="65"/>
      <c r="M87" s="65"/>
      <c r="N87" s="67"/>
      <c r="O87" s="65"/>
      <c r="P87" s="65"/>
      <c r="Q87" s="65"/>
      <c r="R87" s="65">
        <f t="shared" si="41"/>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c r="C88" s="65"/>
      <c r="D88" s="65"/>
      <c r="E88" s="65"/>
      <c r="F88" s="65"/>
      <c r="G88" s="65"/>
      <c r="H88" s="65"/>
      <c r="I88" s="65"/>
      <c r="J88" s="65"/>
      <c r="K88" s="65"/>
      <c r="L88" s="65"/>
      <c r="M88" s="65"/>
      <c r="N88" s="67"/>
      <c r="O88" s="65"/>
      <c r="P88" s="65"/>
      <c r="Q88" s="65"/>
      <c r="R88" s="65">
        <f t="shared" si="41"/>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SUM(B90:B93)</f>
        <v>194356.99794304225</v>
      </c>
      <c r="C89" s="65">
        <f t="shared" ref="C89:BF89" si="42">SUM(C90:C93)</f>
        <v>0</v>
      </c>
      <c r="D89" s="65"/>
      <c r="E89" s="65">
        <f t="shared" si="42"/>
        <v>0</v>
      </c>
      <c r="F89" s="65">
        <f t="shared" si="42"/>
        <v>0</v>
      </c>
      <c r="G89" s="65">
        <f t="shared" si="42"/>
        <v>0</v>
      </c>
      <c r="H89" s="65">
        <f t="shared" si="42"/>
        <v>0</v>
      </c>
      <c r="I89" s="65">
        <f t="shared" si="42"/>
        <v>0</v>
      </c>
      <c r="J89" s="65">
        <f t="shared" si="42"/>
        <v>0</v>
      </c>
      <c r="K89" s="65">
        <f t="shared" si="42"/>
        <v>0</v>
      </c>
      <c r="L89" s="65">
        <f t="shared" si="42"/>
        <v>0</v>
      </c>
      <c r="M89" s="65">
        <f t="shared" si="42"/>
        <v>0</v>
      </c>
      <c r="N89" s="67">
        <f t="shared" si="42"/>
        <v>0</v>
      </c>
      <c r="O89" s="65">
        <f t="shared" si="42"/>
        <v>0</v>
      </c>
      <c r="P89" s="65">
        <f t="shared" si="42"/>
        <v>0</v>
      </c>
      <c r="Q89" s="65">
        <f t="shared" si="42"/>
        <v>0</v>
      </c>
      <c r="R89" s="65">
        <f t="shared" si="42"/>
        <v>309.05887404954319</v>
      </c>
      <c r="S89" s="65">
        <f t="shared" si="42"/>
        <v>309.05887404954319</v>
      </c>
      <c r="T89" s="65">
        <f t="shared" si="42"/>
        <v>0</v>
      </c>
      <c r="U89" s="65">
        <f t="shared" si="42"/>
        <v>0</v>
      </c>
      <c r="V89" s="65">
        <f t="shared" si="42"/>
        <v>0</v>
      </c>
      <c r="W89" s="67">
        <f t="shared" si="42"/>
        <v>0</v>
      </c>
      <c r="X89" s="67">
        <f t="shared" si="42"/>
        <v>0</v>
      </c>
      <c r="Y89" s="65">
        <f t="shared" si="42"/>
        <v>0</v>
      </c>
      <c r="Z89" s="65">
        <f t="shared" si="42"/>
        <v>0</v>
      </c>
      <c r="AA89" s="65">
        <f t="shared" si="42"/>
        <v>0</v>
      </c>
      <c r="AB89" s="65">
        <f t="shared" si="42"/>
        <v>0</v>
      </c>
      <c r="AC89" s="65">
        <f t="shared" si="42"/>
        <v>0</v>
      </c>
      <c r="AD89" s="65">
        <f t="shared" si="42"/>
        <v>0</v>
      </c>
      <c r="AE89" s="65">
        <f t="shared" si="42"/>
        <v>0</v>
      </c>
      <c r="AF89" s="65">
        <f t="shared" si="42"/>
        <v>0</v>
      </c>
      <c r="AG89" s="65">
        <f t="shared" si="42"/>
        <v>0</v>
      </c>
      <c r="AH89" s="65">
        <f t="shared" si="42"/>
        <v>0</v>
      </c>
      <c r="AI89" s="65">
        <f t="shared" si="42"/>
        <v>0</v>
      </c>
      <c r="AJ89" s="65">
        <f t="shared" si="42"/>
        <v>0</v>
      </c>
      <c r="AK89" s="65">
        <f t="shared" si="42"/>
        <v>0</v>
      </c>
      <c r="AL89" s="65">
        <f t="shared" si="42"/>
        <v>0</v>
      </c>
      <c r="AM89" s="65">
        <f t="shared" si="42"/>
        <v>0</v>
      </c>
      <c r="AN89" s="65">
        <f t="shared" si="42"/>
        <v>0</v>
      </c>
      <c r="AO89" s="65">
        <f t="shared" si="42"/>
        <v>0</v>
      </c>
      <c r="AP89" s="65">
        <f t="shared" si="42"/>
        <v>0</v>
      </c>
      <c r="AQ89" s="65">
        <f t="shared" si="42"/>
        <v>0</v>
      </c>
      <c r="AR89" s="65">
        <f t="shared" si="42"/>
        <v>0</v>
      </c>
      <c r="AS89" s="65">
        <f t="shared" si="42"/>
        <v>0</v>
      </c>
      <c r="AT89" s="65">
        <f t="shared" si="42"/>
        <v>0</v>
      </c>
      <c r="AU89" s="65">
        <f t="shared" si="42"/>
        <v>0</v>
      </c>
      <c r="AV89" s="65">
        <f t="shared" si="42"/>
        <v>14213.99966947541</v>
      </c>
      <c r="AW89" s="65">
        <f>SUM(AW90:AW93)</f>
        <v>781.7999748362314</v>
      </c>
      <c r="AX89" s="65">
        <f t="shared" si="42"/>
        <v>0</v>
      </c>
      <c r="AY89" s="65">
        <f t="shared" si="42"/>
        <v>844.67957158045647</v>
      </c>
      <c r="AZ89" s="65">
        <f t="shared" si="42"/>
        <v>0</v>
      </c>
      <c r="BA89" s="65">
        <f t="shared" si="42"/>
        <v>6466.8542103660202</v>
      </c>
      <c r="BB89" s="65">
        <f t="shared" si="42"/>
        <v>0</v>
      </c>
      <c r="BC89" s="65">
        <f t="shared" si="42"/>
        <v>0</v>
      </c>
      <c r="BD89" s="65">
        <f t="shared" si="42"/>
        <v>0</v>
      </c>
      <c r="BE89" s="65">
        <f t="shared" si="42"/>
        <v>226032.01879001217</v>
      </c>
      <c r="BF89" s="68">
        <f t="shared" si="42"/>
        <v>0</v>
      </c>
    </row>
    <row r="90" spans="1:58" x14ac:dyDescent="0.2">
      <c r="A90" s="64" t="s">
        <v>305</v>
      </c>
      <c r="B90" s="65">
        <f t="shared" ref="B90:B93" si="43">+E90+F90+G90+D90</f>
        <v>194356.99794304225</v>
      </c>
      <c r="C90" s="65"/>
      <c r="D90" s="65">
        <v>194356.99794304225</v>
      </c>
      <c r="E90" s="65"/>
      <c r="F90" s="65"/>
      <c r="G90" s="65"/>
      <c r="H90" s="65"/>
      <c r="I90" s="65"/>
      <c r="J90" s="65"/>
      <c r="K90" s="65"/>
      <c r="L90" s="65"/>
      <c r="M90" s="65"/>
      <c r="N90" s="67"/>
      <c r="O90" s="65"/>
      <c r="P90" s="65"/>
      <c r="Q90" s="65"/>
      <c r="R90" s="65">
        <f t="shared" ref="R90:R93" si="44">SUM(S90:V90)</f>
        <v>0</v>
      </c>
      <c r="S90" s="65"/>
      <c r="T90" s="65"/>
      <c r="U90" s="65"/>
      <c r="V90" s="65"/>
      <c r="W90" s="67"/>
      <c r="X90" s="65">
        <f>SUM(Y90:AC90)</f>
        <v>0</v>
      </c>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v>14213.99966947541</v>
      </c>
      <c r="AW90" s="85">
        <v>677.50997400899792</v>
      </c>
      <c r="AX90" s="65"/>
      <c r="AY90" s="65"/>
      <c r="AZ90" s="65"/>
      <c r="BA90" s="65">
        <v>282.99999866990112</v>
      </c>
      <c r="BB90" s="65"/>
      <c r="BC90" s="65"/>
      <c r="BD90" s="65"/>
      <c r="BE90" s="65">
        <v>210409.02930992958</v>
      </c>
      <c r="BF90" s="68"/>
    </row>
    <row r="91" spans="1:58" x14ac:dyDescent="0.2">
      <c r="A91" s="64" t="s">
        <v>306</v>
      </c>
      <c r="B91" s="65">
        <f t="shared" si="43"/>
        <v>0</v>
      </c>
      <c r="C91" s="65"/>
      <c r="D91" s="65"/>
      <c r="E91" s="65"/>
      <c r="F91" s="65"/>
      <c r="G91" s="65"/>
      <c r="H91" s="65"/>
      <c r="I91" s="65"/>
      <c r="J91" s="65"/>
      <c r="K91" s="65"/>
      <c r="L91" s="65"/>
      <c r="M91" s="65"/>
      <c r="N91" s="67"/>
      <c r="O91" s="65"/>
      <c r="P91" s="65"/>
      <c r="Q91" s="65"/>
      <c r="R91" s="65">
        <v>309.05887404954319</v>
      </c>
      <c r="S91" s="65">
        <v>309.05887404954319</v>
      </c>
      <c r="T91" s="65"/>
      <c r="U91" s="65"/>
      <c r="V91" s="65"/>
      <c r="W91" s="67"/>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104.29000082723346</v>
      </c>
      <c r="AX91" s="65"/>
      <c r="AY91" s="65">
        <v>844.67957158045647</v>
      </c>
      <c r="AZ91" s="65"/>
      <c r="BA91" s="65">
        <v>6183.8542116961189</v>
      </c>
      <c r="BB91" s="65"/>
      <c r="BC91" s="65"/>
      <c r="BD91" s="65"/>
      <c r="BE91" s="65">
        <v>15622.989480082582</v>
      </c>
      <c r="BF91" s="68"/>
    </row>
    <row r="92" spans="1:58" x14ac:dyDescent="0.2">
      <c r="A92" s="64" t="s">
        <v>307</v>
      </c>
      <c r="B92" s="65">
        <f t="shared" si="43"/>
        <v>0</v>
      </c>
      <c r="C92" s="65"/>
      <c r="D92" s="65"/>
      <c r="E92" s="65"/>
      <c r="F92" s="65"/>
      <c r="G92" s="65"/>
      <c r="H92" s="65"/>
      <c r="I92" s="65"/>
      <c r="J92" s="65"/>
      <c r="K92" s="65"/>
      <c r="L92" s="65"/>
      <c r="M92" s="65"/>
      <c r="N92" s="67"/>
      <c r="O92" s="65"/>
      <c r="P92" s="65"/>
      <c r="Q92" s="65"/>
      <c r="R92" s="65">
        <f t="shared" si="44"/>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 t="shared" si="43"/>
        <v>0</v>
      </c>
      <c r="C93" s="65"/>
      <c r="D93" s="65"/>
      <c r="E93" s="65"/>
      <c r="F93" s="65"/>
      <c r="G93" s="65"/>
      <c r="H93" s="65"/>
      <c r="I93" s="65"/>
      <c r="J93" s="65"/>
      <c r="K93" s="65"/>
      <c r="L93" s="65"/>
      <c r="M93" s="65"/>
      <c r="N93" s="67"/>
      <c r="O93" s="65"/>
      <c r="P93" s="65"/>
      <c r="Q93" s="65"/>
      <c r="R93" s="65">
        <f t="shared" si="44"/>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 t="shared" ref="B95:B98" si="45">+E95+F95+G95+D95</f>
        <v>0</v>
      </c>
      <c r="C95" s="65"/>
      <c r="D95" s="65"/>
      <c r="E95" s="65"/>
      <c r="F95" s="65"/>
      <c r="G95" s="65"/>
      <c r="H95" s="65"/>
      <c r="I95" s="65"/>
      <c r="J95" s="65"/>
      <c r="K95" s="65"/>
      <c r="L95" s="65"/>
      <c r="M95" s="65"/>
      <c r="N95" s="67"/>
      <c r="O95" s="65"/>
      <c r="P95" s="65"/>
      <c r="Q95" s="65"/>
      <c r="R95" s="65">
        <f t="shared" ref="R95:R98" si="46">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 t="shared" si="45"/>
        <v>0</v>
      </c>
      <c r="C96" s="65"/>
      <c r="D96" s="65"/>
      <c r="E96" s="65"/>
      <c r="F96" s="65"/>
      <c r="G96" s="65"/>
      <c r="H96" s="65"/>
      <c r="I96" s="65"/>
      <c r="J96" s="65"/>
      <c r="K96" s="65"/>
      <c r="L96" s="65"/>
      <c r="M96" s="65"/>
      <c r="N96" s="67"/>
      <c r="O96" s="65"/>
      <c r="P96" s="65"/>
      <c r="Q96" s="65"/>
      <c r="R96" s="65">
        <f t="shared" si="46"/>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 t="shared" si="45"/>
        <v>0</v>
      </c>
      <c r="C97" s="65"/>
      <c r="D97" s="65"/>
      <c r="E97" s="65"/>
      <c r="F97" s="65"/>
      <c r="G97" s="65"/>
      <c r="H97" s="65"/>
      <c r="I97" s="65"/>
      <c r="J97" s="65"/>
      <c r="K97" s="65"/>
      <c r="L97" s="65"/>
      <c r="M97" s="65"/>
      <c r="N97" s="67"/>
      <c r="O97" s="65"/>
      <c r="P97" s="65"/>
      <c r="Q97" s="65"/>
      <c r="R97" s="65">
        <f t="shared" si="46"/>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 t="shared" si="45"/>
        <v>0</v>
      </c>
      <c r="C98" s="65"/>
      <c r="D98" s="65"/>
      <c r="E98" s="65"/>
      <c r="F98" s="65"/>
      <c r="G98" s="65"/>
      <c r="H98" s="65"/>
      <c r="I98" s="65"/>
      <c r="J98" s="65"/>
      <c r="K98" s="65"/>
      <c r="L98" s="65"/>
      <c r="M98" s="65"/>
      <c r="N98" s="67"/>
      <c r="O98" s="65"/>
      <c r="P98" s="65"/>
      <c r="Q98" s="65"/>
      <c r="R98" s="65">
        <f t="shared" si="46"/>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ref="B99:BF99" si="47">SUM(B95:B98)</f>
        <v>0</v>
      </c>
      <c r="C99" s="71">
        <f t="shared" si="47"/>
        <v>0</v>
      </c>
      <c r="D99" s="71"/>
      <c r="E99" s="71">
        <f t="shared" si="47"/>
        <v>0</v>
      </c>
      <c r="F99" s="71">
        <f t="shared" si="47"/>
        <v>0</v>
      </c>
      <c r="G99" s="71">
        <f t="shared" si="47"/>
        <v>0</v>
      </c>
      <c r="H99" s="71">
        <f t="shared" si="47"/>
        <v>0</v>
      </c>
      <c r="I99" s="71">
        <f t="shared" si="47"/>
        <v>0</v>
      </c>
      <c r="J99" s="71">
        <f t="shared" si="47"/>
        <v>0</v>
      </c>
      <c r="K99" s="71">
        <f t="shared" si="47"/>
        <v>0</v>
      </c>
      <c r="L99" s="71">
        <f t="shared" si="47"/>
        <v>0</v>
      </c>
      <c r="M99" s="71">
        <f t="shared" si="47"/>
        <v>0</v>
      </c>
      <c r="N99" s="72">
        <f t="shared" si="47"/>
        <v>0</v>
      </c>
      <c r="O99" s="71">
        <f t="shared" si="47"/>
        <v>0</v>
      </c>
      <c r="P99" s="71">
        <f t="shared" si="47"/>
        <v>0</v>
      </c>
      <c r="Q99" s="71">
        <f t="shared" si="47"/>
        <v>0</v>
      </c>
      <c r="R99" s="71">
        <f t="shared" si="47"/>
        <v>0</v>
      </c>
      <c r="S99" s="71">
        <f t="shared" si="47"/>
        <v>0</v>
      </c>
      <c r="T99" s="71">
        <f t="shared" si="47"/>
        <v>0</v>
      </c>
      <c r="U99" s="71">
        <f t="shared" si="47"/>
        <v>0</v>
      </c>
      <c r="V99" s="71">
        <f t="shared" si="47"/>
        <v>0</v>
      </c>
      <c r="W99" s="72">
        <f t="shared" si="47"/>
        <v>0</v>
      </c>
      <c r="X99" s="72">
        <f t="shared" si="47"/>
        <v>0</v>
      </c>
      <c r="Y99" s="71">
        <f t="shared" si="47"/>
        <v>0</v>
      </c>
      <c r="Z99" s="71">
        <f t="shared" si="47"/>
        <v>0</v>
      </c>
      <c r="AA99" s="71">
        <f t="shared" si="47"/>
        <v>0</v>
      </c>
      <c r="AB99" s="71">
        <f t="shared" si="47"/>
        <v>0</v>
      </c>
      <c r="AC99" s="71">
        <f t="shared" si="47"/>
        <v>0</v>
      </c>
      <c r="AD99" s="71">
        <f t="shared" si="47"/>
        <v>0</v>
      </c>
      <c r="AE99" s="71">
        <f t="shared" si="47"/>
        <v>0</v>
      </c>
      <c r="AF99" s="71">
        <f t="shared" si="47"/>
        <v>0</v>
      </c>
      <c r="AG99" s="71">
        <f t="shared" si="47"/>
        <v>0</v>
      </c>
      <c r="AH99" s="71">
        <f t="shared" si="47"/>
        <v>0</v>
      </c>
      <c r="AI99" s="71">
        <f t="shared" si="47"/>
        <v>0</v>
      </c>
      <c r="AJ99" s="71">
        <f t="shared" si="47"/>
        <v>0</v>
      </c>
      <c r="AK99" s="71">
        <f t="shared" si="47"/>
        <v>0</v>
      </c>
      <c r="AL99" s="71">
        <f t="shared" si="47"/>
        <v>0</v>
      </c>
      <c r="AM99" s="71">
        <f t="shared" si="47"/>
        <v>0</v>
      </c>
      <c r="AN99" s="71">
        <f t="shared" si="47"/>
        <v>0</v>
      </c>
      <c r="AO99" s="71">
        <f t="shared" si="47"/>
        <v>0</v>
      </c>
      <c r="AP99" s="71">
        <f t="shared" si="47"/>
        <v>0</v>
      </c>
      <c r="AQ99" s="71">
        <f t="shared" si="47"/>
        <v>0</v>
      </c>
      <c r="AR99" s="71">
        <f t="shared" si="47"/>
        <v>0</v>
      </c>
      <c r="AS99" s="71">
        <f t="shared" si="47"/>
        <v>0</v>
      </c>
      <c r="AT99" s="71">
        <f t="shared" si="47"/>
        <v>0</v>
      </c>
      <c r="AU99" s="71">
        <f t="shared" si="47"/>
        <v>0</v>
      </c>
      <c r="AV99" s="71">
        <f t="shared" si="47"/>
        <v>0</v>
      </c>
      <c r="AW99" s="71">
        <f t="shared" si="47"/>
        <v>0</v>
      </c>
      <c r="AX99" s="71">
        <f t="shared" si="47"/>
        <v>0</v>
      </c>
      <c r="AY99" s="71">
        <f t="shared" si="47"/>
        <v>0</v>
      </c>
      <c r="AZ99" s="71">
        <f t="shared" si="47"/>
        <v>0</v>
      </c>
      <c r="BA99" s="71">
        <f t="shared" si="47"/>
        <v>0</v>
      </c>
      <c r="BB99" s="71">
        <f t="shared" si="47"/>
        <v>0</v>
      </c>
      <c r="BC99" s="71">
        <f t="shared" si="47"/>
        <v>0</v>
      </c>
      <c r="BD99" s="71">
        <f t="shared" si="47"/>
        <v>0</v>
      </c>
      <c r="BE99" s="73">
        <f t="shared" si="47"/>
        <v>0</v>
      </c>
      <c r="BF99" s="73">
        <f t="shared" si="47"/>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v>18067.449133299262</v>
      </c>
      <c r="AX101" s="65"/>
      <c r="AY101" s="65"/>
      <c r="AZ101" s="65"/>
      <c r="BA101" s="65"/>
      <c r="BB101" s="65"/>
      <c r="BC101" s="65"/>
      <c r="BD101" s="65"/>
      <c r="BE101" s="65">
        <v>18067.450218368715</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48">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48"/>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ignoredErrors>
    <ignoredError sqref="AX18:AX21 AX6 R68" formula="1"/>
    <ignoredError sqref="R8:R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41"/>
  <sheetViews>
    <sheetView tabSelected="1" zoomScaleNormal="100" workbookViewId="0">
      <pane xSplit="1" ySplit="3" topLeftCell="B4" activePane="bottomRight" state="frozen"/>
      <selection pane="topRight" activeCell="B1" sqref="B1"/>
      <selection pane="bottomLeft" activeCell="A4" sqref="A4"/>
      <selection pane="bottomRight" activeCell="I67" sqref="I67"/>
    </sheetView>
  </sheetViews>
  <sheetFormatPr defaultColWidth="0" defaultRowHeight="12.75" customHeight="1" zeroHeight="1" x14ac:dyDescent="0.2"/>
  <cols>
    <col min="1" max="1" width="34.140625" bestFit="1" customWidth="1"/>
    <col min="2" max="12" width="14.28515625" style="66" customWidth="1"/>
    <col min="13" max="16384" width="38.42578125" style="66" hidden="1"/>
  </cols>
  <sheetData>
    <row r="1" spans="1:12" s="90" customFormat="1" ht="25.5" x14ac:dyDescent="0.35">
      <c r="A1" s="88" t="s">
        <v>365</v>
      </c>
      <c r="B1" s="89"/>
      <c r="C1" s="89"/>
      <c r="D1" s="89"/>
      <c r="E1" s="89"/>
      <c r="F1" s="89"/>
      <c r="G1" s="89"/>
      <c r="H1" s="89"/>
      <c r="I1" s="89"/>
      <c r="J1" s="89"/>
      <c r="K1" s="89"/>
      <c r="L1" s="89"/>
    </row>
    <row r="2" spans="1:12" s="90" customFormat="1" x14ac:dyDescent="0.2">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x14ac:dyDescent="0.2">
      <c r="A3" s="91" t="s">
        <v>219</v>
      </c>
      <c r="B3" s="100"/>
      <c r="C3" s="101"/>
      <c r="D3" s="102" t="s">
        <v>321</v>
      </c>
      <c r="E3" s="103"/>
      <c r="F3" s="104"/>
      <c r="G3" s="104"/>
      <c r="H3" s="105" t="s">
        <v>322</v>
      </c>
      <c r="I3" s="106" t="s">
        <v>223</v>
      </c>
      <c r="J3" s="104"/>
      <c r="K3" s="107"/>
      <c r="L3" s="108"/>
    </row>
    <row r="4" spans="1:12" s="110" customFormat="1" x14ac:dyDescent="0.2">
      <c r="A4" s="64" t="s">
        <v>235</v>
      </c>
      <c r="B4" s="65">
        <v>6021634.4140625</v>
      </c>
      <c r="C4" s="65">
        <v>18614.608642578125</v>
      </c>
      <c r="D4" s="65">
        <v>32921.9208984375</v>
      </c>
      <c r="E4" s="65">
        <v>23069.509765625</v>
      </c>
      <c r="F4" s="65">
        <v>155064.203125</v>
      </c>
      <c r="G4" s="65">
        <v>2814.47998046875</v>
      </c>
      <c r="H4" s="65">
        <v>35299.69140625</v>
      </c>
      <c r="I4" s="65">
        <v>651724.6875</v>
      </c>
      <c r="J4" s="85">
        <v>0</v>
      </c>
      <c r="K4" s="85"/>
      <c r="L4" s="65">
        <f>SUM(B4:K4)</f>
        <v>6941143.5153808594</v>
      </c>
    </row>
    <row r="5" spans="1:12" s="110" customFormat="1" x14ac:dyDescent="0.2">
      <c r="A5" s="64" t="s">
        <v>237</v>
      </c>
      <c r="B5" s="65">
        <v>35830.64453125</v>
      </c>
      <c r="C5" s="65">
        <v>1034773.375</v>
      </c>
      <c r="D5" s="65">
        <v>329475.22352282051</v>
      </c>
      <c r="E5" s="65">
        <v>130441.5078125</v>
      </c>
      <c r="F5" s="85"/>
      <c r="G5" s="85"/>
      <c r="H5" s="85"/>
      <c r="I5" s="65"/>
      <c r="J5" s="65">
        <v>26967.7265625</v>
      </c>
      <c r="K5" s="65"/>
      <c r="L5" s="65">
        <f>SUM(B5:K5)</f>
        <v>1557488.4774290705</v>
      </c>
    </row>
    <row r="6" spans="1:12" s="110" customFormat="1" x14ac:dyDescent="0.2">
      <c r="A6" s="64" t="s">
        <v>238</v>
      </c>
      <c r="B6" s="65">
        <v>-1974426.484375</v>
      </c>
      <c r="C6" s="65">
        <v>-2.1330001763999462E-3</v>
      </c>
      <c r="D6" s="65">
        <v>-155758.64919041842</v>
      </c>
      <c r="E6" s="65">
        <v>-422.42001342773438</v>
      </c>
      <c r="F6" s="85"/>
      <c r="G6" s="85"/>
      <c r="H6" s="85"/>
      <c r="I6" s="65"/>
      <c r="J6" s="65">
        <v>-50466.74609375</v>
      </c>
      <c r="K6" s="65"/>
      <c r="L6" s="65">
        <f>SUM(B6:K6)</f>
        <v>-2181074.3018055963</v>
      </c>
    </row>
    <row r="7" spans="1:12" s="110" customFormat="1" x14ac:dyDescent="0.2">
      <c r="A7" s="64" t="s">
        <v>239</v>
      </c>
      <c r="B7" s="65"/>
      <c r="C7" s="65"/>
      <c r="D7" s="65"/>
      <c r="E7" s="65"/>
      <c r="F7" s="85"/>
      <c r="G7" s="85"/>
      <c r="H7" s="85"/>
      <c r="I7" s="65"/>
      <c r="J7" s="65"/>
      <c r="K7" s="65"/>
      <c r="L7" s="65">
        <f>SUM(B7:K7)</f>
        <v>0</v>
      </c>
    </row>
    <row r="8" spans="1:12" s="110" customFormat="1" x14ac:dyDescent="0.2">
      <c r="A8" s="64" t="s">
        <v>240</v>
      </c>
      <c r="B8" s="65"/>
      <c r="C8" s="65"/>
      <c r="D8" s="65"/>
      <c r="E8" s="65"/>
      <c r="F8" s="85"/>
      <c r="G8" s="85"/>
      <c r="H8" s="85"/>
      <c r="I8" s="65"/>
      <c r="J8" s="65"/>
      <c r="K8" s="65"/>
      <c r="L8" s="65">
        <f>SUM(B8:K8)</f>
        <v>0</v>
      </c>
    </row>
    <row r="9" spans="1:12" s="111" customFormat="1" ht="20.25" customHeight="1" x14ac:dyDescent="0.2">
      <c r="A9" s="70" t="s">
        <v>323</v>
      </c>
      <c r="B9" s="84">
        <f>SUM(B4:B8)</f>
        <v>4083038.57421875</v>
      </c>
      <c r="C9" s="84">
        <f t="shared" ref="C9:L9" si="0">SUM(C4:C8)</f>
        <v>1053387.9815095779</v>
      </c>
      <c r="D9" s="84">
        <f t="shared" si="0"/>
        <v>206638.49523083959</v>
      </c>
      <c r="E9" s="84">
        <f t="shared" si="0"/>
        <v>153088.59756469727</v>
      </c>
      <c r="F9" s="84">
        <f t="shared" si="0"/>
        <v>155064.203125</v>
      </c>
      <c r="G9" s="84">
        <f t="shared" si="0"/>
        <v>2814.47998046875</v>
      </c>
      <c r="H9" s="84">
        <f t="shared" si="0"/>
        <v>35299.69140625</v>
      </c>
      <c r="I9" s="84">
        <f t="shared" si="0"/>
        <v>651724.6875</v>
      </c>
      <c r="J9" s="84">
        <f t="shared" si="0"/>
        <v>-23499.01953125</v>
      </c>
      <c r="K9" s="84">
        <f t="shared" si="0"/>
        <v>0</v>
      </c>
      <c r="L9" s="84">
        <f t="shared" si="0"/>
        <v>6317557.6910043322</v>
      </c>
    </row>
    <row r="10" spans="1:12" s="110" customFormat="1" x14ac:dyDescent="0.2">
      <c r="A10" s="64" t="s">
        <v>242</v>
      </c>
      <c r="B10" s="65"/>
      <c r="C10" s="65"/>
      <c r="D10" s="65"/>
      <c r="E10" s="65"/>
      <c r="F10" s="65"/>
      <c r="G10" s="65"/>
      <c r="H10" s="112"/>
      <c r="I10" s="65"/>
      <c r="J10" s="65"/>
      <c r="K10" s="65"/>
      <c r="L10" s="65"/>
    </row>
    <row r="11" spans="1:12" s="110" customFormat="1" x14ac:dyDescent="0.2">
      <c r="A11" s="64" t="s">
        <v>243</v>
      </c>
      <c r="B11" s="65"/>
      <c r="C11" s="65"/>
      <c r="D11" s="65"/>
      <c r="E11" s="65"/>
      <c r="F11" s="85"/>
      <c r="G11" s="85"/>
      <c r="H11" s="85"/>
      <c r="I11" s="65"/>
      <c r="J11" s="65"/>
      <c r="K11" s="65"/>
      <c r="L11" s="65">
        <f>SUM(B11:K11)</f>
        <v>0</v>
      </c>
    </row>
    <row r="12" spans="1:12" s="110" customFormat="1" x14ac:dyDescent="0.2">
      <c r="A12" s="64" t="s">
        <v>244</v>
      </c>
      <c r="B12" s="65">
        <f>-(B11+B9+(+SUM(B14:B29)-(B31)))</f>
        <v>-12567.318099975586</v>
      </c>
      <c r="C12" s="65">
        <f t="shared" ref="C12:L12" si="1">-(C11+C9+(+SUM(C14:C29)-(C31)))</f>
        <v>-321850.32525957795</v>
      </c>
      <c r="D12" s="65">
        <f t="shared" si="1"/>
        <v>-67653.307243519463</v>
      </c>
      <c r="E12" s="65">
        <f t="shared" si="1"/>
        <v>28690.782623291016</v>
      </c>
      <c r="F12" s="65">
        <f t="shared" si="1"/>
        <v>0</v>
      </c>
      <c r="G12" s="65">
        <f t="shared" si="1"/>
        <v>0</v>
      </c>
      <c r="H12" s="65">
        <f t="shared" si="1"/>
        <v>-24087.671875</v>
      </c>
      <c r="I12" s="65">
        <f t="shared" si="1"/>
        <v>306467.57949218748</v>
      </c>
      <c r="J12" s="65">
        <f t="shared" si="1"/>
        <v>-146056.3745880127</v>
      </c>
      <c r="K12" s="65">
        <f t="shared" si="1"/>
        <v>0</v>
      </c>
      <c r="L12" s="65">
        <f t="shared" si="1"/>
        <v>-237056.63495060615</v>
      </c>
    </row>
    <row r="13" spans="1:12" s="111" customFormat="1" ht="27.75" customHeight="1" x14ac:dyDescent="0.2">
      <c r="A13" s="70" t="s">
        <v>324</v>
      </c>
      <c r="B13" s="84"/>
      <c r="C13" s="84"/>
      <c r="D13" s="84"/>
      <c r="E13" s="84"/>
      <c r="F13" s="113"/>
      <c r="G13" s="84"/>
      <c r="H13" s="84"/>
      <c r="I13" s="84"/>
      <c r="J13" s="84"/>
      <c r="K13" s="84"/>
      <c r="L13" s="84"/>
    </row>
    <row r="14" spans="1:12" s="110" customFormat="1" x14ac:dyDescent="0.2">
      <c r="A14" s="64" t="s">
        <v>246</v>
      </c>
      <c r="B14" s="65">
        <v>-2545126.75</v>
      </c>
      <c r="C14" s="65"/>
      <c r="D14" s="65">
        <v>-3105.7628173828125</v>
      </c>
      <c r="E14" s="65"/>
      <c r="F14" s="65">
        <v>-155064.203125</v>
      </c>
      <c r="G14" s="65">
        <v>-2814.47998046875</v>
      </c>
      <c r="H14" s="65"/>
      <c r="I14" s="65"/>
      <c r="J14" s="65">
        <v>757472.5</v>
      </c>
      <c r="K14" s="65"/>
      <c r="L14" s="65">
        <f t="shared" ref="L14:L29" si="2">SUM(B14:K14)</f>
        <v>-1948638.6959228516</v>
      </c>
    </row>
    <row r="15" spans="1:12" s="110" customFormat="1" x14ac:dyDescent="0.2">
      <c r="A15" s="64" t="s">
        <v>247</v>
      </c>
      <c r="B15" s="65">
        <v>-672.73199462890625</v>
      </c>
      <c r="C15" s="65"/>
      <c r="D15" s="65"/>
      <c r="E15" s="65"/>
      <c r="F15" s="65"/>
      <c r="G15" s="65"/>
      <c r="H15" s="65"/>
      <c r="I15" s="65">
        <v>-8590.4169921875</v>
      </c>
      <c r="J15" s="65">
        <v>56242.76171875</v>
      </c>
      <c r="K15" s="65"/>
      <c r="L15" s="65">
        <f t="shared" si="2"/>
        <v>46979.612731933594</v>
      </c>
    </row>
    <row r="16" spans="1:12" s="110" customFormat="1" x14ac:dyDescent="0.2">
      <c r="A16" s="64" t="s">
        <v>248</v>
      </c>
      <c r="B16" s="65"/>
      <c r="C16" s="65"/>
      <c r="D16" s="65"/>
      <c r="E16" s="65"/>
      <c r="F16" s="65"/>
      <c r="G16" s="65"/>
      <c r="H16" s="65"/>
      <c r="I16" s="65"/>
      <c r="J16" s="65"/>
      <c r="K16" s="65"/>
      <c r="L16" s="65">
        <f t="shared" si="2"/>
        <v>0</v>
      </c>
    </row>
    <row r="17" spans="1:12" s="110" customFormat="1" x14ac:dyDescent="0.2">
      <c r="A17" s="64" t="s">
        <v>249</v>
      </c>
      <c r="B17" s="65"/>
      <c r="C17" s="65"/>
      <c r="D17" s="65"/>
      <c r="E17" s="65"/>
      <c r="F17" s="65"/>
      <c r="G17" s="65"/>
      <c r="H17" s="65"/>
      <c r="I17" s="65"/>
      <c r="J17" s="65"/>
      <c r="K17" s="65"/>
      <c r="L17" s="65">
        <f t="shared" si="2"/>
        <v>0</v>
      </c>
    </row>
    <row r="18" spans="1:12" s="110" customFormat="1" x14ac:dyDescent="0.2">
      <c r="A18" s="64" t="s">
        <v>169</v>
      </c>
      <c r="B18" s="65"/>
      <c r="C18" s="65"/>
      <c r="D18" s="65"/>
      <c r="E18" s="65"/>
      <c r="F18" s="85"/>
      <c r="G18" s="85"/>
      <c r="H18" s="85"/>
      <c r="I18" s="65"/>
      <c r="J18" s="65"/>
      <c r="K18" s="65"/>
      <c r="L18" s="65">
        <f t="shared" si="2"/>
        <v>0</v>
      </c>
    </row>
    <row r="19" spans="1:12" s="110" customFormat="1" x14ac:dyDescent="0.2">
      <c r="A19" s="64" t="s">
        <v>250</v>
      </c>
      <c r="B19" s="65"/>
      <c r="C19" s="65"/>
      <c r="D19" s="65"/>
      <c r="E19" s="65"/>
      <c r="F19" s="85"/>
      <c r="G19" s="85"/>
      <c r="H19" s="85"/>
      <c r="I19" s="65"/>
      <c r="J19" s="65"/>
      <c r="K19" s="65"/>
      <c r="L19" s="65">
        <f t="shared" si="2"/>
        <v>0</v>
      </c>
    </row>
    <row r="20" spans="1:12" s="110" customFormat="1" x14ac:dyDescent="0.2">
      <c r="A20" s="64" t="s">
        <v>251</v>
      </c>
      <c r="B20" s="65"/>
      <c r="C20" s="65"/>
      <c r="D20" s="65"/>
      <c r="E20" s="65"/>
      <c r="F20" s="85"/>
      <c r="G20" s="85"/>
      <c r="H20" s="85"/>
      <c r="I20" s="65"/>
      <c r="J20" s="65"/>
      <c r="K20" s="65"/>
      <c r="L20" s="65">
        <f t="shared" si="2"/>
        <v>0</v>
      </c>
    </row>
    <row r="21" spans="1:12" s="110" customFormat="1" x14ac:dyDescent="0.2">
      <c r="A21" s="64" t="s">
        <v>325</v>
      </c>
      <c r="B21" s="65"/>
      <c r="C21" s="65"/>
      <c r="D21" s="65"/>
      <c r="E21" s="65"/>
      <c r="F21" s="85"/>
      <c r="G21" s="85"/>
      <c r="H21" s="85"/>
      <c r="I21" s="65"/>
      <c r="J21" s="65"/>
      <c r="K21" s="65"/>
      <c r="L21" s="65">
        <f t="shared" si="2"/>
        <v>0</v>
      </c>
    </row>
    <row r="22" spans="1:12" s="110" customFormat="1" x14ac:dyDescent="0.2">
      <c r="A22" s="64" t="s">
        <v>255</v>
      </c>
      <c r="B22" s="65"/>
      <c r="C22" s="65"/>
      <c r="D22" s="65"/>
      <c r="E22" s="65">
        <v>21791</v>
      </c>
      <c r="F22" s="85"/>
      <c r="G22" s="85"/>
      <c r="H22" s="85"/>
      <c r="I22" s="65"/>
      <c r="J22" s="65"/>
      <c r="K22" s="65"/>
      <c r="L22" s="65">
        <f t="shared" si="2"/>
        <v>21791</v>
      </c>
    </row>
    <row r="23" spans="1:12" s="110" customFormat="1" x14ac:dyDescent="0.2">
      <c r="A23" s="64" t="s">
        <v>259</v>
      </c>
      <c r="B23" s="65"/>
      <c r="C23" s="65">
        <v>-1034866.1875</v>
      </c>
      <c r="D23" s="65">
        <v>953515.55590820313</v>
      </c>
      <c r="E23" s="65"/>
      <c r="F23" s="85"/>
      <c r="G23" s="85"/>
      <c r="H23" s="85"/>
      <c r="I23" s="65"/>
      <c r="J23" s="65">
        <v>44655.40625</v>
      </c>
      <c r="K23" s="65"/>
      <c r="L23" s="65">
        <f t="shared" si="2"/>
        <v>-36695.225341796875</v>
      </c>
    </row>
    <row r="24" spans="1:12" s="110" customFormat="1" x14ac:dyDescent="0.2">
      <c r="A24" s="114" t="s">
        <v>326</v>
      </c>
      <c r="B24" s="65"/>
      <c r="C24" s="65"/>
      <c r="D24" s="65"/>
      <c r="E24" s="65"/>
      <c r="F24" s="85"/>
      <c r="G24" s="85"/>
      <c r="H24" s="85"/>
      <c r="I24" s="65"/>
      <c r="J24" s="65"/>
      <c r="K24" s="65"/>
      <c r="L24" s="65">
        <f t="shared" si="2"/>
        <v>0</v>
      </c>
    </row>
    <row r="25" spans="1:12" s="110" customFormat="1" x14ac:dyDescent="0.2">
      <c r="A25" s="64" t="s">
        <v>260</v>
      </c>
      <c r="B25" s="65">
        <v>-853094.375</v>
      </c>
      <c r="C25" s="65">
        <v>303328.53125</v>
      </c>
      <c r="D25" s="65"/>
      <c r="E25" s="65">
        <v>-58034.78125</v>
      </c>
      <c r="F25" s="85"/>
      <c r="G25" s="85"/>
      <c r="H25" s="85"/>
      <c r="I25" s="65"/>
      <c r="J25" s="65"/>
      <c r="K25" s="65"/>
      <c r="L25" s="65">
        <f t="shared" si="2"/>
        <v>-607800.625</v>
      </c>
    </row>
    <row r="26" spans="1:12" s="110" customFormat="1" x14ac:dyDescent="0.2">
      <c r="A26" s="64" t="s">
        <v>261</v>
      </c>
      <c r="B26" s="65"/>
      <c r="C26" s="65"/>
      <c r="D26" s="65"/>
      <c r="E26" s="65"/>
      <c r="F26" s="85"/>
      <c r="G26" s="85"/>
      <c r="H26" s="85"/>
      <c r="I26" s="65">
        <v>-443003.34375</v>
      </c>
      <c r="J26" s="65"/>
      <c r="K26" s="65"/>
      <c r="L26" s="65">
        <f t="shared" si="2"/>
        <v>-443003.34375</v>
      </c>
    </row>
    <row r="27" spans="1:12" s="110" customFormat="1" x14ac:dyDescent="0.2">
      <c r="A27" s="64" t="s">
        <v>327</v>
      </c>
      <c r="B27" s="65"/>
      <c r="C27" s="65"/>
      <c r="D27" s="65"/>
      <c r="E27" s="65"/>
      <c r="F27" s="85"/>
      <c r="G27" s="85"/>
      <c r="H27" s="85"/>
      <c r="I27" s="65"/>
      <c r="J27" s="65"/>
      <c r="K27" s="65"/>
      <c r="L27" s="65">
        <f>SUM(B27:K27)</f>
        <v>0</v>
      </c>
    </row>
    <row r="28" spans="1:12" s="110" customFormat="1" x14ac:dyDescent="0.2">
      <c r="A28" s="64" t="s">
        <v>242</v>
      </c>
      <c r="C28" s="65"/>
      <c r="D28" s="65"/>
      <c r="E28" s="65"/>
      <c r="F28" s="65"/>
      <c r="G28" s="65"/>
      <c r="H28" s="65"/>
      <c r="I28" s="65"/>
      <c r="J28" s="65"/>
      <c r="K28" s="65"/>
      <c r="L28" s="65">
        <f t="shared" si="2"/>
        <v>0</v>
      </c>
    </row>
    <row r="29" spans="1:12" s="110" customFormat="1" x14ac:dyDescent="0.2">
      <c r="A29" s="64" t="s">
        <v>270</v>
      </c>
      <c r="B29" s="65"/>
      <c r="C29" s="65"/>
      <c r="D29" s="65"/>
      <c r="E29" s="65"/>
      <c r="F29" s="85"/>
      <c r="G29" s="85"/>
      <c r="H29" s="85"/>
      <c r="I29" s="65"/>
      <c r="J29" s="65">
        <v>27669.6015625</v>
      </c>
      <c r="K29" s="65"/>
      <c r="L29" s="65">
        <f t="shared" si="2"/>
        <v>27669.6015625</v>
      </c>
    </row>
    <row r="30" spans="1:12" s="110" customFormat="1" x14ac:dyDescent="0.2">
      <c r="A30" s="64" t="s">
        <v>242</v>
      </c>
      <c r="B30" s="115"/>
      <c r="C30" s="65"/>
      <c r="D30" s="65"/>
      <c r="E30" s="65"/>
      <c r="F30" s="65"/>
      <c r="G30" s="65"/>
      <c r="H30" s="65"/>
      <c r="I30" s="65"/>
      <c r="J30" s="65"/>
      <c r="K30" s="65"/>
      <c r="L30" s="65"/>
    </row>
    <row r="31" spans="1:12" s="111" customFormat="1" x14ac:dyDescent="0.2">
      <c r="A31" s="70" t="s">
        <v>328</v>
      </c>
      <c r="B31" s="84">
        <f>+B33+B49+B58+B64</f>
        <v>671577.39912414551</v>
      </c>
      <c r="C31" s="84">
        <f t="shared" ref="C31:L31" si="3">+C33+C49+C58+C64</f>
        <v>0</v>
      </c>
      <c r="D31" s="84">
        <f t="shared" si="3"/>
        <v>1089394.9810781404</v>
      </c>
      <c r="E31" s="84">
        <f t="shared" si="3"/>
        <v>145535.59893798828</v>
      </c>
      <c r="F31" s="84">
        <f t="shared" si="3"/>
        <v>0</v>
      </c>
      <c r="G31" s="84">
        <f t="shared" si="3"/>
        <v>0</v>
      </c>
      <c r="H31" s="84">
        <f t="shared" si="3"/>
        <v>11212.01953125</v>
      </c>
      <c r="I31" s="84">
        <f t="shared" si="3"/>
        <v>506598.50624999998</v>
      </c>
      <c r="J31" s="84">
        <f t="shared" si="3"/>
        <v>716484.8754119873</v>
      </c>
      <c r="K31" s="84">
        <f t="shared" si="3"/>
        <v>0</v>
      </c>
      <c r="L31" s="84">
        <f t="shared" si="3"/>
        <v>3140803.3803335116</v>
      </c>
    </row>
    <row r="32" spans="1:12" s="110" customFormat="1" x14ac:dyDescent="0.2">
      <c r="A32" s="64" t="s">
        <v>242</v>
      </c>
      <c r="B32" s="65"/>
      <c r="C32" s="65"/>
      <c r="D32" s="65"/>
      <c r="E32" s="65"/>
      <c r="F32" s="65"/>
      <c r="G32" s="65"/>
      <c r="H32" s="65"/>
      <c r="I32" s="65"/>
      <c r="J32" s="65"/>
      <c r="K32" s="65"/>
      <c r="L32" s="65"/>
    </row>
    <row r="33" spans="1:12" s="65" customFormat="1" x14ac:dyDescent="0.2">
      <c r="A33" s="78" t="s">
        <v>272</v>
      </c>
      <c r="B33" s="65">
        <f>SUM(B34:B47)-B36</f>
        <v>496136.84559631348</v>
      </c>
      <c r="C33" s="65">
        <f>SUM(C34:C47)-C36</f>
        <v>0</v>
      </c>
      <c r="D33" s="65">
        <f>SUM(D34:D47)-D36</f>
        <v>88375.380219213665</v>
      </c>
      <c r="E33" s="65">
        <f>SUM(E34:E47)-E36</f>
        <v>144069.6689453125</v>
      </c>
      <c r="F33" s="65">
        <f t="shared" ref="F33:I33" si="4">SUM(F34:F47)</f>
        <v>0</v>
      </c>
      <c r="G33" s="65">
        <f t="shared" si="4"/>
        <v>0</v>
      </c>
      <c r="H33" s="65">
        <f t="shared" si="4"/>
        <v>0</v>
      </c>
      <c r="I33" s="65">
        <f t="shared" si="4"/>
        <v>162352.40625</v>
      </c>
      <c r="J33" s="65">
        <f>SUM(J34:J47)-J36</f>
        <v>372905.17469787598</v>
      </c>
      <c r="K33" s="65">
        <f>SUM(K34:K47)-K36</f>
        <v>0</v>
      </c>
      <c r="L33" s="65">
        <f>SUM(L34:L47)-L36</f>
        <v>1263839.4757087156</v>
      </c>
    </row>
    <row r="34" spans="1:12" s="65" customFormat="1" x14ac:dyDescent="0.2">
      <c r="A34" s="64" t="s">
        <v>273</v>
      </c>
      <c r="B34" s="65">
        <v>88039.598281860352</v>
      </c>
      <c r="D34" s="65">
        <v>661.99879932403564</v>
      </c>
      <c r="E34" s="65">
        <v>62088.669921875</v>
      </c>
      <c r="F34" s="85"/>
      <c r="G34" s="85"/>
      <c r="H34" s="85"/>
      <c r="J34" s="65">
        <v>67765.53125</v>
      </c>
      <c r="L34" s="65">
        <f t="shared" ref="L34:L47" si="5">SUM(B34:K34)</f>
        <v>218555.79825305939</v>
      </c>
    </row>
    <row r="35" spans="1:12" s="65" customFormat="1" x14ac:dyDescent="0.2">
      <c r="A35" s="64" t="s">
        <v>274</v>
      </c>
      <c r="B35" s="65">
        <v>43895.65625</v>
      </c>
      <c r="D35" s="65">
        <v>99.054040431976318</v>
      </c>
      <c r="E35" s="65">
        <v>51799</v>
      </c>
      <c r="F35" s="85"/>
      <c r="G35" s="85"/>
      <c r="H35" s="85"/>
      <c r="J35" s="65">
        <v>28702.126953125</v>
      </c>
      <c r="L35" s="65">
        <f t="shared" si="5"/>
        <v>124495.83724355698</v>
      </c>
    </row>
    <row r="36" spans="1:12" s="119" customFormat="1" x14ac:dyDescent="0.2">
      <c r="A36" s="116" t="s">
        <v>329</v>
      </c>
      <c r="B36" s="117"/>
      <c r="C36" s="117"/>
      <c r="D36" s="117"/>
      <c r="E36" s="117"/>
      <c r="F36" s="118"/>
      <c r="G36" s="118"/>
      <c r="H36" s="118"/>
      <c r="I36" s="117"/>
      <c r="J36" s="117"/>
      <c r="K36" s="117"/>
      <c r="L36" s="117">
        <f t="shared" si="5"/>
        <v>0</v>
      </c>
    </row>
    <row r="37" spans="1:12" s="65" customFormat="1" x14ac:dyDescent="0.2">
      <c r="A37" s="64" t="s">
        <v>275</v>
      </c>
      <c r="B37" s="65">
        <v>62247.468017578125</v>
      </c>
      <c r="E37" s="65">
        <v>2110</v>
      </c>
      <c r="F37" s="85"/>
      <c r="G37" s="85"/>
      <c r="H37" s="85"/>
      <c r="J37" s="65">
        <v>53784.42578125</v>
      </c>
      <c r="L37" s="65">
        <f t="shared" si="5"/>
        <v>118141.89379882813</v>
      </c>
    </row>
    <row r="38" spans="1:12" s="65" customFormat="1" x14ac:dyDescent="0.2">
      <c r="A38" s="64" t="s">
        <v>276</v>
      </c>
      <c r="B38" s="65">
        <v>29320.7578125</v>
      </c>
      <c r="D38" s="65">
        <v>450.46222305297852</v>
      </c>
      <c r="E38" s="65">
        <v>12633.9990234375</v>
      </c>
      <c r="F38" s="85"/>
      <c r="G38" s="85"/>
      <c r="H38" s="85"/>
      <c r="J38" s="65">
        <v>7549.86669921875</v>
      </c>
      <c r="L38" s="65">
        <f t="shared" si="5"/>
        <v>49955.085758209229</v>
      </c>
    </row>
    <row r="39" spans="1:12" s="65" customFormat="1" x14ac:dyDescent="0.2">
      <c r="A39" s="64" t="s">
        <v>277</v>
      </c>
      <c r="D39" s="65">
        <v>278.04292297363281</v>
      </c>
      <c r="E39" s="65">
        <v>512</v>
      </c>
      <c r="F39" s="85"/>
      <c r="G39" s="85"/>
      <c r="H39" s="85"/>
      <c r="J39" s="65">
        <v>200.7799072265625</v>
      </c>
      <c r="L39" s="65">
        <f t="shared" si="5"/>
        <v>990.82283020019531</v>
      </c>
    </row>
    <row r="40" spans="1:12" s="65" customFormat="1" x14ac:dyDescent="0.2">
      <c r="A40" s="64" t="s">
        <v>278</v>
      </c>
      <c r="D40" s="65">
        <v>500.97319030761719</v>
      </c>
      <c r="E40" s="65">
        <v>937</v>
      </c>
      <c r="F40" s="85"/>
      <c r="G40" s="85"/>
      <c r="H40" s="85"/>
      <c r="J40" s="65">
        <v>238.52235412597656</v>
      </c>
      <c r="L40" s="65">
        <f t="shared" si="5"/>
        <v>1676.4955444335938</v>
      </c>
    </row>
    <row r="41" spans="1:12" s="65" customFormat="1" x14ac:dyDescent="0.2">
      <c r="A41" s="64" t="s">
        <v>279</v>
      </c>
      <c r="B41" s="65">
        <v>10930.599609375</v>
      </c>
      <c r="D41" s="65">
        <v>72538.70242357254</v>
      </c>
      <c r="E41" s="65">
        <v>301</v>
      </c>
      <c r="F41" s="85"/>
      <c r="G41" s="85"/>
      <c r="H41" s="85"/>
      <c r="J41" s="65">
        <v>103375.1875</v>
      </c>
      <c r="L41" s="65">
        <f t="shared" si="5"/>
        <v>187145.48953294754</v>
      </c>
    </row>
    <row r="42" spans="1:12" s="65" customFormat="1" x14ac:dyDescent="0.2">
      <c r="A42" s="64" t="s">
        <v>280</v>
      </c>
      <c r="D42" s="65">
        <v>3177.5556221008301</v>
      </c>
      <c r="E42" s="65">
        <v>3970</v>
      </c>
      <c r="F42" s="85"/>
      <c r="G42" s="85"/>
      <c r="H42" s="85"/>
      <c r="J42" s="65">
        <v>2569.153564453125</v>
      </c>
      <c r="L42" s="65">
        <f t="shared" si="5"/>
        <v>9716.7091865539551</v>
      </c>
    </row>
    <row r="43" spans="1:12" s="65" customFormat="1" x14ac:dyDescent="0.2">
      <c r="A43" s="64" t="s">
        <v>281</v>
      </c>
      <c r="D43" s="65">
        <v>221.80591291189194</v>
      </c>
      <c r="E43" s="65">
        <v>4776</v>
      </c>
      <c r="F43" s="85"/>
      <c r="G43" s="85"/>
      <c r="H43" s="85"/>
      <c r="J43" s="65">
        <v>4285.66064453125</v>
      </c>
      <c r="L43" s="65">
        <f t="shared" si="5"/>
        <v>9283.4665574431419</v>
      </c>
    </row>
    <row r="44" spans="1:12" s="65" customFormat="1" x14ac:dyDescent="0.2">
      <c r="A44" s="64" t="s">
        <v>282</v>
      </c>
      <c r="D44" s="65">
        <v>444.98903828114271</v>
      </c>
      <c r="F44" s="85"/>
      <c r="G44" s="85"/>
      <c r="H44" s="85"/>
      <c r="J44" s="65">
        <v>1143.0322265625</v>
      </c>
      <c r="L44" s="65">
        <f t="shared" si="5"/>
        <v>1588.0212648436427</v>
      </c>
    </row>
    <row r="45" spans="1:12" s="65" customFormat="1" x14ac:dyDescent="0.2">
      <c r="A45" s="64" t="s">
        <v>283</v>
      </c>
      <c r="D45" s="65">
        <v>159.6319694519043</v>
      </c>
      <c r="F45" s="85"/>
      <c r="G45" s="85"/>
      <c r="H45" s="85"/>
      <c r="J45" s="65">
        <v>826.27392578125</v>
      </c>
      <c r="L45" s="65">
        <f t="shared" si="5"/>
        <v>985.9058952331543</v>
      </c>
    </row>
    <row r="46" spans="1:12" s="65" customFormat="1" x14ac:dyDescent="0.2">
      <c r="A46" s="64" t="s">
        <v>284</v>
      </c>
      <c r="D46" s="65">
        <v>1960.8293600082397</v>
      </c>
      <c r="E46" s="65">
        <v>10</v>
      </c>
      <c r="F46" s="85"/>
      <c r="G46" s="85"/>
      <c r="H46" s="85"/>
      <c r="J46" s="65">
        <v>562.5826416015625</v>
      </c>
      <c r="L46" s="65">
        <f t="shared" si="5"/>
        <v>2533.4120016098022</v>
      </c>
    </row>
    <row r="47" spans="1:12" s="65" customFormat="1" x14ac:dyDescent="0.2">
      <c r="A47" s="64" t="s">
        <v>285</v>
      </c>
      <c r="B47" s="65">
        <v>261702.765625</v>
      </c>
      <c r="D47" s="65">
        <v>7881.334716796875</v>
      </c>
      <c r="E47" s="65">
        <v>4932</v>
      </c>
      <c r="F47" s="85"/>
      <c r="G47" s="85"/>
      <c r="H47" s="85"/>
      <c r="I47" s="65">
        <v>162352.40625</v>
      </c>
      <c r="J47" s="65">
        <v>101902.03125</v>
      </c>
      <c r="L47" s="65">
        <f t="shared" si="5"/>
        <v>538770.53784179688</v>
      </c>
    </row>
    <row r="48" spans="1:12" s="65" customFormat="1" x14ac:dyDescent="0.2">
      <c r="A48" s="64" t="s">
        <v>242</v>
      </c>
      <c r="B48" s="110"/>
    </row>
    <row r="49" spans="1:12" s="65" customFormat="1" x14ac:dyDescent="0.2">
      <c r="A49" s="78" t="s">
        <v>286</v>
      </c>
      <c r="B49" s="65">
        <f>SUM(B50:B56)</f>
        <v>0</v>
      </c>
      <c r="C49" s="65">
        <f t="shared" ref="C49:L49" si="6">SUM(C50:C56)</f>
        <v>0</v>
      </c>
      <c r="D49" s="65">
        <f t="shared" si="6"/>
        <v>692997.77448964119</v>
      </c>
      <c r="E49" s="65">
        <f t="shared" si="6"/>
        <v>0</v>
      </c>
      <c r="F49" s="65">
        <f t="shared" si="6"/>
        <v>0</v>
      </c>
      <c r="G49" s="65">
        <f t="shared" si="6"/>
        <v>0</v>
      </c>
      <c r="H49" s="65">
        <f t="shared" si="6"/>
        <v>0</v>
      </c>
      <c r="I49" s="65">
        <f t="shared" si="6"/>
        <v>0</v>
      </c>
      <c r="J49" s="65">
        <f t="shared" si="6"/>
        <v>11526.505157470703</v>
      </c>
      <c r="K49" s="65">
        <f t="shared" si="6"/>
        <v>0</v>
      </c>
      <c r="L49" s="65">
        <f t="shared" si="6"/>
        <v>704524.27964711189</v>
      </c>
    </row>
    <row r="50" spans="1:12" s="65" customFormat="1" x14ac:dyDescent="0.2">
      <c r="A50" s="64" t="s">
        <v>287</v>
      </c>
      <c r="D50" s="65">
        <v>11407.689743041992</v>
      </c>
      <c r="F50" s="85"/>
      <c r="G50" s="85"/>
      <c r="H50" s="85"/>
      <c r="L50" s="65">
        <f t="shared" ref="L50:L56" si="7">SUM(B50:K50)</f>
        <v>11407.689743041992</v>
      </c>
    </row>
    <row r="51" spans="1:12" s="65" customFormat="1" x14ac:dyDescent="0.2">
      <c r="A51" s="64" t="s">
        <v>288</v>
      </c>
      <c r="D51" s="65">
        <v>63483.835933685303</v>
      </c>
      <c r="F51" s="85"/>
      <c r="G51" s="85"/>
      <c r="H51" s="85"/>
      <c r="J51" s="65">
        <v>246.96192932128906</v>
      </c>
      <c r="L51" s="65">
        <f t="shared" si="7"/>
        <v>63730.797863006592</v>
      </c>
    </row>
    <row r="52" spans="1:12" s="65" customFormat="1" x14ac:dyDescent="0.2">
      <c r="A52" s="64" t="s">
        <v>289</v>
      </c>
      <c r="D52" s="65">
        <v>608589.66836929321</v>
      </c>
      <c r="F52" s="85"/>
      <c r="G52" s="85"/>
      <c r="H52" s="85"/>
      <c r="J52" s="65">
        <v>193.34785461425781</v>
      </c>
      <c r="L52" s="65">
        <f t="shared" si="7"/>
        <v>608783.01622390747</v>
      </c>
    </row>
    <row r="53" spans="1:12" s="65" customFormat="1" x14ac:dyDescent="0.2">
      <c r="A53" s="64" t="s">
        <v>290</v>
      </c>
      <c r="D53" s="65">
        <v>4994.7006285190582</v>
      </c>
      <c r="F53" s="85"/>
      <c r="G53" s="85"/>
      <c r="H53" s="85"/>
      <c r="J53" s="65">
        <v>9580.87890625</v>
      </c>
      <c r="L53" s="65">
        <f t="shared" si="7"/>
        <v>14575.579534769058</v>
      </c>
    </row>
    <row r="54" spans="1:12" s="65" customFormat="1" x14ac:dyDescent="0.2">
      <c r="A54" s="64" t="s">
        <v>291</v>
      </c>
      <c r="D54" s="65">
        <v>3867.0868525505066</v>
      </c>
      <c r="F54" s="85"/>
      <c r="G54" s="85"/>
      <c r="H54" s="85"/>
      <c r="J54" s="65">
        <v>264.00018310546875</v>
      </c>
      <c r="L54" s="65">
        <f t="shared" si="7"/>
        <v>4131.0870356559753</v>
      </c>
    </row>
    <row r="55" spans="1:12" s="65" customFormat="1" x14ac:dyDescent="0.2">
      <c r="A55" s="64" t="s">
        <v>292</v>
      </c>
      <c r="F55" s="85"/>
      <c r="G55" s="85"/>
      <c r="H55" s="85"/>
      <c r="L55" s="65">
        <f t="shared" si="7"/>
        <v>0</v>
      </c>
    </row>
    <row r="56" spans="1:12" s="65" customFormat="1" x14ac:dyDescent="0.2">
      <c r="A56" s="64" t="s">
        <v>293</v>
      </c>
      <c r="D56" s="65">
        <v>654.79296255111694</v>
      </c>
      <c r="J56" s="65">
        <v>1241.3162841796875</v>
      </c>
      <c r="L56" s="65">
        <f t="shared" si="7"/>
        <v>1896.1092467308044</v>
      </c>
    </row>
    <row r="57" spans="1:12" s="65" customFormat="1" x14ac:dyDescent="0.2">
      <c r="A57" s="64" t="s">
        <v>242</v>
      </c>
      <c r="B57" s="110"/>
    </row>
    <row r="58" spans="1:12" s="65" customFormat="1" x14ac:dyDescent="0.2">
      <c r="A58" s="78" t="s">
        <v>294</v>
      </c>
      <c r="B58" s="65">
        <f>SUM(B59:B62)</f>
        <v>175440.55352783203</v>
      </c>
      <c r="C58" s="65">
        <f t="shared" ref="C58:L58" si="8">SUM(C59:C62)</f>
        <v>0</v>
      </c>
      <c r="D58" s="65">
        <f t="shared" si="8"/>
        <v>264551.99842739105</v>
      </c>
      <c r="E58" s="65">
        <f t="shared" si="8"/>
        <v>1465.9299926757813</v>
      </c>
      <c r="F58" s="65">
        <f t="shared" si="8"/>
        <v>0</v>
      </c>
      <c r="G58" s="65">
        <f t="shared" si="8"/>
        <v>0</v>
      </c>
      <c r="H58" s="65">
        <f t="shared" si="8"/>
        <v>11212.01953125</v>
      </c>
      <c r="I58" s="65">
        <f t="shared" si="8"/>
        <v>344246.1</v>
      </c>
      <c r="J58" s="65">
        <f t="shared" si="8"/>
        <v>332053.19555664063</v>
      </c>
      <c r="K58" s="65">
        <f t="shared" si="8"/>
        <v>0</v>
      </c>
      <c r="L58" s="65">
        <f t="shared" si="8"/>
        <v>1128969.7970357896</v>
      </c>
    </row>
    <row r="59" spans="1:12" s="65" customFormat="1" x14ac:dyDescent="0.2">
      <c r="A59" s="64" t="s">
        <v>295</v>
      </c>
      <c r="B59" s="65">
        <v>698.97601318359375</v>
      </c>
      <c r="D59" s="65">
        <v>44384.05615234375</v>
      </c>
      <c r="F59" s="85"/>
      <c r="G59" s="85"/>
      <c r="H59" s="85"/>
      <c r="J59" s="65">
        <v>21484.798828125</v>
      </c>
      <c r="L59" s="65">
        <f t="shared" ref="L59:L67" si="9">SUM(B59:K59)</f>
        <v>66567.830993652344</v>
      </c>
    </row>
    <row r="60" spans="1:12" s="65" customFormat="1" x14ac:dyDescent="0.2">
      <c r="A60" s="64" t="s">
        <v>296</v>
      </c>
      <c r="B60" s="65">
        <v>17159.84765625</v>
      </c>
      <c r="D60" s="65">
        <v>219389.22021484375</v>
      </c>
      <c r="E60" s="65">
        <v>1234</v>
      </c>
      <c r="F60" s="85"/>
      <c r="G60" s="85"/>
      <c r="H60" s="85"/>
      <c r="J60" s="65">
        <v>133200</v>
      </c>
      <c r="L60" s="65">
        <f t="shared" si="9"/>
        <v>370983.06787109375</v>
      </c>
    </row>
    <row r="61" spans="1:12" s="65" customFormat="1" x14ac:dyDescent="0.2">
      <c r="A61" s="64" t="s">
        <v>297</v>
      </c>
      <c r="B61" s="65">
        <v>18196.627319335938</v>
      </c>
      <c r="D61" s="65">
        <v>561.80109977722168</v>
      </c>
      <c r="E61" s="65">
        <v>231.92999267578125</v>
      </c>
      <c r="F61" s="85"/>
      <c r="G61" s="85"/>
      <c r="H61" s="85">
        <v>11212.01953125</v>
      </c>
      <c r="I61" s="65">
        <v>344246.1</v>
      </c>
      <c r="J61" s="65">
        <v>174682.796875</v>
      </c>
      <c r="L61" s="65">
        <f t="shared" si="9"/>
        <v>549131.27481803892</v>
      </c>
    </row>
    <row r="62" spans="1:12" s="65" customFormat="1" x14ac:dyDescent="0.2">
      <c r="A62" s="64" t="s">
        <v>298</v>
      </c>
      <c r="B62" s="65">
        <v>139385.1025390625</v>
      </c>
      <c r="D62" s="65">
        <v>216.92096042633057</v>
      </c>
      <c r="F62" s="85"/>
      <c r="G62" s="85"/>
      <c r="H62" s="85"/>
      <c r="J62" s="65">
        <v>2685.599853515625</v>
      </c>
      <c r="L62" s="65">
        <f t="shared" si="9"/>
        <v>142287.62335300446</v>
      </c>
    </row>
    <row r="63" spans="1:12" s="65" customFormat="1" x14ac:dyDescent="0.2">
      <c r="A63" s="64" t="s">
        <v>242</v>
      </c>
      <c r="B63" s="110"/>
      <c r="F63" s="85"/>
      <c r="G63" s="85"/>
      <c r="H63" s="85"/>
      <c r="L63" s="65">
        <f t="shared" si="9"/>
        <v>0</v>
      </c>
    </row>
    <row r="64" spans="1:12" s="65" customFormat="1" x14ac:dyDescent="0.2">
      <c r="A64" s="78" t="s">
        <v>299</v>
      </c>
      <c r="B64" s="65">
        <f>SUM(B65:B67)</f>
        <v>0</v>
      </c>
      <c r="C64" s="65">
        <f t="shared" ref="C64:K64" si="10">SUM(C65:C67)</f>
        <v>0</v>
      </c>
      <c r="D64" s="65">
        <f>SUM(D65:D67)</f>
        <v>43469.827941894531</v>
      </c>
      <c r="E64" s="65">
        <f t="shared" si="10"/>
        <v>0</v>
      </c>
      <c r="F64" s="65">
        <f t="shared" si="10"/>
        <v>0</v>
      </c>
      <c r="G64" s="65">
        <f t="shared" si="10"/>
        <v>0</v>
      </c>
      <c r="H64" s="65">
        <f t="shared" si="10"/>
        <v>0</v>
      </c>
      <c r="I64" s="65">
        <f t="shared" si="10"/>
        <v>0</v>
      </c>
      <c r="J64" s="65">
        <f t="shared" si="10"/>
        <v>0</v>
      </c>
      <c r="K64" s="65">
        <f t="shared" si="10"/>
        <v>0</v>
      </c>
      <c r="L64" s="65">
        <f t="shared" si="9"/>
        <v>43469.827941894531</v>
      </c>
    </row>
    <row r="65" spans="1:12" s="65" customFormat="1" x14ac:dyDescent="0.2">
      <c r="A65" s="64" t="s">
        <v>300</v>
      </c>
      <c r="D65" s="65">
        <v>16690.650146484375</v>
      </c>
      <c r="F65" s="85"/>
      <c r="G65" s="85"/>
      <c r="H65" s="85"/>
      <c r="L65" s="65">
        <f t="shared" si="9"/>
        <v>16690.650146484375</v>
      </c>
    </row>
    <row r="66" spans="1:12" s="65" customFormat="1" x14ac:dyDescent="0.2">
      <c r="A66" s="64" t="s">
        <v>301</v>
      </c>
      <c r="D66" s="65">
        <v>26779.177795410156</v>
      </c>
      <c r="F66" s="85"/>
      <c r="G66" s="85"/>
      <c r="H66" s="85"/>
      <c r="L66" s="65">
        <f t="shared" si="9"/>
        <v>26779.177795410156</v>
      </c>
    </row>
    <row r="67" spans="1:12" s="65" customFormat="1" x14ac:dyDescent="0.2">
      <c r="A67" s="64" t="s">
        <v>330</v>
      </c>
      <c r="F67" s="85"/>
      <c r="G67" s="85"/>
      <c r="H67" s="85"/>
      <c r="L67" s="65">
        <f t="shared" si="9"/>
        <v>0</v>
      </c>
    </row>
    <row r="68" spans="1:12" s="110" customFormat="1" x14ac:dyDescent="0.2">
      <c r="A68" s="64" t="s">
        <v>242</v>
      </c>
      <c r="B68" s="65"/>
      <c r="C68" s="65"/>
      <c r="D68" s="65"/>
      <c r="E68" s="65"/>
      <c r="F68" s="65"/>
      <c r="G68" s="65"/>
      <c r="H68" s="65"/>
      <c r="I68" s="65"/>
      <c r="J68" s="65"/>
      <c r="K68" s="65"/>
      <c r="L68" s="65"/>
    </row>
    <row r="69" spans="1:12" s="65" customFormat="1" x14ac:dyDescent="0.2">
      <c r="A69" s="64" t="s">
        <v>242</v>
      </c>
      <c r="F69" s="85"/>
      <c r="G69" s="85"/>
      <c r="H69" s="85"/>
    </row>
    <row r="70" spans="1:12" s="65" customFormat="1" x14ac:dyDescent="0.2">
      <c r="A70" s="78" t="s">
        <v>304</v>
      </c>
      <c r="B70" s="120">
        <f>SUM(B71:B74)</f>
        <v>194356.99794304225</v>
      </c>
      <c r="C70" s="120">
        <f t="shared" ref="C70:L70" si="11">SUM(C71:C74)</f>
        <v>0</v>
      </c>
      <c r="D70" s="120">
        <f t="shared" si="11"/>
        <v>0</v>
      </c>
      <c r="E70" s="120">
        <f t="shared" si="11"/>
        <v>0</v>
      </c>
      <c r="F70" s="120">
        <f t="shared" si="11"/>
        <v>14213.99966947541</v>
      </c>
      <c r="G70" s="120">
        <f t="shared" si="11"/>
        <v>781.7999748362314</v>
      </c>
      <c r="H70" s="120">
        <f t="shared" si="11"/>
        <v>7311.5337819464767</v>
      </c>
      <c r="I70" s="120">
        <f t="shared" si="11"/>
        <v>309</v>
      </c>
      <c r="J70" s="120">
        <f t="shared" si="11"/>
        <v>226032.01879001217</v>
      </c>
      <c r="K70" s="120">
        <f t="shared" si="11"/>
        <v>0</v>
      </c>
      <c r="L70" s="120">
        <f t="shared" si="11"/>
        <v>443005.35015931254</v>
      </c>
    </row>
    <row r="71" spans="1:12" s="65" customFormat="1" x14ac:dyDescent="0.2">
      <c r="A71" s="64" t="s">
        <v>305</v>
      </c>
      <c r="B71" s="120">
        <v>194356.99794304225</v>
      </c>
      <c r="C71" s="120"/>
      <c r="D71" s="120"/>
      <c r="E71" s="120"/>
      <c r="F71" s="120">
        <v>14213.99966947541</v>
      </c>
      <c r="G71" s="120">
        <v>677.50997400899792</v>
      </c>
      <c r="H71" s="120">
        <v>282.99999866990112</v>
      </c>
      <c r="I71" s="120"/>
      <c r="J71" s="85">
        <v>210409.02930992958</v>
      </c>
      <c r="K71" s="120"/>
      <c r="L71" s="120">
        <f>SUM(B71:K71)</f>
        <v>419940.53689512616</v>
      </c>
    </row>
    <row r="72" spans="1:12" s="65" customFormat="1" x14ac:dyDescent="0.2">
      <c r="A72" s="64" t="s">
        <v>306</v>
      </c>
      <c r="B72" s="120"/>
      <c r="C72" s="120"/>
      <c r="D72" s="120"/>
      <c r="E72" s="120"/>
      <c r="F72" s="120"/>
      <c r="G72" s="120">
        <v>104.29000082723346</v>
      </c>
      <c r="H72" s="120">
        <v>7028.5337832765754</v>
      </c>
      <c r="I72" s="120">
        <v>309</v>
      </c>
      <c r="J72" s="85">
        <v>15622.989480082582</v>
      </c>
      <c r="K72" s="120"/>
      <c r="L72" s="120">
        <f>SUM(B72:K72)</f>
        <v>23064.813264186392</v>
      </c>
    </row>
    <row r="73" spans="1:12" s="65" customFormat="1" x14ac:dyDescent="0.2">
      <c r="A73" s="64" t="s">
        <v>307</v>
      </c>
      <c r="B73" s="120"/>
      <c r="C73" s="120"/>
      <c r="D73" s="120"/>
      <c r="E73" s="120"/>
      <c r="F73" s="120"/>
      <c r="G73" s="120"/>
      <c r="H73" s="120"/>
      <c r="I73" s="120"/>
      <c r="J73" s="85"/>
      <c r="K73" s="85"/>
      <c r="L73" s="120">
        <f>SUM(B73:K73)</f>
        <v>0</v>
      </c>
    </row>
    <row r="74" spans="1:12" s="65" customFormat="1" x14ac:dyDescent="0.2">
      <c r="A74" s="64" t="s">
        <v>308</v>
      </c>
      <c r="B74" s="120"/>
      <c r="C74" s="120"/>
      <c r="D74" s="120"/>
      <c r="E74" s="120"/>
      <c r="F74" s="120"/>
      <c r="G74" s="120"/>
      <c r="H74" s="120"/>
      <c r="I74" s="120"/>
      <c r="J74" s="85"/>
      <c r="K74" s="120"/>
      <c r="L74" s="120">
        <f>SUM(B74:K74)</f>
        <v>0</v>
      </c>
    </row>
    <row r="75" spans="1:12" s="65" customFormat="1" x14ac:dyDescent="0.2">
      <c r="A75" s="64" t="s">
        <v>242</v>
      </c>
      <c r="B75" s="110"/>
    </row>
    <row r="76" spans="1:12" s="65" customFormat="1" x14ac:dyDescent="0.2">
      <c r="A76" s="78" t="s">
        <v>309</v>
      </c>
      <c r="K76" s="85"/>
    </row>
    <row r="77" spans="1:12" s="65" customFormat="1" x14ac:dyDescent="0.2">
      <c r="A77" s="64" t="s">
        <v>310</v>
      </c>
      <c r="K77" s="85"/>
    </row>
    <row r="78" spans="1:12" s="65" customFormat="1" x14ac:dyDescent="0.2">
      <c r="A78" s="64" t="s">
        <v>311</v>
      </c>
      <c r="K78" s="85"/>
    </row>
    <row r="79" spans="1:12" s="65" customFormat="1" x14ac:dyDescent="0.2">
      <c r="A79" s="64" t="s">
        <v>312</v>
      </c>
      <c r="K79" s="85"/>
    </row>
    <row r="80" spans="1:12" s="65" customFormat="1" x14ac:dyDescent="0.2">
      <c r="A80" s="64" t="s">
        <v>313</v>
      </c>
      <c r="B80" s="65">
        <f>SUM(B76:B79)</f>
        <v>0</v>
      </c>
      <c r="C80" s="65">
        <f t="shared" ref="C80:L80" si="12">SUM(C76:C79)</f>
        <v>0</v>
      </c>
      <c r="D80" s="65">
        <f t="shared" si="12"/>
        <v>0</v>
      </c>
      <c r="E80" s="65">
        <f t="shared" si="12"/>
        <v>0</v>
      </c>
      <c r="F80" s="65">
        <f t="shared" si="12"/>
        <v>0</v>
      </c>
      <c r="G80" s="65">
        <f t="shared" si="12"/>
        <v>0</v>
      </c>
      <c r="H80" s="65">
        <f t="shared" si="12"/>
        <v>0</v>
      </c>
      <c r="I80" s="65">
        <f t="shared" si="12"/>
        <v>0</v>
      </c>
      <c r="J80" s="65">
        <f t="shared" si="12"/>
        <v>0</v>
      </c>
      <c r="K80" s="65">
        <f t="shared" si="12"/>
        <v>0</v>
      </c>
      <c r="L80" s="65">
        <f t="shared" si="12"/>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workbookViewId="0">
      <selection activeCell="A40" sqref="A40"/>
    </sheetView>
  </sheetViews>
  <sheetFormatPr defaultRowHeight="12.75" x14ac:dyDescent="0.2"/>
  <cols>
    <col min="1" max="1" width="81.85546875" customWidth="1"/>
    <col min="2" max="2" width="33.42578125" customWidth="1"/>
    <col min="3" max="3" width="25.5703125" customWidth="1"/>
  </cols>
  <sheetData>
    <row r="1" spans="1:7" ht="15.75" x14ac:dyDescent="0.25">
      <c r="A1" s="19" t="s">
        <v>122</v>
      </c>
      <c r="B1" s="19"/>
      <c r="C1" s="15"/>
      <c r="D1" s="17"/>
      <c r="E1" s="2"/>
      <c r="F1" s="2"/>
      <c r="G1" s="2"/>
    </row>
    <row r="2" spans="1:7" x14ac:dyDescent="0.2">
      <c r="A2" s="15"/>
      <c r="B2" s="15"/>
    </row>
    <row r="3" spans="1:7" s="2" customFormat="1" ht="18" x14ac:dyDescent="0.25">
      <c r="A3" s="23" t="s">
        <v>121</v>
      </c>
      <c r="B3" s="23"/>
      <c r="C3" s="1"/>
      <c r="D3" s="1"/>
      <c r="E3" s="1"/>
      <c r="F3"/>
      <c r="G3"/>
    </row>
    <row r="4" spans="1:7" s="2" customFormat="1" x14ac:dyDescent="0.2">
      <c r="A4" s="1" t="s">
        <v>136</v>
      </c>
      <c r="B4" s="1"/>
      <c r="C4" s="1"/>
      <c r="D4" s="1"/>
      <c r="E4" s="1"/>
      <c r="F4"/>
      <c r="G4"/>
    </row>
    <row r="5" spans="1:7" x14ac:dyDescent="0.2">
      <c r="A5" s="1" t="s">
        <v>137</v>
      </c>
      <c r="B5" s="1"/>
      <c r="C5" s="1"/>
      <c r="D5" s="1"/>
      <c r="E5" s="1"/>
    </row>
    <row r="6" spans="1:7" x14ac:dyDescent="0.2">
      <c r="A6" s="8" t="s">
        <v>126</v>
      </c>
      <c r="B6" s="8"/>
      <c r="C6" s="1"/>
      <c r="D6" s="1"/>
      <c r="E6" s="1"/>
    </row>
    <row r="7" spans="1:7" x14ac:dyDescent="0.2">
      <c r="A7" s="1" t="s">
        <v>128</v>
      </c>
      <c r="B7" s="1"/>
      <c r="C7" s="1"/>
      <c r="D7" s="1"/>
      <c r="E7" s="1"/>
    </row>
    <row r="8" spans="1:7" x14ac:dyDescent="0.2">
      <c r="A8" s="1" t="s">
        <v>129</v>
      </c>
      <c r="B8" s="1"/>
      <c r="C8" s="1"/>
      <c r="D8" s="1"/>
      <c r="E8" s="1"/>
    </row>
    <row r="9" spans="1:7" x14ac:dyDescent="0.2">
      <c r="A9" s="1" t="s">
        <v>141</v>
      </c>
      <c r="B9" s="1"/>
      <c r="C9" s="1"/>
      <c r="D9" s="1"/>
      <c r="E9" s="1"/>
    </row>
    <row r="10" spans="1:7" x14ac:dyDescent="0.2">
      <c r="A10" s="1" t="s">
        <v>138</v>
      </c>
      <c r="B10" s="1"/>
      <c r="C10" s="1"/>
      <c r="D10" s="1"/>
      <c r="E10" s="1"/>
    </row>
    <row r="11" spans="1:7" x14ac:dyDescent="0.2">
      <c r="A11" s="1" t="s">
        <v>139</v>
      </c>
      <c r="B11" s="1"/>
      <c r="C11" s="1"/>
      <c r="D11" s="1"/>
      <c r="E11" s="1"/>
    </row>
    <row r="12" spans="1:7" x14ac:dyDescent="0.2">
      <c r="A12" s="1" t="s">
        <v>152</v>
      </c>
      <c r="B12" s="1"/>
      <c r="C12" s="1"/>
      <c r="D12" s="1"/>
      <c r="E12" s="1"/>
    </row>
    <row r="13" spans="1:7" x14ac:dyDescent="0.2">
      <c r="A13" s="1" t="s">
        <v>140</v>
      </c>
      <c r="B13" s="1"/>
      <c r="C13" s="1"/>
      <c r="D13" s="1"/>
      <c r="E13" s="1"/>
    </row>
    <row r="14" spans="1:7" x14ac:dyDescent="0.2">
      <c r="A14" s="1" t="s">
        <v>153</v>
      </c>
      <c r="B14" s="1"/>
      <c r="C14" s="1"/>
      <c r="D14" s="1"/>
      <c r="E14" s="1"/>
    </row>
    <row r="15" spans="1:7" x14ac:dyDescent="0.2">
      <c r="A15" s="1"/>
      <c r="B15" s="1"/>
      <c r="C15" s="1"/>
      <c r="D15" s="1"/>
      <c r="E15" s="1"/>
    </row>
    <row r="16" spans="1:7" ht="18" x14ac:dyDescent="0.25">
      <c r="A16" s="23" t="s">
        <v>154</v>
      </c>
      <c r="B16" s="23"/>
      <c r="C16" s="1"/>
      <c r="D16" s="1"/>
      <c r="E16" s="1"/>
    </row>
    <row r="17" spans="1:5" x14ac:dyDescent="0.2">
      <c r="A17" s="16" t="s">
        <v>156</v>
      </c>
      <c r="B17" s="16"/>
      <c r="C17" s="1"/>
      <c r="D17" s="1"/>
      <c r="E17" s="1"/>
    </row>
    <row r="18" spans="1:5" x14ac:dyDescent="0.2">
      <c r="A18" s="1" t="s">
        <v>161</v>
      </c>
      <c r="B18" s="1"/>
      <c r="C18" s="1"/>
      <c r="D18" s="1"/>
      <c r="E18" s="1"/>
    </row>
    <row r="19" spans="1:5" x14ac:dyDescent="0.2">
      <c r="A19" s="1"/>
      <c r="B19" s="1"/>
      <c r="C19" s="1"/>
      <c r="D19" s="1"/>
      <c r="E19" s="1"/>
    </row>
    <row r="20" spans="1:5" ht="18" x14ac:dyDescent="0.25">
      <c r="A20" s="23" t="s">
        <v>155</v>
      </c>
      <c r="B20" s="23"/>
      <c r="C20" s="1"/>
      <c r="D20" s="1"/>
      <c r="E20" s="1"/>
    </row>
    <row r="21" spans="1:5" x14ac:dyDescent="0.2">
      <c r="A21" s="16" t="s">
        <v>162</v>
      </c>
      <c r="B21" s="16"/>
      <c r="C21" s="1"/>
      <c r="D21" s="1"/>
      <c r="E21" s="1"/>
    </row>
    <row r="22" spans="1:5" x14ac:dyDescent="0.2">
      <c r="A22" s="1" t="s">
        <v>157</v>
      </c>
      <c r="B22" s="1"/>
      <c r="C22" s="1"/>
      <c r="D22" s="1"/>
      <c r="E22" s="1"/>
    </row>
    <row r="23" spans="1:5" x14ac:dyDescent="0.2">
      <c r="A23" s="1" t="s">
        <v>158</v>
      </c>
      <c r="B23" s="1"/>
      <c r="C23" s="1"/>
      <c r="D23" s="1"/>
      <c r="E23" s="1"/>
    </row>
    <row r="24" spans="1:5" x14ac:dyDescent="0.2">
      <c r="A24" s="1" t="s">
        <v>159</v>
      </c>
      <c r="B24" s="1"/>
      <c r="C24" s="1"/>
      <c r="D24" s="1"/>
      <c r="E24" s="1"/>
    </row>
    <row r="25" spans="1:5" x14ac:dyDescent="0.2">
      <c r="A25" s="16" t="s">
        <v>163</v>
      </c>
      <c r="B25" s="16"/>
    </row>
    <row r="26" spans="1:5" x14ac:dyDescent="0.2">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T106"/>
  <sheetViews>
    <sheetView zoomScaleNormal="100" workbookViewId="0">
      <pane xSplit="1" ySplit="4" topLeftCell="B5" activePane="bottomRight" state="frozen"/>
      <selection pane="topRight" activeCell="B1" sqref="B1"/>
      <selection pane="bottomLeft" activeCell="A5" sqref="A5"/>
      <selection pane="bottomRight" activeCell="D47" sqref="D47"/>
    </sheetView>
  </sheetViews>
  <sheetFormatPr defaultColWidth="9.140625" defaultRowHeight="12.75" x14ac:dyDescent="0.2"/>
  <cols>
    <col min="1" max="1" width="36.7109375" bestFit="1" customWidth="1"/>
    <col min="2" max="2" width="14.5703125" customWidth="1"/>
    <col min="3" max="57" width="14.7109375" customWidth="1"/>
    <col min="58" max="58" width="14.7109375" style="87" customWidth="1"/>
  </cols>
  <sheetData>
    <row r="1" spans="1:98" ht="26.25" x14ac:dyDescent="0.4">
      <c r="A1" s="138" t="s">
        <v>365</v>
      </c>
      <c r="B1" s="138"/>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331</v>
      </c>
      <c r="B2" s="28" t="s">
        <v>172</v>
      </c>
      <c r="C2" s="29" t="s">
        <v>173</v>
      </c>
      <c r="D2" s="29" t="s">
        <v>364</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361</v>
      </c>
      <c r="B3" s="40" t="s">
        <v>154</v>
      </c>
      <c r="C3" s="40" t="s">
        <v>154</v>
      </c>
      <c r="D3" s="40"/>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+E6+F6+G6+D6</f>
        <v>555121228.39297187</v>
      </c>
      <c r="C6" s="65"/>
      <c r="D6" s="65">
        <v>7144284.7719999999</v>
      </c>
      <c r="E6" s="65">
        <v>6957897.8869218752</v>
      </c>
      <c r="F6" s="65">
        <v>541019045.73405004</v>
      </c>
      <c r="G6" s="65"/>
      <c r="H6" s="65"/>
      <c r="I6" s="65"/>
      <c r="J6" s="66"/>
      <c r="K6" s="65"/>
      <c r="L6" s="65"/>
      <c r="M6" s="65"/>
      <c r="N6" s="67"/>
      <c r="O6" s="65"/>
      <c r="P6" s="65"/>
      <c r="Q6" s="65"/>
      <c r="R6" s="65">
        <f t="shared" ref="R6:R11" si="0">SUM(S6:V6)</f>
        <v>71515705.133437499</v>
      </c>
      <c r="S6" s="65">
        <v>71515705.133437499</v>
      </c>
      <c r="T6" s="65"/>
      <c r="U6" s="65"/>
      <c r="V6" s="65"/>
      <c r="W6" s="67">
        <v>1295376.0428496094</v>
      </c>
      <c r="X6" s="65">
        <f t="shared" ref="X6:X11" si="1">SUM(Y6:AC6)</f>
        <v>71575.544978027348</v>
      </c>
      <c r="Y6" s="65">
        <v>71575.544978027348</v>
      </c>
      <c r="Z6" s="65"/>
      <c r="AA6" s="65"/>
      <c r="AB6" s="65"/>
      <c r="AC6" s="65"/>
      <c r="AD6" s="66"/>
      <c r="AE6" s="65"/>
      <c r="AF6" s="65"/>
      <c r="AG6" s="65"/>
      <c r="AH6" s="65"/>
      <c r="AI6" s="65">
        <v>1481460.8948125001</v>
      </c>
      <c r="AJ6" s="65"/>
      <c r="AK6" s="65"/>
      <c r="AL6" s="65"/>
      <c r="AM6" s="65"/>
      <c r="AN6" s="65">
        <v>763702.19882812502</v>
      </c>
      <c r="AO6" s="65"/>
      <c r="AP6" s="65"/>
      <c r="AQ6" s="65"/>
      <c r="AR6" s="65"/>
      <c r="AS6" s="65">
        <v>193974.0061767578</v>
      </c>
      <c r="AT6" s="65"/>
      <c r="AU6" s="65"/>
      <c r="AV6" s="65">
        <f>+AV89*3.6/0.33</f>
        <v>0</v>
      </c>
      <c r="AW6" s="65">
        <f>+AW89*3.6</f>
        <v>0</v>
      </c>
      <c r="AX6" s="65">
        <f>+AX89*3.6/0.1</f>
        <v>0</v>
      </c>
      <c r="AY6" s="65">
        <f>+AY89*3.6</f>
        <v>0</v>
      </c>
      <c r="AZ6" s="65">
        <f>+AZ89*3.6</f>
        <v>0</v>
      </c>
      <c r="BA6" s="65">
        <f>+BA89*3.6</f>
        <v>0</v>
      </c>
      <c r="BB6" s="65"/>
      <c r="BC6" s="65"/>
      <c r="BD6" s="65"/>
      <c r="BE6" s="65">
        <f>-BE17</f>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B11" si="2">+E7+F7+G7+D7</f>
        <v>0</v>
      </c>
      <c r="C7" s="65"/>
      <c r="D7" s="65"/>
      <c r="E7" s="65"/>
      <c r="F7" s="65"/>
      <c r="G7" s="65"/>
      <c r="H7" s="65"/>
      <c r="I7" s="65"/>
      <c r="J7" s="65"/>
      <c r="K7" s="65"/>
      <c r="L7" s="65"/>
      <c r="M7" s="65"/>
      <c r="N7" s="67"/>
      <c r="O7" s="65"/>
      <c r="P7" s="65"/>
      <c r="Q7" s="65"/>
      <c r="R7" s="65">
        <f t="shared" si="0"/>
        <v>0</v>
      </c>
      <c r="S7" s="65"/>
      <c r="T7" s="65"/>
      <c r="U7" s="65"/>
      <c r="V7" s="65"/>
      <c r="W7" s="67"/>
      <c r="X7" s="65">
        <f t="shared" si="1"/>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 t="shared" si="2"/>
        <v>3360538.1367109376</v>
      </c>
      <c r="C8" s="65"/>
      <c r="D8" s="65">
        <v>959810.48382812494</v>
      </c>
      <c r="E8" s="65"/>
      <c r="F8" s="65">
        <v>2400727.6528828125</v>
      </c>
      <c r="G8" s="65"/>
      <c r="H8" s="65"/>
      <c r="I8" s="65"/>
      <c r="J8" s="65"/>
      <c r="K8" s="65"/>
      <c r="L8" s="65"/>
      <c r="M8" s="65"/>
      <c r="N8" s="67"/>
      <c r="O8" s="65"/>
      <c r="P8" s="65"/>
      <c r="Q8" s="65"/>
      <c r="R8" s="65">
        <f t="shared" si="0"/>
        <v>0</v>
      </c>
      <c r="S8" s="65"/>
      <c r="T8" s="65"/>
      <c r="U8" s="65"/>
      <c r="V8" s="65"/>
      <c r="W8" s="67">
        <v>7324421.105179688</v>
      </c>
      <c r="X8" s="65">
        <f t="shared" si="1"/>
        <v>79749984.011250004</v>
      </c>
      <c r="Y8" s="65">
        <v>79749984.011250004</v>
      </c>
      <c r="Z8" s="65"/>
      <c r="AA8" s="65"/>
      <c r="AB8" s="65"/>
      <c r="AC8" s="65"/>
      <c r="AD8" s="65"/>
      <c r="AE8" s="65"/>
      <c r="AF8" s="65">
        <v>320447.72228710935</v>
      </c>
      <c r="AG8" s="65">
        <v>5345420.6872656252</v>
      </c>
      <c r="AH8" s="65"/>
      <c r="AI8" s="65"/>
      <c r="AJ8" s="65"/>
      <c r="AK8" s="65">
        <v>0.71126803181879217</v>
      </c>
      <c r="AL8" s="65">
        <v>17073723.09375</v>
      </c>
      <c r="AM8" s="65">
        <v>196764.95928271487</v>
      </c>
      <c r="AN8" s="65"/>
      <c r="AO8" s="65">
        <v>413.74432621002194</v>
      </c>
      <c r="AP8" s="65">
        <v>21.362922489643097</v>
      </c>
      <c r="AQ8" s="65">
        <v>15.709419777691364</v>
      </c>
      <c r="AR8" s="65">
        <v>62.259347319602966</v>
      </c>
      <c r="AS8" s="65">
        <v>1225.3104805469513</v>
      </c>
      <c r="AT8" s="65"/>
      <c r="AU8" s="65"/>
      <c r="AV8" s="65"/>
      <c r="AW8" s="65"/>
      <c r="AX8" s="65"/>
      <c r="AY8" s="65"/>
      <c r="AZ8" s="65"/>
      <c r="BA8" s="65"/>
      <c r="BB8" s="65"/>
      <c r="BC8" s="65"/>
      <c r="BD8" s="65"/>
      <c r="BE8" s="65"/>
      <c r="BF8" s="68"/>
    </row>
    <row r="9" spans="1:98" x14ac:dyDescent="0.2">
      <c r="A9" s="64" t="s">
        <v>238</v>
      </c>
      <c r="B9" s="65">
        <f t="shared" si="2"/>
        <v>-182123459.21672499</v>
      </c>
      <c r="C9" s="65"/>
      <c r="D9" s="65">
        <v>-3282848.1905625002</v>
      </c>
      <c r="E9" s="65">
        <v>-3932170.5099374996</v>
      </c>
      <c r="F9" s="65">
        <v>-174908440.51622501</v>
      </c>
      <c r="G9" s="65"/>
      <c r="H9" s="65"/>
      <c r="I9" s="65"/>
      <c r="J9" s="65"/>
      <c r="K9" s="65"/>
      <c r="L9" s="65"/>
      <c r="M9" s="65"/>
      <c r="N9" s="67"/>
      <c r="O9" s="65"/>
      <c r="P9" s="65"/>
      <c r="Q9" s="65"/>
      <c r="R9" s="65">
        <f t="shared" si="0"/>
        <v>0</v>
      </c>
      <c r="S9" s="65"/>
      <c r="T9" s="65"/>
      <c r="U9" s="65"/>
      <c r="V9" s="65"/>
      <c r="W9" s="67">
        <v>-23719.306173980713</v>
      </c>
      <c r="X9" s="65">
        <f t="shared" si="1"/>
        <v>-0.16439032359514386</v>
      </c>
      <c r="Y9" s="65">
        <v>-0.16439032359514386</v>
      </c>
      <c r="Z9" s="65"/>
      <c r="AA9" s="65"/>
      <c r="AB9" s="65"/>
      <c r="AC9" s="65"/>
      <c r="AD9" s="65"/>
      <c r="AE9" s="65"/>
      <c r="AF9" s="65">
        <v>-222446.09411816404</v>
      </c>
      <c r="AG9" s="65">
        <v>-3215540.5826640623</v>
      </c>
      <c r="AH9" s="65"/>
      <c r="AI9" s="65"/>
      <c r="AJ9" s="65"/>
      <c r="AK9" s="65">
        <v>-130628.35770947264</v>
      </c>
      <c r="AL9" s="65">
        <v>-5139727.7671874994</v>
      </c>
      <c r="AM9" s="65">
        <v>-1654171.8366972657</v>
      </c>
      <c r="AN9" s="65"/>
      <c r="AO9" s="65">
        <v>-9518.9527404785149</v>
      </c>
      <c r="AP9" s="65">
        <v>-28.06096578836441</v>
      </c>
      <c r="AQ9" s="65">
        <v>-364.56241812705991</v>
      </c>
      <c r="AR9" s="65">
        <v>-59.338176929950713</v>
      </c>
      <c r="AS9" s="65">
        <v>-3.4891788801178336</v>
      </c>
      <c r="AT9" s="65"/>
      <c r="AU9" s="65"/>
      <c r="AV9" s="65"/>
      <c r="AW9" s="65"/>
      <c r="AX9" s="65"/>
      <c r="AY9" s="65"/>
      <c r="AZ9" s="65"/>
      <c r="BA9" s="65"/>
      <c r="BB9" s="65"/>
      <c r="BC9" s="65"/>
      <c r="BD9" s="65"/>
      <c r="BE9" s="65"/>
      <c r="BF9" s="68"/>
    </row>
    <row r="10" spans="1:98" x14ac:dyDescent="0.2">
      <c r="A10" s="64" t="s">
        <v>239</v>
      </c>
      <c r="B10" s="65">
        <f t="shared" si="2"/>
        <v>0</v>
      </c>
      <c r="C10" s="65"/>
      <c r="D10" s="65"/>
      <c r="E10" s="65"/>
      <c r="F10" s="65"/>
      <c r="G10" s="65"/>
      <c r="H10" s="65"/>
      <c r="I10" s="65"/>
      <c r="J10" s="65"/>
      <c r="K10" s="65"/>
      <c r="L10" s="65"/>
      <c r="M10" s="65"/>
      <c r="N10" s="67"/>
      <c r="O10" s="65"/>
      <c r="P10" s="65"/>
      <c r="Q10" s="65"/>
      <c r="R10" s="65">
        <f t="shared" si="0"/>
        <v>0</v>
      </c>
      <c r="S10" s="65"/>
      <c r="T10" s="65"/>
      <c r="U10" s="65"/>
      <c r="V10" s="65"/>
      <c r="W10" s="67"/>
      <c r="X10" s="65">
        <f t="shared" si="1"/>
        <v>0</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2"/>
        <v>0</v>
      </c>
      <c r="C11" s="65"/>
      <c r="D11" s="65"/>
      <c r="E11" s="65"/>
      <c r="F11" s="65"/>
      <c r="G11" s="65"/>
      <c r="H11" s="65"/>
      <c r="I11" s="65"/>
      <c r="J11" s="65"/>
      <c r="K11" s="65"/>
      <c r="L11" s="65"/>
      <c r="M11" s="65"/>
      <c r="N11" s="67"/>
      <c r="O11" s="65"/>
      <c r="P11" s="65"/>
      <c r="Q11" s="65"/>
      <c r="R11" s="65">
        <f t="shared" si="0"/>
        <v>0</v>
      </c>
      <c r="S11" s="65"/>
      <c r="T11" s="65"/>
      <c r="U11" s="65"/>
      <c r="V11" s="65"/>
      <c r="W11" s="67"/>
      <c r="X11" s="65">
        <f t="shared" si="1"/>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SUM(B6:B11)</f>
        <v>376358307.31295776</v>
      </c>
      <c r="C12" s="71">
        <f t="shared" ref="C12:BF12" si="3">SUM(C6:C11)</f>
        <v>0</v>
      </c>
      <c r="D12" s="71"/>
      <c r="E12" s="71">
        <f t="shared" si="3"/>
        <v>3025727.3769843755</v>
      </c>
      <c r="F12" s="71">
        <f t="shared" si="3"/>
        <v>368511332.87070787</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f t="shared" si="3"/>
        <v>71515705.133437499</v>
      </c>
      <c r="S12" s="71">
        <f t="shared" si="3"/>
        <v>71515705.133437499</v>
      </c>
      <c r="T12" s="71">
        <f t="shared" si="3"/>
        <v>0</v>
      </c>
      <c r="U12" s="71">
        <f t="shared" si="3"/>
        <v>0</v>
      </c>
      <c r="V12" s="71">
        <f t="shared" si="3"/>
        <v>0</v>
      </c>
      <c r="W12" s="72">
        <f t="shared" si="3"/>
        <v>8596077.8418553174</v>
      </c>
      <c r="X12" s="72">
        <f t="shared" si="3"/>
        <v>79821559.391837701</v>
      </c>
      <c r="Y12" s="71">
        <f t="shared" si="3"/>
        <v>79821559.391837701</v>
      </c>
      <c r="Z12" s="71">
        <f t="shared" si="3"/>
        <v>0</v>
      </c>
      <c r="AA12" s="71">
        <f t="shared" si="3"/>
        <v>0</v>
      </c>
      <c r="AB12" s="71">
        <f t="shared" si="3"/>
        <v>0</v>
      </c>
      <c r="AC12" s="71">
        <f t="shared" si="3"/>
        <v>0</v>
      </c>
      <c r="AD12" s="71">
        <f t="shared" si="3"/>
        <v>0</v>
      </c>
      <c r="AE12" s="71">
        <f t="shared" si="3"/>
        <v>0</v>
      </c>
      <c r="AF12" s="71">
        <f t="shared" si="3"/>
        <v>98001.628168945317</v>
      </c>
      <c r="AG12" s="71">
        <f t="shared" si="3"/>
        <v>2129880.104601563</v>
      </c>
      <c r="AH12" s="71">
        <f t="shared" si="3"/>
        <v>0</v>
      </c>
      <c r="AI12" s="71">
        <f t="shared" si="3"/>
        <v>1481460.8948125001</v>
      </c>
      <c r="AJ12" s="71">
        <f t="shared" si="3"/>
        <v>0</v>
      </c>
      <c r="AK12" s="71">
        <f t="shared" si="3"/>
        <v>-130627.64644144081</v>
      </c>
      <c r="AL12" s="71">
        <f t="shared" si="3"/>
        <v>11933995.326562501</v>
      </c>
      <c r="AM12" s="71">
        <f t="shared" si="3"/>
        <v>-1457406.8774145509</v>
      </c>
      <c r="AN12" s="71">
        <f t="shared" si="3"/>
        <v>763702.19882812502</v>
      </c>
      <c r="AO12" s="71">
        <f t="shared" si="3"/>
        <v>-9105.2084142684926</v>
      </c>
      <c r="AP12" s="71">
        <f t="shared" si="3"/>
        <v>-6.6980432987213128</v>
      </c>
      <c r="AQ12" s="71">
        <f t="shared" si="3"/>
        <v>-348.85299834936853</v>
      </c>
      <c r="AR12" s="71">
        <f t="shared" si="3"/>
        <v>2.9211703896522536</v>
      </c>
      <c r="AS12" s="71">
        <f t="shared" si="3"/>
        <v>195195.82747842465</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1">
        <f t="shared" si="3"/>
        <v>0</v>
      </c>
      <c r="BF12" s="73">
        <f t="shared" si="3"/>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 t="shared" ref="B14" si="4">+E14+F14+G14+D14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0</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-(B12+(B14+B17+B36+B49)-B51)</f>
        <v>1434124.3696073294</v>
      </c>
      <c r="C15" s="65">
        <f t="shared" ref="C15:AY15" si="5">-(C12+(C14+C17+C36+C49)-C51)</f>
        <v>0</v>
      </c>
      <c r="D15" s="65"/>
      <c r="E15" s="65">
        <f t="shared" si="5"/>
        <v>0.55480078049004078</v>
      </c>
      <c r="F15" s="65">
        <f t="shared" si="5"/>
        <v>-107058.6130381152</v>
      </c>
      <c r="G15" s="65">
        <f t="shared" si="5"/>
        <v>0</v>
      </c>
      <c r="H15" s="65">
        <f t="shared" si="5"/>
        <v>0</v>
      </c>
      <c r="I15" s="65">
        <f t="shared" si="5"/>
        <v>0</v>
      </c>
      <c r="J15" s="65">
        <f t="shared" si="5"/>
        <v>0</v>
      </c>
      <c r="K15" s="65">
        <f t="shared" si="5"/>
        <v>-75496.22945312527</v>
      </c>
      <c r="L15" s="65">
        <f t="shared" si="5"/>
        <v>0</v>
      </c>
      <c r="M15" s="65">
        <f t="shared" si="5"/>
        <v>0</v>
      </c>
      <c r="N15" s="65">
        <f t="shared" si="5"/>
        <v>-117198.34537353518</v>
      </c>
      <c r="O15" s="65">
        <f t="shared" si="5"/>
        <v>0</v>
      </c>
      <c r="P15" s="65">
        <f t="shared" si="5"/>
        <v>0</v>
      </c>
      <c r="Q15" s="65">
        <f t="shared" si="5"/>
        <v>0</v>
      </c>
      <c r="R15" s="65">
        <f t="shared" si="5"/>
        <v>-55471.156691901386</v>
      </c>
      <c r="S15" s="65">
        <f t="shared" si="5"/>
        <v>-55471.156691901386</v>
      </c>
      <c r="T15" s="65">
        <f t="shared" si="5"/>
        <v>0</v>
      </c>
      <c r="U15" s="65">
        <f t="shared" si="5"/>
        <v>0</v>
      </c>
      <c r="V15" s="65">
        <f t="shared" si="5"/>
        <v>0</v>
      </c>
      <c r="W15" s="65">
        <f t="shared" si="5"/>
        <v>-1780541.0591783766</v>
      </c>
      <c r="X15" s="65">
        <f>-(X12+(X14+X17+X36+X49)-X51)</f>
        <v>-25301022.459828332</v>
      </c>
      <c r="Y15" s="65">
        <f t="shared" si="5"/>
        <v>-64422.32121270895</v>
      </c>
      <c r="Z15" s="65">
        <f t="shared" si="5"/>
        <v>0</v>
      </c>
      <c r="AA15" s="65">
        <f t="shared" si="5"/>
        <v>0</v>
      </c>
      <c r="AB15" s="65">
        <f t="shared" si="5"/>
        <v>0</v>
      </c>
      <c r="AC15" s="65">
        <f t="shared" si="5"/>
        <v>-25236600.138615627</v>
      </c>
      <c r="AD15" s="65">
        <f t="shared" si="5"/>
        <v>-902344.60669335932</v>
      </c>
      <c r="AE15" s="65">
        <f t="shared" si="5"/>
        <v>0</v>
      </c>
      <c r="AF15" s="65">
        <f t="shared" si="5"/>
        <v>-377380.43025291828</v>
      </c>
      <c r="AG15" s="65">
        <f t="shared" si="5"/>
        <v>203849.77182048187</v>
      </c>
      <c r="AH15" s="65">
        <f t="shared" si="5"/>
        <v>0</v>
      </c>
      <c r="AI15" s="65">
        <f t="shared" si="5"/>
        <v>4650214.3380188923</v>
      </c>
      <c r="AJ15" s="65">
        <f t="shared" si="5"/>
        <v>0</v>
      </c>
      <c r="AK15" s="65">
        <f t="shared" si="5"/>
        <v>621925.19993128814</v>
      </c>
      <c r="AL15" s="65">
        <f t="shared" si="5"/>
        <v>606222.62440756708</v>
      </c>
      <c r="AM15" s="65">
        <f t="shared" si="5"/>
        <v>-6450925.8800632833</v>
      </c>
      <c r="AN15" s="65">
        <f t="shared" si="5"/>
        <v>0</v>
      </c>
      <c r="AO15" s="65">
        <f t="shared" si="5"/>
        <v>-53084.608138465883</v>
      </c>
      <c r="AP15" s="65">
        <f t="shared" si="5"/>
        <v>-1405402.1687535762</v>
      </c>
      <c r="AQ15" s="65">
        <f t="shared" si="5"/>
        <v>-1077369.2977829007</v>
      </c>
      <c r="AR15" s="65">
        <f t="shared" si="5"/>
        <v>-872939.80281101458</v>
      </c>
      <c r="AS15" s="65">
        <f t="shared" si="5"/>
        <v>-195195.82747842465</v>
      </c>
      <c r="AT15" s="65">
        <f t="shared" si="5"/>
        <v>0</v>
      </c>
      <c r="AU15" s="65">
        <f t="shared" si="5"/>
        <v>0</v>
      </c>
      <c r="AV15" s="65">
        <f t="shared" si="5"/>
        <v>0</v>
      </c>
      <c r="AW15" s="65">
        <f t="shared" si="5"/>
        <v>0</v>
      </c>
      <c r="AX15" s="65">
        <f t="shared" si="5"/>
        <v>0</v>
      </c>
      <c r="AY15" s="65">
        <f t="shared" si="5"/>
        <v>0</v>
      </c>
      <c r="AZ15" s="65">
        <f>-(AZ12+(AZ14+AZ17+AZ36+AZ49)-AZ51)</f>
        <v>0</v>
      </c>
      <c r="BA15" s="65">
        <f>-(BA12+(BA14+BA17+BA36+BA49)-BA51)</f>
        <v>0</v>
      </c>
      <c r="BB15" s="65">
        <f>-(BB12+(BB14+BB17+BB36+BB49)-BB51)</f>
        <v>0</v>
      </c>
      <c r="BC15" s="65">
        <f>-(BC12+(BC14+BC17+BC36+BC49)-BC51)</f>
        <v>0</v>
      </c>
      <c r="BD15" s="65">
        <f>-(BD12+(BD14+BD17+BD36+BD49)-BD51)</f>
        <v>0</v>
      </c>
      <c r="BE15" s="65">
        <f>-(BE12+(BE14+BE36+BE49)-BE51)</f>
        <v>0</v>
      </c>
      <c r="BF15" s="68">
        <f>-(BF12+(BF14+BF36+BF49)-BF51)</f>
        <v>0</v>
      </c>
    </row>
    <row r="16" spans="1:98" x14ac:dyDescent="0.2">
      <c r="A16" s="64" t="s">
        <v>242</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SUM(B18:B34)</f>
        <v>-315996893.95200765</v>
      </c>
      <c r="C17" s="71">
        <f t="shared" ref="C17:BF17" si="6">SUM(C18:C34)</f>
        <v>0</v>
      </c>
      <c r="D17" s="71"/>
      <c r="E17" s="71">
        <f t="shared" si="6"/>
        <v>-3025727.931785156</v>
      </c>
      <c r="F17" s="71">
        <f t="shared" si="6"/>
        <v>-312971166.02022249</v>
      </c>
      <c r="G17" s="71">
        <f t="shared" si="6"/>
        <v>0</v>
      </c>
      <c r="H17" s="71">
        <f t="shared" si="6"/>
        <v>0</v>
      </c>
      <c r="I17" s="71">
        <f t="shared" si="6"/>
        <v>0</v>
      </c>
      <c r="J17" s="71">
        <f t="shared" si="6"/>
        <v>0</v>
      </c>
      <c r="K17" s="71">
        <f t="shared" si="6"/>
        <v>603970.25853515649</v>
      </c>
      <c r="L17" s="71">
        <f t="shared" si="6"/>
        <v>0</v>
      </c>
      <c r="M17" s="71">
        <f t="shared" si="6"/>
        <v>0</v>
      </c>
      <c r="N17" s="72">
        <f t="shared" si="6"/>
        <v>1039648.61</v>
      </c>
      <c r="O17" s="71">
        <f t="shared" si="6"/>
        <v>1109293.7484179686</v>
      </c>
      <c r="P17" s="71">
        <f t="shared" si="6"/>
        <v>5559896.1180468751</v>
      </c>
      <c r="Q17" s="71">
        <f t="shared" si="6"/>
        <v>0</v>
      </c>
      <c r="R17" s="71">
        <f t="shared" si="6"/>
        <v>-24777369.073761225</v>
      </c>
      <c r="S17" s="71">
        <f t="shared" si="6"/>
        <v>-24777369.073761225</v>
      </c>
      <c r="T17" s="71">
        <f t="shared" si="6"/>
        <v>0</v>
      </c>
      <c r="U17" s="71">
        <f t="shared" si="6"/>
        <v>0</v>
      </c>
      <c r="V17" s="71">
        <f t="shared" si="6"/>
        <v>0</v>
      </c>
      <c r="W17" s="72">
        <f t="shared" si="6"/>
        <v>-3258711.0019687503</v>
      </c>
      <c r="X17" s="72">
        <f t="shared" si="6"/>
        <v>-54520536.932009369</v>
      </c>
      <c r="Y17" s="71">
        <f t="shared" si="6"/>
        <v>-79757137.070624992</v>
      </c>
      <c r="Z17" s="71">
        <f t="shared" si="6"/>
        <v>0</v>
      </c>
      <c r="AA17" s="71">
        <f t="shared" si="6"/>
        <v>0</v>
      </c>
      <c r="AB17" s="71">
        <f t="shared" si="6"/>
        <v>0</v>
      </c>
      <c r="AC17" s="71">
        <f t="shared" si="6"/>
        <v>25236600.138615627</v>
      </c>
      <c r="AD17" s="71">
        <f t="shared" si="6"/>
        <v>902344.60669335932</v>
      </c>
      <c r="AE17" s="71">
        <f t="shared" si="6"/>
        <v>0</v>
      </c>
      <c r="AF17" s="71">
        <f t="shared" si="6"/>
        <v>1124783.6242343751</v>
      </c>
      <c r="AG17" s="71">
        <f t="shared" si="6"/>
        <v>25383281.791437499</v>
      </c>
      <c r="AH17" s="71">
        <f t="shared" si="6"/>
        <v>0</v>
      </c>
      <c r="AI17" s="71">
        <f t="shared" si="6"/>
        <v>0</v>
      </c>
      <c r="AJ17" s="71">
        <f t="shared" si="6"/>
        <v>0</v>
      </c>
      <c r="AK17" s="71">
        <f t="shared" si="6"/>
        <v>1220186.5960078123</v>
      </c>
      <c r="AL17" s="71">
        <f t="shared" si="6"/>
        <v>25313252.628735352</v>
      </c>
      <c r="AM17" s="71">
        <f t="shared" si="6"/>
        <v>9315309.6265039071</v>
      </c>
      <c r="AN17" s="71">
        <f t="shared" si="6"/>
        <v>-763702.19882812502</v>
      </c>
      <c r="AO17" s="71">
        <f t="shared" si="6"/>
        <v>62189.816552734374</v>
      </c>
      <c r="AP17" s="71">
        <f t="shared" si="6"/>
        <v>1405408.8667968749</v>
      </c>
      <c r="AQ17" s="71">
        <f t="shared" si="6"/>
        <v>1077718.1507812501</v>
      </c>
      <c r="AR17" s="71">
        <f t="shared" si="6"/>
        <v>872936.88164062495</v>
      </c>
      <c r="AS17" s="71">
        <f t="shared" si="6"/>
        <v>0</v>
      </c>
      <c r="AT17" s="71">
        <f t="shared" si="6"/>
        <v>0</v>
      </c>
      <c r="AU17" s="71">
        <f t="shared" si="6"/>
        <v>0</v>
      </c>
      <c r="AV17" s="71">
        <f t="shared" si="6"/>
        <v>0</v>
      </c>
      <c r="AW17" s="71">
        <f t="shared" si="6"/>
        <v>0</v>
      </c>
      <c r="AX17" s="71">
        <f t="shared" si="6"/>
        <v>0</v>
      </c>
      <c r="AY17" s="71">
        <f t="shared" si="6"/>
        <v>0</v>
      </c>
      <c r="AZ17" s="71">
        <f t="shared" si="6"/>
        <v>0</v>
      </c>
      <c r="BA17" s="71">
        <f t="shared" si="6"/>
        <v>0</v>
      </c>
      <c r="BB17" s="71">
        <f t="shared" si="6"/>
        <v>0</v>
      </c>
      <c r="BC17" s="71">
        <f t="shared" si="6"/>
        <v>0</v>
      </c>
      <c r="BD17" s="71">
        <f t="shared" si="6"/>
        <v>0</v>
      </c>
      <c r="BE17" s="71">
        <f t="shared" si="6"/>
        <v>0</v>
      </c>
      <c r="BF17" s="73">
        <f t="shared" si="6"/>
        <v>0</v>
      </c>
    </row>
    <row r="18" spans="1:58" x14ac:dyDescent="0.2">
      <c r="A18" s="64" t="s">
        <v>246</v>
      </c>
      <c r="B18" s="65">
        <f t="shared" ref="B18:B34" si="7">+E18+F18+G18+D18</f>
        <v>-234356034.67802498</v>
      </c>
      <c r="C18" s="65"/>
      <c r="D18" s="65"/>
      <c r="E18" s="65"/>
      <c r="F18" s="65">
        <v>-234356034.67802498</v>
      </c>
      <c r="G18" s="65"/>
      <c r="H18" s="65"/>
      <c r="I18" s="65"/>
      <c r="J18" s="65"/>
      <c r="K18" s="65"/>
      <c r="L18" s="65"/>
      <c r="M18" s="65"/>
      <c r="N18" s="67"/>
      <c r="O18" s="65"/>
      <c r="P18" s="65"/>
      <c r="Q18" s="65"/>
      <c r="R18" s="65">
        <f t="shared" ref="R18:R34" si="8">SUM(S18:V18)</f>
        <v>0</v>
      </c>
      <c r="S18" s="65"/>
      <c r="T18" s="65"/>
      <c r="U18" s="65"/>
      <c r="V18" s="65"/>
      <c r="W18" s="67"/>
      <c r="X18" s="65">
        <f t="shared" ref="X18:X34" si="9">SUM(Y18:AC18)</f>
        <v>0</v>
      </c>
      <c r="Y18" s="65"/>
      <c r="Z18" s="65"/>
      <c r="AA18" s="65"/>
      <c r="AB18" s="65"/>
      <c r="AC18" s="65"/>
      <c r="AD18" s="65"/>
      <c r="AE18" s="65"/>
      <c r="AF18" s="65"/>
      <c r="AG18" s="65"/>
      <c r="AH18" s="65"/>
      <c r="AI18" s="65"/>
      <c r="AJ18" s="65"/>
      <c r="AK18" s="65"/>
      <c r="AL18" s="65">
        <v>-80328.352514648432</v>
      </c>
      <c r="AM18" s="65">
        <v>-155754.54338671878</v>
      </c>
      <c r="AN18" s="65"/>
      <c r="AO18" s="65"/>
      <c r="AP18" s="65"/>
      <c r="AQ18" s="65"/>
      <c r="AR18" s="65"/>
      <c r="AS18" s="65"/>
      <c r="AT18" s="65"/>
      <c r="AU18" s="65"/>
      <c r="AV18" s="65">
        <f>-AV90*3.6/0.33</f>
        <v>0</v>
      </c>
      <c r="AW18" s="65">
        <f>-AW90*3.6</f>
        <v>0</v>
      </c>
      <c r="AX18" s="65">
        <f>-AX90*3.6/0.1</f>
        <v>0</v>
      </c>
      <c r="AY18" s="65">
        <f>-AY90*3.6</f>
        <v>0</v>
      </c>
      <c r="AZ18" s="65">
        <f>-AZ90*3.6</f>
        <v>0</v>
      </c>
      <c r="BA18" s="65">
        <f>-BA90*3.6</f>
        <v>0</v>
      </c>
      <c r="BB18" s="65"/>
      <c r="BC18" s="65"/>
      <c r="BD18" s="65"/>
      <c r="BE18" s="65">
        <f>-BE90*3.6</f>
        <v>0</v>
      </c>
      <c r="BF18" s="68"/>
    </row>
    <row r="19" spans="1:58" x14ac:dyDescent="0.2">
      <c r="A19" s="64" t="s">
        <v>247</v>
      </c>
      <c r="B19" s="65">
        <f t="shared" si="7"/>
        <v>-61945.363885028077</v>
      </c>
      <c r="C19" s="65"/>
      <c r="D19" s="65"/>
      <c r="E19" s="65"/>
      <c r="F19" s="65">
        <v>-61945.363885028077</v>
      </c>
      <c r="G19" s="65"/>
      <c r="H19" s="65"/>
      <c r="I19" s="65"/>
      <c r="J19" s="65"/>
      <c r="K19" s="65"/>
      <c r="L19" s="65"/>
      <c r="M19" s="65"/>
      <c r="N19" s="67"/>
      <c r="O19" s="65"/>
      <c r="P19" s="65"/>
      <c r="Q19" s="65"/>
      <c r="R19" s="65">
        <f t="shared" si="8"/>
        <v>-471326.11390185542</v>
      </c>
      <c r="S19" s="65">
        <v>-471326.11390185542</v>
      </c>
      <c r="T19" s="65"/>
      <c r="U19" s="65"/>
      <c r="V19" s="65"/>
      <c r="W19" s="67"/>
      <c r="X19" s="65">
        <f t="shared" si="9"/>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f>-AW91*3.6</f>
        <v>0</v>
      </c>
      <c r="AX19" s="65">
        <f>-AX91*3.6/0.1</f>
        <v>0</v>
      </c>
      <c r="AY19" s="65">
        <f t="shared" ref="AY19:BA21" si="10">-AY91*3.6</f>
        <v>0</v>
      </c>
      <c r="AZ19" s="65">
        <f t="shared" si="10"/>
        <v>0</v>
      </c>
      <c r="BA19" s="65">
        <f t="shared" si="10"/>
        <v>0</v>
      </c>
      <c r="BB19" s="65"/>
      <c r="BC19" s="65"/>
      <c r="BD19" s="65"/>
      <c r="BE19" s="65">
        <f>-BE91*3.6</f>
        <v>0</v>
      </c>
      <c r="BF19" s="68"/>
    </row>
    <row r="20" spans="1:58" x14ac:dyDescent="0.2">
      <c r="A20" s="64" t="s">
        <v>248</v>
      </c>
      <c r="B20" s="65">
        <f t="shared" si="7"/>
        <v>0</v>
      </c>
      <c r="C20" s="65"/>
      <c r="D20" s="65"/>
      <c r="E20" s="65"/>
      <c r="F20" s="65"/>
      <c r="G20" s="65"/>
      <c r="H20" s="65"/>
      <c r="I20" s="65"/>
      <c r="J20" s="65"/>
      <c r="K20" s="65"/>
      <c r="L20" s="65"/>
      <c r="M20" s="65"/>
      <c r="N20" s="67"/>
      <c r="O20" s="65"/>
      <c r="P20" s="65"/>
      <c r="Q20" s="65"/>
      <c r="R20" s="65">
        <f t="shared" si="8"/>
        <v>0</v>
      </c>
      <c r="S20" s="65"/>
      <c r="T20" s="65"/>
      <c r="U20" s="65"/>
      <c r="V20" s="65"/>
      <c r="W20" s="67"/>
      <c r="X20" s="65">
        <f t="shared" si="9"/>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10"/>
        <v>0</v>
      </c>
      <c r="AZ20" s="65">
        <f t="shared" si="10"/>
        <v>0</v>
      </c>
      <c r="BA20" s="65">
        <f t="shared" si="10"/>
        <v>0</v>
      </c>
      <c r="BB20" s="65"/>
      <c r="BC20" s="65"/>
      <c r="BD20" s="65"/>
      <c r="BE20" s="65">
        <f>-BE92*3.6</f>
        <v>0</v>
      </c>
      <c r="BF20" s="68">
        <f>-BF95</f>
        <v>0</v>
      </c>
    </row>
    <row r="21" spans="1:58" x14ac:dyDescent="0.2">
      <c r="A21" s="64" t="s">
        <v>249</v>
      </c>
      <c r="B21" s="65">
        <f t="shared" si="7"/>
        <v>0</v>
      </c>
      <c r="C21" s="65"/>
      <c r="D21" s="65"/>
      <c r="E21" s="65"/>
      <c r="F21" s="65"/>
      <c r="G21" s="65"/>
      <c r="H21" s="65"/>
      <c r="I21" s="65"/>
      <c r="J21" s="65"/>
      <c r="K21" s="65"/>
      <c r="L21" s="65"/>
      <c r="M21" s="65"/>
      <c r="N21" s="67"/>
      <c r="O21" s="65"/>
      <c r="P21" s="65"/>
      <c r="Q21" s="65"/>
      <c r="R21" s="65">
        <f t="shared" si="8"/>
        <v>0</v>
      </c>
      <c r="S21" s="65"/>
      <c r="T21" s="65"/>
      <c r="U21" s="65"/>
      <c r="V21" s="65"/>
      <c r="W21" s="67"/>
      <c r="X21" s="65">
        <f t="shared" si="9"/>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10"/>
        <v>0</v>
      </c>
      <c r="AZ21" s="65">
        <f t="shared" si="10"/>
        <v>0</v>
      </c>
      <c r="BA21" s="65">
        <f t="shared" si="10"/>
        <v>0</v>
      </c>
      <c r="BB21" s="65"/>
      <c r="BC21" s="65"/>
      <c r="BD21" s="65"/>
      <c r="BE21" s="65">
        <f>-BE93*3.6</f>
        <v>0</v>
      </c>
      <c r="BF21" s="68">
        <f>-BF96</f>
        <v>0</v>
      </c>
    </row>
    <row r="22" spans="1:58" x14ac:dyDescent="0.2">
      <c r="A22" s="64" t="s">
        <v>169</v>
      </c>
      <c r="B22" s="65">
        <f t="shared" si="7"/>
        <v>0</v>
      </c>
      <c r="C22" s="65"/>
      <c r="D22" s="65"/>
      <c r="E22" s="65"/>
      <c r="F22" s="65"/>
      <c r="G22" s="65"/>
      <c r="H22" s="65"/>
      <c r="I22" s="65"/>
      <c r="J22" s="65"/>
      <c r="K22" s="65"/>
      <c r="L22" s="65"/>
      <c r="M22" s="65"/>
      <c r="N22" s="67"/>
      <c r="O22" s="65"/>
      <c r="P22" s="65"/>
      <c r="Q22" s="65"/>
      <c r="R22" s="65">
        <f t="shared" si="8"/>
        <v>0</v>
      </c>
      <c r="S22" s="65"/>
      <c r="T22" s="65"/>
      <c r="U22" s="65"/>
      <c r="V22" s="65"/>
      <c r="W22" s="67"/>
      <c r="X22" s="65">
        <f t="shared" si="9"/>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7"/>
        <v>0</v>
      </c>
      <c r="C23" s="65"/>
      <c r="D23" s="65"/>
      <c r="E23" s="65"/>
      <c r="F23" s="65"/>
      <c r="G23" s="65"/>
      <c r="H23" s="65"/>
      <c r="I23" s="65"/>
      <c r="J23" s="65"/>
      <c r="K23" s="65"/>
      <c r="L23" s="65"/>
      <c r="M23" s="65"/>
      <c r="N23" s="67"/>
      <c r="O23" s="65"/>
      <c r="P23" s="65"/>
      <c r="Q23" s="65"/>
      <c r="R23" s="65">
        <f t="shared" si="8"/>
        <v>0</v>
      </c>
      <c r="S23" s="65"/>
      <c r="T23" s="65"/>
      <c r="U23" s="65"/>
      <c r="V23" s="65"/>
      <c r="W23" s="67"/>
      <c r="X23" s="65">
        <f t="shared" si="9"/>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7"/>
        <v>0</v>
      </c>
      <c r="C24" s="65"/>
      <c r="D24" s="65"/>
      <c r="E24" s="65"/>
      <c r="F24" s="65"/>
      <c r="G24" s="65"/>
      <c r="H24" s="65"/>
      <c r="I24" s="65"/>
      <c r="J24" s="65"/>
      <c r="K24" s="65"/>
      <c r="L24" s="65"/>
      <c r="M24" s="65"/>
      <c r="N24" s="67"/>
      <c r="O24" s="65"/>
      <c r="P24" s="65"/>
      <c r="Q24" s="65"/>
      <c r="R24" s="65">
        <f t="shared" si="8"/>
        <v>0</v>
      </c>
      <c r="S24" s="65"/>
      <c r="T24" s="65"/>
      <c r="U24" s="65"/>
      <c r="V24" s="65"/>
      <c r="W24" s="67"/>
      <c r="X24" s="65">
        <f t="shared" si="9"/>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7"/>
        <v>0</v>
      </c>
      <c r="C25" s="65"/>
      <c r="D25" s="65"/>
      <c r="E25" s="65"/>
      <c r="F25" s="65"/>
      <c r="G25" s="65"/>
      <c r="H25" s="65"/>
      <c r="I25" s="65"/>
      <c r="J25" s="65"/>
      <c r="K25" s="65"/>
      <c r="L25" s="65"/>
      <c r="M25" s="65"/>
      <c r="N25" s="67"/>
      <c r="O25" s="65"/>
      <c r="P25" s="65"/>
      <c r="Q25" s="65"/>
      <c r="R25" s="65">
        <f t="shared" si="8"/>
        <v>0</v>
      </c>
      <c r="S25" s="65"/>
      <c r="T25" s="65"/>
      <c r="U25" s="65"/>
      <c r="V25" s="65"/>
      <c r="W25" s="67"/>
      <c r="X25" s="65">
        <f t="shared" si="9"/>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7"/>
        <v>0</v>
      </c>
      <c r="C26" s="65"/>
      <c r="D26" s="65"/>
      <c r="E26" s="65"/>
      <c r="F26" s="65"/>
      <c r="G26" s="65"/>
      <c r="H26" s="65"/>
      <c r="I26" s="65"/>
      <c r="J26" s="65"/>
      <c r="K26" s="65"/>
      <c r="L26" s="65"/>
      <c r="M26" s="65"/>
      <c r="N26" s="67"/>
      <c r="O26" s="65"/>
      <c r="P26" s="65"/>
      <c r="Q26" s="65"/>
      <c r="R26" s="65">
        <f t="shared" si="8"/>
        <v>0</v>
      </c>
      <c r="S26" s="65"/>
      <c r="T26" s="65"/>
      <c r="U26" s="65"/>
      <c r="V26" s="65"/>
      <c r="W26" s="67"/>
      <c r="X26" s="65">
        <f t="shared" si="9"/>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7"/>
        <v>-3025727.931785156</v>
      </c>
      <c r="C27" s="65"/>
      <c r="D27" s="65"/>
      <c r="E27" s="65">
        <v>-3025727.931785156</v>
      </c>
      <c r="F27" s="65"/>
      <c r="G27" s="65"/>
      <c r="H27" s="65"/>
      <c r="I27" s="65"/>
      <c r="J27" s="65"/>
      <c r="K27" s="65">
        <v>3774814.4330273438</v>
      </c>
      <c r="L27" s="65"/>
      <c r="M27" s="65"/>
      <c r="N27" s="67"/>
      <c r="O27" s="65">
        <v>1109293.7484179686</v>
      </c>
      <c r="P27" s="65"/>
      <c r="Q27" s="65"/>
      <c r="R27" s="65">
        <f t="shared" si="8"/>
        <v>0</v>
      </c>
      <c r="S27" s="65"/>
      <c r="T27" s="65"/>
      <c r="U27" s="65"/>
      <c r="V27" s="65"/>
      <c r="W27" s="67"/>
      <c r="X27" s="65">
        <f t="shared" si="9"/>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7"/>
        <v>0</v>
      </c>
      <c r="C28" s="65"/>
      <c r="D28" s="65"/>
      <c r="E28" s="65"/>
      <c r="F28" s="65"/>
      <c r="G28" s="65"/>
      <c r="H28" s="65"/>
      <c r="I28" s="65"/>
      <c r="J28" s="65"/>
      <c r="K28" s="65"/>
      <c r="L28" s="65"/>
      <c r="M28" s="65"/>
      <c r="N28" s="67">
        <v>1039648.61</v>
      </c>
      <c r="O28" s="65"/>
      <c r="P28" s="65"/>
      <c r="Q28" s="65"/>
      <c r="R28" s="65">
        <f t="shared" si="8"/>
        <v>0</v>
      </c>
      <c r="S28" s="65"/>
      <c r="T28" s="65"/>
      <c r="U28" s="65"/>
      <c r="V28" s="65"/>
      <c r="W28" s="67"/>
      <c r="X28" s="65">
        <f t="shared" si="9"/>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7"/>
        <v>0</v>
      </c>
      <c r="C29" s="65"/>
      <c r="D29" s="65"/>
      <c r="E29" s="65"/>
      <c r="F29" s="65"/>
      <c r="G29" s="65"/>
      <c r="H29" s="65"/>
      <c r="I29" s="65"/>
      <c r="J29" s="65"/>
      <c r="K29" s="65">
        <v>-3170844.1744921873</v>
      </c>
      <c r="L29" s="65"/>
      <c r="M29" s="65"/>
      <c r="N29" s="67"/>
      <c r="O29" s="65"/>
      <c r="P29" s="65">
        <v>5559896.1180468751</v>
      </c>
      <c r="Q29" s="65"/>
      <c r="R29" s="65">
        <f t="shared" si="8"/>
        <v>0</v>
      </c>
      <c r="S29" s="65"/>
      <c r="T29" s="65"/>
      <c r="U29" s="65"/>
      <c r="V29" s="65"/>
      <c r="W29" s="67"/>
      <c r="X29" s="65">
        <f t="shared" si="9"/>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7"/>
        <v>0</v>
      </c>
      <c r="C30" s="65"/>
      <c r="D30" s="65"/>
      <c r="E30" s="65"/>
      <c r="F30" s="65"/>
      <c r="G30" s="65"/>
      <c r="H30" s="65"/>
      <c r="I30" s="65"/>
      <c r="J30" s="65"/>
      <c r="K30" s="65"/>
      <c r="L30" s="65"/>
      <c r="M30" s="65"/>
      <c r="N30" s="67"/>
      <c r="O30" s="65"/>
      <c r="P30" s="65"/>
      <c r="Q30" s="65"/>
      <c r="R30" s="65">
        <f t="shared" si="8"/>
        <v>0</v>
      </c>
      <c r="S30" s="65"/>
      <c r="T30" s="65"/>
      <c r="U30" s="65"/>
      <c r="V30" s="65"/>
      <c r="W30" s="67"/>
      <c r="X30" s="65">
        <f t="shared" si="9"/>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7"/>
        <v>0</v>
      </c>
      <c r="C31" s="65"/>
      <c r="D31" s="65"/>
      <c r="E31" s="65"/>
      <c r="F31" s="65"/>
      <c r="G31" s="65"/>
      <c r="H31" s="65"/>
      <c r="I31" s="65"/>
      <c r="J31" s="65"/>
      <c r="K31" s="65"/>
      <c r="L31" s="65"/>
      <c r="M31" s="65"/>
      <c r="N31" s="67"/>
      <c r="O31" s="65"/>
      <c r="P31" s="65"/>
      <c r="Q31" s="65"/>
      <c r="R31" s="65">
        <f t="shared" si="8"/>
        <v>0</v>
      </c>
      <c r="S31" s="65"/>
      <c r="T31" s="65"/>
      <c r="U31" s="65"/>
      <c r="V31" s="65"/>
      <c r="W31" s="67"/>
      <c r="X31" s="65">
        <f t="shared" si="9"/>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7"/>
        <v>0</v>
      </c>
      <c r="C32" s="65"/>
      <c r="D32" s="65"/>
      <c r="E32" s="65"/>
      <c r="F32" s="65"/>
      <c r="G32" s="65"/>
      <c r="H32" s="65"/>
      <c r="I32" s="65"/>
      <c r="J32" s="65"/>
      <c r="K32" s="65"/>
      <c r="L32" s="65"/>
      <c r="M32" s="65"/>
      <c r="N32" s="67"/>
      <c r="O32" s="65"/>
      <c r="P32" s="65"/>
      <c r="Q32" s="65"/>
      <c r="R32" s="65">
        <f t="shared" si="8"/>
        <v>0</v>
      </c>
      <c r="S32" s="65"/>
      <c r="T32" s="65"/>
      <c r="U32" s="65"/>
      <c r="V32" s="65"/>
      <c r="W32" s="67"/>
      <c r="X32" s="65">
        <f t="shared" si="9"/>
        <v>-79757137.070624992</v>
      </c>
      <c r="Y32" s="65">
        <v>-79757137.070624992</v>
      </c>
      <c r="Z32" s="65"/>
      <c r="AA32" s="65"/>
      <c r="AB32" s="65"/>
      <c r="AC32" s="65"/>
      <c r="AD32" s="65">
        <v>902344.60669335932</v>
      </c>
      <c r="AE32" s="65"/>
      <c r="AF32" s="65">
        <v>1124783.6242343751</v>
      </c>
      <c r="AG32" s="65">
        <v>25383281.791437499</v>
      </c>
      <c r="AH32" s="65"/>
      <c r="AI32" s="65"/>
      <c r="AJ32" s="65"/>
      <c r="AK32" s="65">
        <v>1220186.5960078123</v>
      </c>
      <c r="AL32" s="65">
        <v>25393580.981249999</v>
      </c>
      <c r="AM32" s="65">
        <v>9471064.1698906254</v>
      </c>
      <c r="AN32" s="65">
        <v>-763702.19882812502</v>
      </c>
      <c r="AO32" s="65">
        <v>62189.816552734374</v>
      </c>
      <c r="AP32" s="65">
        <v>1405408.8667968749</v>
      </c>
      <c r="AQ32" s="65">
        <v>1077718.1507812501</v>
      </c>
      <c r="AR32" s="65">
        <v>872936.88164062495</v>
      </c>
      <c r="AS32" s="65"/>
      <c r="AT32" s="65"/>
      <c r="AU32" s="65"/>
      <c r="AV32" s="65"/>
      <c r="AW32" s="65"/>
      <c r="AX32" s="65"/>
      <c r="AY32" s="65"/>
      <c r="AZ32" s="65"/>
      <c r="BA32" s="65"/>
      <c r="BB32" s="65"/>
      <c r="BC32" s="65"/>
      <c r="BD32" s="65"/>
      <c r="BE32" s="65"/>
      <c r="BF32" s="68"/>
    </row>
    <row r="33" spans="1:58" x14ac:dyDescent="0.2">
      <c r="A33" s="64" t="s">
        <v>260</v>
      </c>
      <c r="B33" s="65">
        <f t="shared" si="7"/>
        <v>-78553185.978312492</v>
      </c>
      <c r="C33" s="65"/>
      <c r="D33" s="65"/>
      <c r="E33" s="65"/>
      <c r="F33" s="65">
        <v>-78553185.978312492</v>
      </c>
      <c r="G33" s="65"/>
      <c r="H33" s="65"/>
      <c r="I33" s="65"/>
      <c r="J33" s="65"/>
      <c r="K33" s="65"/>
      <c r="L33" s="65"/>
      <c r="M33" s="65"/>
      <c r="N33" s="67"/>
      <c r="O33" s="65"/>
      <c r="P33" s="65"/>
      <c r="Q33" s="65"/>
      <c r="R33" s="65">
        <f t="shared" si="8"/>
        <v>0</v>
      </c>
      <c r="S33" s="65"/>
      <c r="T33" s="65"/>
      <c r="U33" s="65"/>
      <c r="V33" s="65"/>
      <c r="W33" s="67">
        <v>-3258711.0019687503</v>
      </c>
      <c r="X33" s="65">
        <f t="shared" si="9"/>
        <v>25236600.138615627</v>
      </c>
      <c r="Y33" s="65"/>
      <c r="Z33" s="65"/>
      <c r="AA33" s="65"/>
      <c r="AB33" s="65"/>
      <c r="AC33" s="65">
        <v>25236600.138615627</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 t="shared" si="7"/>
        <v>0</v>
      </c>
      <c r="C34" s="65"/>
      <c r="D34" s="65"/>
      <c r="E34" s="65"/>
      <c r="F34" s="65"/>
      <c r="G34" s="65"/>
      <c r="H34" s="65"/>
      <c r="I34" s="65"/>
      <c r="J34" s="65"/>
      <c r="K34" s="65"/>
      <c r="L34" s="65"/>
      <c r="M34" s="65"/>
      <c r="N34" s="67"/>
      <c r="O34" s="65"/>
      <c r="P34" s="65"/>
      <c r="Q34" s="65"/>
      <c r="R34" s="65">
        <f t="shared" si="8"/>
        <v>-24306042.959859371</v>
      </c>
      <c r="S34" s="65">
        <v>-24306042.959859371</v>
      </c>
      <c r="T34" s="65"/>
      <c r="U34" s="65"/>
      <c r="V34" s="65"/>
      <c r="W34" s="67"/>
      <c r="X34" s="65">
        <f t="shared" si="9"/>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SUM(B37:B47)</f>
        <v>0</v>
      </c>
      <c r="C36" s="75">
        <f t="shared" ref="C36:AU36" si="11">SUM(C37:C47)</f>
        <v>0</v>
      </c>
      <c r="D36" s="75"/>
      <c r="E36" s="75">
        <f t="shared" si="11"/>
        <v>0</v>
      </c>
      <c r="F36" s="75">
        <f t="shared" si="11"/>
        <v>0</v>
      </c>
      <c r="G36" s="75">
        <f t="shared" si="11"/>
        <v>0</v>
      </c>
      <c r="H36" s="75">
        <f t="shared" si="11"/>
        <v>0</v>
      </c>
      <c r="I36" s="75">
        <f t="shared" si="11"/>
        <v>0</v>
      </c>
      <c r="J36" s="75">
        <f t="shared" si="11"/>
        <v>0</v>
      </c>
      <c r="K36" s="75">
        <f t="shared" si="11"/>
        <v>0</v>
      </c>
      <c r="L36" s="75">
        <f t="shared" si="11"/>
        <v>0</v>
      </c>
      <c r="M36" s="75">
        <f t="shared" si="11"/>
        <v>0</v>
      </c>
      <c r="N36" s="76">
        <f t="shared" si="11"/>
        <v>58610.465373535153</v>
      </c>
      <c r="O36" s="75">
        <f t="shared" si="11"/>
        <v>0</v>
      </c>
      <c r="P36" s="75">
        <f t="shared" si="11"/>
        <v>0</v>
      </c>
      <c r="Q36" s="75">
        <f t="shared" si="11"/>
        <v>0</v>
      </c>
      <c r="R36" s="75">
        <f t="shared" si="11"/>
        <v>0</v>
      </c>
      <c r="S36" s="75">
        <f t="shared" si="11"/>
        <v>0</v>
      </c>
      <c r="T36" s="75">
        <f t="shared" si="11"/>
        <v>0</v>
      </c>
      <c r="U36" s="75">
        <f t="shared" si="11"/>
        <v>0</v>
      </c>
      <c r="V36" s="75">
        <f t="shared" si="11"/>
        <v>0</v>
      </c>
      <c r="W36" s="76">
        <f t="shared" si="11"/>
        <v>866072.20147558593</v>
      </c>
      <c r="X36" s="76">
        <f t="shared" si="11"/>
        <v>0</v>
      </c>
      <c r="Y36" s="75">
        <f t="shared" si="11"/>
        <v>0</v>
      </c>
      <c r="Z36" s="75">
        <f t="shared" si="11"/>
        <v>0</v>
      </c>
      <c r="AA36" s="75">
        <f t="shared" si="11"/>
        <v>0</v>
      </c>
      <c r="AB36" s="75">
        <f t="shared" si="11"/>
        <v>0</v>
      </c>
      <c r="AC36" s="75">
        <f t="shared" si="11"/>
        <v>0</v>
      </c>
      <c r="AD36" s="75">
        <f t="shared" si="11"/>
        <v>0</v>
      </c>
      <c r="AE36" s="75">
        <f t="shared" si="11"/>
        <v>0</v>
      </c>
      <c r="AF36" s="75">
        <f t="shared" si="11"/>
        <v>0</v>
      </c>
      <c r="AG36" s="75">
        <f t="shared" si="11"/>
        <v>0</v>
      </c>
      <c r="AH36" s="75">
        <f t="shared" si="11"/>
        <v>0</v>
      </c>
      <c r="AI36" s="75">
        <f t="shared" si="11"/>
        <v>0</v>
      </c>
      <c r="AJ36" s="75">
        <f t="shared" si="11"/>
        <v>0</v>
      </c>
      <c r="AK36" s="75">
        <f t="shared" si="11"/>
        <v>0</v>
      </c>
      <c r="AL36" s="75">
        <f t="shared" si="11"/>
        <v>0</v>
      </c>
      <c r="AM36" s="75">
        <f t="shared" si="11"/>
        <v>0</v>
      </c>
      <c r="AN36" s="75">
        <f t="shared" si="11"/>
        <v>0</v>
      </c>
      <c r="AO36" s="75">
        <f t="shared" si="11"/>
        <v>0</v>
      </c>
      <c r="AP36" s="75">
        <f t="shared" si="11"/>
        <v>0</v>
      </c>
      <c r="AQ36" s="75">
        <f t="shared" si="11"/>
        <v>0</v>
      </c>
      <c r="AR36" s="75">
        <f t="shared" si="11"/>
        <v>0</v>
      </c>
      <c r="AS36" s="75">
        <f t="shared" si="11"/>
        <v>0</v>
      </c>
      <c r="AT36" s="75">
        <f t="shared" si="11"/>
        <v>0</v>
      </c>
      <c r="AU36" s="75">
        <f t="shared" si="11"/>
        <v>0</v>
      </c>
      <c r="AV36" s="75"/>
      <c r="AW36" s="75"/>
      <c r="AX36" s="75"/>
      <c r="AY36" s="75"/>
      <c r="AZ36" s="75"/>
      <c r="BA36" s="75"/>
      <c r="BB36" s="75">
        <f>SUM(BB37:BB47)</f>
        <v>0</v>
      </c>
      <c r="BC36" s="75">
        <f>SUM(BC37:BC47)</f>
        <v>0</v>
      </c>
      <c r="BD36" s="75">
        <f>SUM(BD37:BD47)</f>
        <v>0</v>
      </c>
      <c r="BE36" s="75">
        <f>SUM(BE37:BE47)</f>
        <v>0</v>
      </c>
      <c r="BF36" s="77">
        <f>SUM(BF37:BF47)</f>
        <v>0</v>
      </c>
    </row>
    <row r="37" spans="1:58" x14ac:dyDescent="0.2">
      <c r="A37" s="64" t="s">
        <v>263</v>
      </c>
      <c r="B37" s="65">
        <f t="shared" ref="B37:B47" si="12">+E37+F37+G37+D37</f>
        <v>0</v>
      </c>
      <c r="C37" s="65"/>
      <c r="D37" s="65"/>
      <c r="E37" s="65"/>
      <c r="F37" s="65"/>
      <c r="G37" s="65"/>
      <c r="H37" s="65"/>
      <c r="I37" s="65"/>
      <c r="J37" s="65"/>
      <c r="K37" s="65"/>
      <c r="L37" s="65"/>
      <c r="M37" s="65"/>
      <c r="N37" s="67"/>
      <c r="O37" s="65"/>
      <c r="P37" s="65"/>
      <c r="Q37" s="65"/>
      <c r="R37" s="65">
        <f t="shared" ref="R37:R49" si="13">SUM(S37:V37)</f>
        <v>0</v>
      </c>
      <c r="S37" s="65"/>
      <c r="T37" s="65"/>
      <c r="U37" s="65"/>
      <c r="V37" s="65"/>
      <c r="W37" s="67"/>
      <c r="X37" s="65">
        <f t="shared" ref="X37:X47" si="14">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8"/>
    </row>
    <row r="38" spans="1:58" x14ac:dyDescent="0.2">
      <c r="A38" s="64" t="s">
        <v>264</v>
      </c>
      <c r="B38" s="65">
        <f t="shared" si="12"/>
        <v>0</v>
      </c>
      <c r="C38" s="65"/>
      <c r="D38" s="65"/>
      <c r="E38" s="65"/>
      <c r="F38" s="65"/>
      <c r="G38" s="65"/>
      <c r="H38" s="65"/>
      <c r="I38" s="65"/>
      <c r="J38" s="65"/>
      <c r="K38" s="65"/>
      <c r="L38" s="65"/>
      <c r="M38" s="65"/>
      <c r="N38" s="67"/>
      <c r="O38" s="65"/>
      <c r="P38" s="65"/>
      <c r="Q38" s="65"/>
      <c r="R38" s="65">
        <f t="shared" si="13"/>
        <v>0</v>
      </c>
      <c r="S38" s="65"/>
      <c r="T38" s="65"/>
      <c r="U38" s="65"/>
      <c r="V38" s="65"/>
      <c r="W38" s="67"/>
      <c r="X38" s="65">
        <f t="shared" si="14"/>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12"/>
        <v>0</v>
      </c>
      <c r="C39" s="65"/>
      <c r="D39" s="65"/>
      <c r="E39" s="65"/>
      <c r="F39" s="65"/>
      <c r="G39" s="65"/>
      <c r="H39" s="65"/>
      <c r="I39" s="65"/>
      <c r="J39" s="65"/>
      <c r="K39" s="65"/>
      <c r="L39" s="65"/>
      <c r="M39" s="65"/>
      <c r="N39" s="67"/>
      <c r="O39" s="65"/>
      <c r="P39" s="65"/>
      <c r="Q39" s="65"/>
      <c r="R39" s="65">
        <f t="shared" si="13"/>
        <v>0</v>
      </c>
      <c r="S39" s="65"/>
      <c r="T39" s="65"/>
      <c r="U39" s="65"/>
      <c r="V39" s="65"/>
      <c r="W39" s="67"/>
      <c r="X39" s="65">
        <f t="shared" si="14"/>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12"/>
        <v>0</v>
      </c>
      <c r="C40" s="65"/>
      <c r="D40" s="65"/>
      <c r="E40" s="65"/>
      <c r="F40" s="65"/>
      <c r="G40" s="65"/>
      <c r="H40" s="65"/>
      <c r="I40" s="65"/>
      <c r="J40" s="65"/>
      <c r="K40" s="65"/>
      <c r="L40" s="65"/>
      <c r="M40" s="65"/>
      <c r="N40" s="67"/>
      <c r="O40" s="65"/>
      <c r="P40" s="65"/>
      <c r="Q40" s="65"/>
      <c r="R40" s="65">
        <f t="shared" si="13"/>
        <v>0</v>
      </c>
      <c r="S40" s="65"/>
      <c r="T40" s="65"/>
      <c r="U40" s="65"/>
      <c r="V40" s="65"/>
      <c r="W40" s="67"/>
      <c r="X40" s="65">
        <f t="shared" si="14"/>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12"/>
        <v>0</v>
      </c>
      <c r="C41" s="65"/>
      <c r="D41" s="65"/>
      <c r="E41" s="65"/>
      <c r="F41" s="65"/>
      <c r="G41" s="65"/>
      <c r="H41" s="65"/>
      <c r="I41" s="65"/>
      <c r="J41" s="65"/>
      <c r="K41" s="65"/>
      <c r="L41" s="65"/>
      <c r="M41" s="65"/>
      <c r="N41" s="67"/>
      <c r="O41" s="65"/>
      <c r="P41" s="65"/>
      <c r="Q41" s="65"/>
      <c r="R41" s="65">
        <f t="shared" si="13"/>
        <v>0</v>
      </c>
      <c r="S41" s="65"/>
      <c r="T41" s="65"/>
      <c r="U41" s="65"/>
      <c r="V41" s="65"/>
      <c r="W41" s="67"/>
      <c r="X41" s="65">
        <f t="shared" si="14"/>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12"/>
        <v>0</v>
      </c>
      <c r="C42" s="65"/>
      <c r="D42" s="65"/>
      <c r="E42" s="65"/>
      <c r="F42" s="65"/>
      <c r="G42" s="65"/>
      <c r="H42" s="65"/>
      <c r="I42" s="65"/>
      <c r="J42" s="65"/>
      <c r="K42" s="65"/>
      <c r="L42" s="65"/>
      <c r="M42" s="65"/>
      <c r="N42" s="67"/>
      <c r="O42" s="65"/>
      <c r="P42" s="65"/>
      <c r="Q42" s="65"/>
      <c r="R42" s="65">
        <f t="shared" si="13"/>
        <v>0</v>
      </c>
      <c r="S42" s="65"/>
      <c r="T42" s="65"/>
      <c r="U42" s="65"/>
      <c r="V42" s="65"/>
      <c r="W42" s="67"/>
      <c r="X42" s="65">
        <f t="shared" si="14"/>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12"/>
        <v>0</v>
      </c>
      <c r="C43" s="65"/>
      <c r="D43" s="65"/>
      <c r="E43" s="65"/>
      <c r="F43" s="65"/>
      <c r="G43" s="65"/>
      <c r="H43" s="65"/>
      <c r="I43" s="65"/>
      <c r="J43" s="65"/>
      <c r="K43" s="65"/>
      <c r="L43" s="65"/>
      <c r="M43" s="65"/>
      <c r="N43" s="67"/>
      <c r="O43" s="65"/>
      <c r="P43" s="65"/>
      <c r="Q43" s="65"/>
      <c r="R43" s="65">
        <f t="shared" si="13"/>
        <v>0</v>
      </c>
      <c r="S43" s="65"/>
      <c r="T43" s="65"/>
      <c r="U43" s="65"/>
      <c r="V43" s="65"/>
      <c r="W43" s="67"/>
      <c r="X43" s="65">
        <f t="shared" si="14"/>
        <v>0</v>
      </c>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8"/>
    </row>
    <row r="44" spans="1:58" x14ac:dyDescent="0.2">
      <c r="A44" s="64" t="s">
        <v>266</v>
      </c>
      <c r="B44" s="65">
        <f t="shared" si="12"/>
        <v>0</v>
      </c>
      <c r="C44" s="65"/>
      <c r="D44" s="65"/>
      <c r="E44" s="65"/>
      <c r="F44" s="65"/>
      <c r="G44" s="65"/>
      <c r="H44" s="65"/>
      <c r="I44" s="65"/>
      <c r="J44" s="65"/>
      <c r="K44" s="65"/>
      <c r="L44" s="65"/>
      <c r="M44" s="65"/>
      <c r="N44" s="67">
        <v>58610.465373535153</v>
      </c>
      <c r="O44" s="65"/>
      <c r="P44" s="65"/>
      <c r="Q44" s="65"/>
      <c r="R44" s="65">
        <f t="shared" si="13"/>
        <v>0</v>
      </c>
      <c r="S44" s="65"/>
      <c r="T44" s="65"/>
      <c r="U44" s="65"/>
      <c r="V44" s="65"/>
      <c r="W44" s="67">
        <v>866072.20147558593</v>
      </c>
      <c r="X44" s="65">
        <f t="shared" si="14"/>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8"/>
    </row>
    <row r="45" spans="1:58" x14ac:dyDescent="0.2">
      <c r="A45" s="64" t="s">
        <v>267</v>
      </c>
      <c r="B45" s="65">
        <f t="shared" si="12"/>
        <v>0</v>
      </c>
      <c r="C45" s="65"/>
      <c r="D45" s="65"/>
      <c r="E45" s="65"/>
      <c r="F45" s="65"/>
      <c r="G45" s="65"/>
      <c r="H45" s="65"/>
      <c r="I45" s="65"/>
      <c r="J45" s="65"/>
      <c r="K45" s="65"/>
      <c r="L45" s="65"/>
      <c r="M45" s="65"/>
      <c r="N45" s="67"/>
      <c r="O45" s="65"/>
      <c r="P45" s="65"/>
      <c r="Q45" s="65"/>
      <c r="R45" s="65">
        <f t="shared" si="13"/>
        <v>0</v>
      </c>
      <c r="S45" s="65"/>
      <c r="T45" s="65"/>
      <c r="U45" s="65"/>
      <c r="V45" s="65"/>
      <c r="W45" s="67"/>
      <c r="X45" s="65">
        <f t="shared" si="14"/>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8"/>
    </row>
    <row r="46" spans="1:58" x14ac:dyDescent="0.2">
      <c r="A46" s="64" t="s">
        <v>268</v>
      </c>
      <c r="B46" s="65">
        <f t="shared" si="12"/>
        <v>0</v>
      </c>
      <c r="C46" s="65"/>
      <c r="D46" s="65"/>
      <c r="E46" s="65"/>
      <c r="F46" s="65"/>
      <c r="G46" s="65"/>
      <c r="H46" s="65"/>
      <c r="I46" s="65"/>
      <c r="J46" s="65"/>
      <c r="K46" s="65"/>
      <c r="L46" s="65"/>
      <c r="M46" s="65"/>
      <c r="N46" s="67"/>
      <c r="O46" s="65"/>
      <c r="P46" s="65"/>
      <c r="Q46" s="65"/>
      <c r="R46" s="65">
        <f t="shared" si="13"/>
        <v>0</v>
      </c>
      <c r="S46" s="65"/>
      <c r="T46" s="65"/>
      <c r="U46" s="65"/>
      <c r="V46" s="65"/>
      <c r="W46" s="67"/>
      <c r="X46" s="65">
        <f t="shared" si="14"/>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12"/>
        <v>0</v>
      </c>
      <c r="C47" s="65"/>
      <c r="D47" s="65"/>
      <c r="E47" s="65"/>
      <c r="F47" s="65"/>
      <c r="G47" s="65"/>
      <c r="H47" s="65"/>
      <c r="I47" s="65"/>
      <c r="J47" s="65"/>
      <c r="K47" s="65"/>
      <c r="L47" s="65"/>
      <c r="M47" s="65"/>
      <c r="N47" s="67"/>
      <c r="O47" s="65"/>
      <c r="P47" s="65"/>
      <c r="Q47" s="65"/>
      <c r="R47" s="65">
        <f t="shared" si="13"/>
        <v>0</v>
      </c>
      <c r="S47" s="65"/>
      <c r="T47" s="65"/>
      <c r="U47" s="65"/>
      <c r="V47" s="65"/>
      <c r="W47" s="67"/>
      <c r="X47" s="65">
        <f t="shared" si="14"/>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c r="C48" s="65"/>
      <c r="D48" s="65"/>
      <c r="E48" s="65"/>
      <c r="F48" s="65"/>
      <c r="G48" s="65"/>
      <c r="H48" s="65"/>
      <c r="I48" s="65"/>
      <c r="J48" s="65"/>
      <c r="K48" s="65"/>
      <c r="L48" s="65"/>
      <c r="M48" s="65"/>
      <c r="N48" s="67"/>
      <c r="O48" s="65"/>
      <c r="P48" s="65"/>
      <c r="Q48" s="65"/>
      <c r="R48" s="65">
        <f t="shared" si="13"/>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ref="B49" si="15">+E49+F49+G49+D49</f>
        <v>0</v>
      </c>
      <c r="C49" s="65"/>
      <c r="D49" s="65"/>
      <c r="E49" s="65"/>
      <c r="F49" s="65"/>
      <c r="G49" s="65"/>
      <c r="H49" s="65"/>
      <c r="I49" s="65"/>
      <c r="J49" s="65"/>
      <c r="K49" s="65"/>
      <c r="L49" s="65"/>
      <c r="M49" s="65"/>
      <c r="N49" s="67"/>
      <c r="O49" s="65"/>
      <c r="P49" s="65"/>
      <c r="Q49" s="65"/>
      <c r="R49" s="65">
        <f t="shared" si="13"/>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+B53+B68+B77+B83</f>
        <v>61795537.730557442</v>
      </c>
      <c r="C51" s="71">
        <f t="shared" ref="C51:AU51" si="16">+C53+C68+C77+C83</f>
        <v>0</v>
      </c>
      <c r="D51" s="71"/>
      <c r="E51" s="71">
        <f t="shared" si="16"/>
        <v>0</v>
      </c>
      <c r="F51" s="71">
        <f t="shared" si="16"/>
        <v>55433108.237447269</v>
      </c>
      <c r="G51" s="71">
        <f t="shared" si="16"/>
        <v>0</v>
      </c>
      <c r="H51" s="71">
        <f t="shared" si="16"/>
        <v>0</v>
      </c>
      <c r="I51" s="71">
        <f t="shared" si="16"/>
        <v>0</v>
      </c>
      <c r="J51" s="71">
        <f t="shared" si="16"/>
        <v>0</v>
      </c>
      <c r="K51" s="71">
        <f t="shared" si="16"/>
        <v>528474.02908203122</v>
      </c>
      <c r="L51" s="71">
        <f t="shared" si="16"/>
        <v>0</v>
      </c>
      <c r="M51" s="71">
        <f t="shared" si="16"/>
        <v>0</v>
      </c>
      <c r="N51" s="72">
        <f t="shared" si="16"/>
        <v>981060.72999999986</v>
      </c>
      <c r="O51" s="71">
        <f t="shared" si="16"/>
        <v>1109293.7484179686</v>
      </c>
      <c r="P51" s="71">
        <f t="shared" si="16"/>
        <v>5559896.1180468751</v>
      </c>
      <c r="Q51" s="71">
        <f t="shared" si="16"/>
        <v>0</v>
      </c>
      <c r="R51" s="71">
        <f t="shared" si="16"/>
        <v>46682864.902984373</v>
      </c>
      <c r="S51" s="71">
        <f t="shared" si="16"/>
        <v>46682864.902984373</v>
      </c>
      <c r="T51" s="71">
        <f t="shared" si="16"/>
        <v>0</v>
      </c>
      <c r="U51" s="71">
        <f t="shared" si="16"/>
        <v>0</v>
      </c>
      <c r="V51" s="71">
        <f t="shared" si="16"/>
        <v>0</v>
      </c>
      <c r="W51" s="72">
        <f t="shared" si="16"/>
        <v>4422897.9821837768</v>
      </c>
      <c r="X51" s="71">
        <f>+X53+X68+X77+X83</f>
        <v>0</v>
      </c>
      <c r="Y51" s="71">
        <f t="shared" si="16"/>
        <v>0</v>
      </c>
      <c r="Z51" s="71">
        <f t="shared" si="16"/>
        <v>0</v>
      </c>
      <c r="AA51" s="71">
        <f t="shared" si="16"/>
        <v>0</v>
      </c>
      <c r="AB51" s="71">
        <f t="shared" si="16"/>
        <v>0</v>
      </c>
      <c r="AC51" s="71">
        <f t="shared" si="16"/>
        <v>0</v>
      </c>
      <c r="AD51" s="71">
        <f t="shared" si="16"/>
        <v>0</v>
      </c>
      <c r="AE51" s="71">
        <f t="shared" si="16"/>
        <v>0</v>
      </c>
      <c r="AF51" s="71">
        <f t="shared" si="16"/>
        <v>845404.822150402</v>
      </c>
      <c r="AG51" s="71">
        <f t="shared" si="16"/>
        <v>27717011.667859543</v>
      </c>
      <c r="AH51" s="71">
        <f t="shared" si="16"/>
        <v>0</v>
      </c>
      <c r="AI51" s="71">
        <f t="shared" si="16"/>
        <v>6131675.2328313924</v>
      </c>
      <c r="AJ51" s="71">
        <f t="shared" si="16"/>
        <v>0</v>
      </c>
      <c r="AK51" s="71">
        <f t="shared" si="16"/>
        <v>1711484.1494976596</v>
      </c>
      <c r="AL51" s="71">
        <f t="shared" si="16"/>
        <v>37853470.579705425</v>
      </c>
      <c r="AM51" s="71">
        <f t="shared" si="16"/>
        <v>1406976.869026073</v>
      </c>
      <c r="AN51" s="71">
        <f t="shared" si="16"/>
        <v>0</v>
      </c>
      <c r="AO51" s="71">
        <f t="shared" si="16"/>
        <v>0</v>
      </c>
      <c r="AP51" s="71">
        <f t="shared" si="16"/>
        <v>0</v>
      </c>
      <c r="AQ51" s="71">
        <f t="shared" si="16"/>
        <v>0</v>
      </c>
      <c r="AR51" s="71">
        <f t="shared" si="16"/>
        <v>0</v>
      </c>
      <c r="AS51" s="71">
        <f t="shared" si="16"/>
        <v>0</v>
      </c>
      <c r="AT51" s="71">
        <f t="shared" si="16"/>
        <v>0</v>
      </c>
      <c r="AU51" s="71">
        <f t="shared" si="16"/>
        <v>0</v>
      </c>
      <c r="AV51" s="71"/>
      <c r="AW51" s="71"/>
      <c r="AX51" s="71"/>
      <c r="AY51" s="71"/>
      <c r="AZ51" s="71"/>
      <c r="BA51" s="71"/>
      <c r="BB51" s="71">
        <f>+BB53+BB68+BB77+BB83</f>
        <v>0</v>
      </c>
      <c r="BC51" s="71">
        <f>+BC53+BC68+BC77+BC83</f>
        <v>0</v>
      </c>
      <c r="BD51" s="71">
        <f>+BD53+BD68+BD77+BD83</f>
        <v>0</v>
      </c>
      <c r="BE51" s="71">
        <f>+BE53+BE68+BE77+BE83</f>
        <v>0</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272</v>
      </c>
      <c r="B53" s="65">
        <f>SUM(B54:B66)</f>
        <v>45622463.227343835</v>
      </c>
      <c r="C53" s="65">
        <f t="shared" ref="C53:AU53" si="17">SUM(C54:C66)</f>
        <v>0</v>
      </c>
      <c r="D53" s="65"/>
      <c r="E53" s="65">
        <f t="shared" si="17"/>
        <v>0</v>
      </c>
      <c r="F53" s="65">
        <f t="shared" si="17"/>
        <v>39549280.99685818</v>
      </c>
      <c r="G53" s="65">
        <f t="shared" si="17"/>
        <v>0</v>
      </c>
      <c r="H53" s="65">
        <f t="shared" si="17"/>
        <v>0</v>
      </c>
      <c r="I53" s="65">
        <f t="shared" si="17"/>
        <v>0</v>
      </c>
      <c r="J53" s="65">
        <f t="shared" si="17"/>
        <v>0</v>
      </c>
      <c r="K53" s="65">
        <f t="shared" si="17"/>
        <v>528474.02908203122</v>
      </c>
      <c r="L53" s="65">
        <f t="shared" si="17"/>
        <v>0</v>
      </c>
      <c r="M53" s="65">
        <f t="shared" si="17"/>
        <v>0</v>
      </c>
      <c r="N53" s="67">
        <f t="shared" si="17"/>
        <v>981060.72999999986</v>
      </c>
      <c r="O53" s="65">
        <f t="shared" si="17"/>
        <v>1109293.7484179686</v>
      </c>
      <c r="P53" s="65">
        <f t="shared" si="17"/>
        <v>5559896.1180468751</v>
      </c>
      <c r="Q53" s="65">
        <f t="shared" si="17"/>
        <v>0</v>
      </c>
      <c r="R53" s="65">
        <f t="shared" si="17"/>
        <v>8907708.2975156233</v>
      </c>
      <c r="S53" s="65">
        <f t="shared" si="17"/>
        <v>8907708.2975156233</v>
      </c>
      <c r="T53" s="65">
        <f t="shared" si="17"/>
        <v>0</v>
      </c>
      <c r="U53" s="65">
        <f t="shared" si="17"/>
        <v>0</v>
      </c>
      <c r="V53" s="65">
        <f t="shared" si="17"/>
        <v>0</v>
      </c>
      <c r="W53" s="67">
        <f t="shared" si="17"/>
        <v>4340584.547165039</v>
      </c>
      <c r="X53" s="67">
        <f t="shared" si="17"/>
        <v>0</v>
      </c>
      <c r="Y53" s="65">
        <f t="shared" si="17"/>
        <v>0</v>
      </c>
      <c r="Z53" s="65">
        <f t="shared" si="17"/>
        <v>0</v>
      </c>
      <c r="AA53" s="65">
        <f t="shared" si="17"/>
        <v>0</v>
      </c>
      <c r="AB53" s="65">
        <f t="shared" si="17"/>
        <v>0</v>
      </c>
      <c r="AC53" s="65">
        <f t="shared" si="17"/>
        <v>0</v>
      </c>
      <c r="AD53" s="65">
        <f t="shared" si="17"/>
        <v>0</v>
      </c>
      <c r="AE53" s="65">
        <f t="shared" si="17"/>
        <v>0</v>
      </c>
      <c r="AF53" s="65">
        <f t="shared" si="17"/>
        <v>26991.634962097167</v>
      </c>
      <c r="AG53" s="65">
        <f t="shared" si="17"/>
        <v>445528.6683600641</v>
      </c>
      <c r="AH53" s="65">
        <f t="shared" si="17"/>
        <v>0</v>
      </c>
      <c r="AI53" s="65">
        <f t="shared" si="17"/>
        <v>307.55094687843325</v>
      </c>
      <c r="AJ53" s="65">
        <f t="shared" si="17"/>
        <v>0</v>
      </c>
      <c r="AK53" s="65">
        <f t="shared" si="17"/>
        <v>52552.946314100875</v>
      </c>
      <c r="AL53" s="65">
        <f t="shared" si="17"/>
        <v>5307807.2616958627</v>
      </c>
      <c r="AM53" s="65">
        <f t="shared" si="17"/>
        <v>668616.79594209092</v>
      </c>
      <c r="AN53" s="65">
        <f t="shared" si="17"/>
        <v>0</v>
      </c>
      <c r="AO53" s="65">
        <f t="shared" si="17"/>
        <v>0</v>
      </c>
      <c r="AP53" s="65">
        <f t="shared" si="17"/>
        <v>0</v>
      </c>
      <c r="AQ53" s="65">
        <f t="shared" si="17"/>
        <v>0</v>
      </c>
      <c r="AR53" s="65">
        <f t="shared" si="17"/>
        <v>0</v>
      </c>
      <c r="AS53" s="65">
        <f t="shared" si="17"/>
        <v>0</v>
      </c>
      <c r="AT53" s="65">
        <f t="shared" si="17"/>
        <v>0</v>
      </c>
      <c r="AU53" s="65">
        <f t="shared" si="17"/>
        <v>0</v>
      </c>
      <c r="AV53" s="65"/>
      <c r="AW53" s="65"/>
      <c r="AX53" s="65"/>
      <c r="AY53" s="65"/>
      <c r="AZ53" s="65"/>
      <c r="BA53" s="65"/>
      <c r="BB53" s="65">
        <f>SUM(BB54:BB66)</f>
        <v>0</v>
      </c>
      <c r="BC53" s="65">
        <f>SUM(BC54:BC66)</f>
        <v>0</v>
      </c>
      <c r="BD53" s="65">
        <f>SUM(BD54:BD66)</f>
        <v>0</v>
      </c>
      <c r="BE53" s="65">
        <f>SUM(BE54:BE66)</f>
        <v>0</v>
      </c>
      <c r="BF53" s="68">
        <f>SUM(BF54:BF66)</f>
        <v>0</v>
      </c>
    </row>
    <row r="54" spans="1:58" x14ac:dyDescent="0.2">
      <c r="A54" s="64" t="s">
        <v>273</v>
      </c>
      <c r="B54" s="65">
        <f t="shared" ref="B54:B66" si="18">+E54+F54+G54+D54</f>
        <v>7657779.8129512807</v>
      </c>
      <c r="C54" s="65"/>
      <c r="D54" s="65">
        <v>8444.846220031739</v>
      </c>
      <c r="E54" s="65"/>
      <c r="F54" s="65">
        <v>7649334.9667312494</v>
      </c>
      <c r="G54" s="65"/>
      <c r="H54" s="65"/>
      <c r="I54" s="65"/>
      <c r="J54" s="65"/>
      <c r="K54" s="65">
        <v>528474.02908203122</v>
      </c>
      <c r="L54" s="65"/>
      <c r="M54" s="65"/>
      <c r="N54" s="67">
        <v>280677.93</v>
      </c>
      <c r="O54" s="65">
        <v>1109293.7484179686</v>
      </c>
      <c r="P54" s="65">
        <v>5559896.1180468751</v>
      </c>
      <c r="Q54" s="65"/>
      <c r="R54" s="65">
        <f t="shared" ref="R54:R67" si="19">SUM(S54:V54)</f>
        <v>0</v>
      </c>
      <c r="S54" s="65"/>
      <c r="T54" s="65"/>
      <c r="U54" s="65"/>
      <c r="V54" s="65"/>
      <c r="W54" s="67">
        <v>561566.15100000007</v>
      </c>
      <c r="X54" s="65">
        <f t="shared" ref="X54:X66" si="20">SUM(Y54:AC54)</f>
        <v>0</v>
      </c>
      <c r="Y54" s="65"/>
      <c r="Z54" s="65"/>
      <c r="AA54" s="65"/>
      <c r="AB54" s="65"/>
      <c r="AC54" s="65"/>
      <c r="AD54" s="65"/>
      <c r="AE54" s="65"/>
      <c r="AF54" s="65"/>
      <c r="AG54" s="65"/>
      <c r="AH54" s="65"/>
      <c r="AI54" s="65">
        <v>213.32894895553591</v>
      </c>
      <c r="AJ54" s="65"/>
      <c r="AK54" s="65"/>
      <c r="AL54" s="65">
        <v>35446.064666748047</v>
      </c>
      <c r="AM54" s="65">
        <v>13637.947655807495</v>
      </c>
      <c r="AN54" s="65"/>
      <c r="AO54" s="65"/>
      <c r="AP54" s="65"/>
      <c r="AQ54" s="65"/>
      <c r="AR54" s="65"/>
      <c r="AS54" s="65"/>
      <c r="AT54" s="65"/>
      <c r="AU54" s="65"/>
      <c r="AV54" s="65"/>
      <c r="AW54" s="65"/>
      <c r="AX54" s="65"/>
      <c r="AY54" s="65"/>
      <c r="AZ54" s="65"/>
      <c r="BA54" s="65"/>
      <c r="BB54" s="65"/>
      <c r="BC54" s="65"/>
      <c r="BD54" s="65"/>
      <c r="BE54" s="65"/>
      <c r="BF54" s="68"/>
    </row>
    <row r="55" spans="1:58" x14ac:dyDescent="0.2">
      <c r="A55" s="64" t="s">
        <v>274</v>
      </c>
      <c r="B55" s="65">
        <f t="shared" si="18"/>
        <v>4041925.1961968751</v>
      </c>
      <c r="C55" s="65"/>
      <c r="D55" s="65"/>
      <c r="E55" s="65"/>
      <c r="F55" s="65">
        <v>4041925.1961968751</v>
      </c>
      <c r="G55" s="65"/>
      <c r="H55" s="65"/>
      <c r="I55" s="65"/>
      <c r="J55" s="65"/>
      <c r="K55" s="65"/>
      <c r="L55" s="65"/>
      <c r="M55" s="65"/>
      <c r="N55" s="67">
        <v>252338.19</v>
      </c>
      <c r="O55" s="65"/>
      <c r="P55" s="65"/>
      <c r="Q55" s="65"/>
      <c r="R55" s="65">
        <f t="shared" si="19"/>
        <v>0</v>
      </c>
      <c r="S55" s="65"/>
      <c r="T55" s="65"/>
      <c r="U55" s="65"/>
      <c r="V55" s="65"/>
      <c r="W55" s="67">
        <v>2611583.0099999998</v>
      </c>
      <c r="X55" s="65">
        <f t="shared" si="20"/>
        <v>0</v>
      </c>
      <c r="Y55" s="65"/>
      <c r="Z55" s="65"/>
      <c r="AA55" s="65"/>
      <c r="AB55" s="65"/>
      <c r="AC55" s="65"/>
      <c r="AD55" s="65"/>
      <c r="AE55" s="65"/>
      <c r="AF55" s="65"/>
      <c r="AG55" s="65">
        <v>234.1444395318031</v>
      </c>
      <c r="AH55" s="65"/>
      <c r="AI55" s="65"/>
      <c r="AJ55" s="65"/>
      <c r="AK55" s="65">
        <v>178.84176023340223</v>
      </c>
      <c r="AL55" s="65">
        <v>3453.3520645141602</v>
      </c>
      <c r="AM55" s="65">
        <v>3577.9855887527465</v>
      </c>
      <c r="AN55" s="65"/>
      <c r="AO55" s="65"/>
      <c r="AP55" s="65"/>
      <c r="AQ55" s="65"/>
      <c r="AR55" s="65"/>
      <c r="AS55" s="65"/>
      <c r="AT55" s="65"/>
      <c r="AU55" s="65"/>
      <c r="AV55" s="65"/>
      <c r="AW55" s="65"/>
      <c r="AX55" s="65"/>
      <c r="AY55" s="65"/>
      <c r="AZ55" s="65"/>
      <c r="BA55" s="65"/>
      <c r="BB55" s="65"/>
      <c r="BC55" s="65"/>
      <c r="BD55" s="65"/>
      <c r="BE55" s="65"/>
      <c r="BF55" s="68"/>
    </row>
    <row r="56" spans="1:58" x14ac:dyDescent="0.2">
      <c r="A56" s="64" t="s">
        <v>275</v>
      </c>
      <c r="B56" s="65">
        <f t="shared" si="18"/>
        <v>6118731.9818025148</v>
      </c>
      <c r="C56" s="65"/>
      <c r="D56" s="65">
        <v>6064737.3842656249</v>
      </c>
      <c r="E56" s="65"/>
      <c r="F56" s="65">
        <v>53994.597536889647</v>
      </c>
      <c r="G56" s="65"/>
      <c r="H56" s="65"/>
      <c r="I56" s="65"/>
      <c r="J56" s="65"/>
      <c r="K56" s="65"/>
      <c r="L56" s="65"/>
      <c r="M56" s="65"/>
      <c r="N56" s="67">
        <v>82252.039999999994</v>
      </c>
      <c r="O56" s="65"/>
      <c r="P56" s="65"/>
      <c r="Q56" s="65"/>
      <c r="R56" s="65">
        <f t="shared" si="19"/>
        <v>0</v>
      </c>
      <c r="S56" s="65"/>
      <c r="T56" s="65"/>
      <c r="U56" s="65"/>
      <c r="V56" s="65"/>
      <c r="W56" s="67">
        <v>21674.286</v>
      </c>
      <c r="X56" s="65">
        <f t="shared" si="20"/>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8"/>
    </row>
    <row r="57" spans="1:58" x14ac:dyDescent="0.2">
      <c r="A57" s="64" t="s">
        <v>276</v>
      </c>
      <c r="B57" s="65">
        <f t="shared" si="18"/>
        <v>2699864.1756023434</v>
      </c>
      <c r="C57" s="65"/>
      <c r="D57" s="65"/>
      <c r="E57" s="65"/>
      <c r="F57" s="65">
        <v>2699864.1756023434</v>
      </c>
      <c r="G57" s="65"/>
      <c r="H57" s="65"/>
      <c r="I57" s="65"/>
      <c r="J57" s="65"/>
      <c r="K57" s="65"/>
      <c r="L57" s="65"/>
      <c r="M57" s="65"/>
      <c r="N57" s="67">
        <v>7824.44</v>
      </c>
      <c r="O57" s="65"/>
      <c r="P57" s="65"/>
      <c r="Q57" s="65"/>
      <c r="R57" s="65">
        <f t="shared" si="19"/>
        <v>0</v>
      </c>
      <c r="S57" s="65"/>
      <c r="T57" s="65"/>
      <c r="U57" s="65"/>
      <c r="V57" s="65"/>
      <c r="W57" s="67">
        <v>700202.91516503913</v>
      </c>
      <c r="X57" s="65">
        <f t="shared" si="20"/>
        <v>0</v>
      </c>
      <c r="Y57" s="65"/>
      <c r="Z57" s="65"/>
      <c r="AA57" s="65"/>
      <c r="AB57" s="65"/>
      <c r="AC57" s="65"/>
      <c r="AD57" s="65"/>
      <c r="AE57" s="65"/>
      <c r="AF57" s="65"/>
      <c r="AG57" s="65">
        <v>4251.9590416488645</v>
      </c>
      <c r="AH57" s="65"/>
      <c r="AI57" s="65"/>
      <c r="AJ57" s="65"/>
      <c r="AK57" s="65">
        <v>1140.7052492980956</v>
      </c>
      <c r="AL57" s="65">
        <v>18830.583184814452</v>
      </c>
      <c r="AM57" s="65">
        <v>9150.9605592041025</v>
      </c>
      <c r="AN57" s="65"/>
      <c r="AO57" s="65"/>
      <c r="AP57" s="65"/>
      <c r="AQ57" s="65"/>
      <c r="AR57" s="65"/>
      <c r="AS57" s="65"/>
      <c r="AT57" s="65"/>
      <c r="AU57" s="65"/>
      <c r="AV57" s="65"/>
      <c r="AW57" s="65"/>
      <c r="AX57" s="65"/>
      <c r="AY57" s="65"/>
      <c r="AZ57" s="65"/>
      <c r="BA57" s="65"/>
      <c r="BB57" s="65"/>
      <c r="BC57" s="65"/>
      <c r="BD57" s="65"/>
      <c r="BE57" s="65"/>
      <c r="BF57" s="68"/>
    </row>
    <row r="58" spans="1:58" x14ac:dyDescent="0.2">
      <c r="A58" s="64" t="s">
        <v>277</v>
      </c>
      <c r="B58" s="65">
        <f t="shared" si="18"/>
        <v>0</v>
      </c>
      <c r="C58" s="65"/>
      <c r="D58" s="65"/>
      <c r="E58" s="65"/>
      <c r="F58" s="65"/>
      <c r="G58" s="65"/>
      <c r="H58" s="65"/>
      <c r="I58" s="65"/>
      <c r="J58" s="65"/>
      <c r="K58" s="65"/>
      <c r="L58" s="65"/>
      <c r="M58" s="65"/>
      <c r="N58" s="67"/>
      <c r="O58" s="65"/>
      <c r="P58" s="65"/>
      <c r="Q58" s="65"/>
      <c r="R58" s="65">
        <f t="shared" si="19"/>
        <v>0</v>
      </c>
      <c r="S58" s="65"/>
      <c r="T58" s="65"/>
      <c r="U58" s="65"/>
      <c r="V58" s="65"/>
      <c r="W58" s="67">
        <v>28749.312000000002</v>
      </c>
      <c r="X58" s="65">
        <f t="shared" si="20"/>
        <v>0</v>
      </c>
      <c r="Y58" s="65"/>
      <c r="Z58" s="65"/>
      <c r="AA58" s="65"/>
      <c r="AB58" s="65"/>
      <c r="AC58" s="65"/>
      <c r="AD58" s="65"/>
      <c r="AE58" s="65"/>
      <c r="AF58" s="65"/>
      <c r="AG58" s="65">
        <v>10916.486366088866</v>
      </c>
      <c r="AH58" s="65"/>
      <c r="AI58" s="65"/>
      <c r="AJ58" s="65"/>
      <c r="AK58" s="65">
        <v>1305.8722298240662</v>
      </c>
      <c r="AL58" s="65">
        <v>7281.2786560058594</v>
      </c>
      <c r="AM58" s="65">
        <v>555.67082495689397</v>
      </c>
      <c r="AN58" s="65"/>
      <c r="AO58" s="65"/>
      <c r="AP58" s="65"/>
      <c r="AQ58" s="65"/>
      <c r="AR58" s="65"/>
      <c r="AS58" s="65"/>
      <c r="AT58" s="65"/>
      <c r="AU58" s="65"/>
      <c r="AV58" s="65"/>
      <c r="AW58" s="65"/>
      <c r="AX58" s="65"/>
      <c r="AY58" s="65"/>
      <c r="AZ58" s="65"/>
      <c r="BA58" s="65"/>
      <c r="BB58" s="65"/>
      <c r="BC58" s="65"/>
      <c r="BD58" s="65"/>
      <c r="BE58" s="65"/>
      <c r="BF58" s="68"/>
    </row>
    <row r="59" spans="1:58" x14ac:dyDescent="0.2">
      <c r="A59" s="64" t="s">
        <v>278</v>
      </c>
      <c r="B59" s="65">
        <f t="shared" si="18"/>
        <v>0</v>
      </c>
      <c r="C59" s="65"/>
      <c r="D59" s="65"/>
      <c r="E59" s="65"/>
      <c r="F59" s="65"/>
      <c r="G59" s="65"/>
      <c r="H59" s="65"/>
      <c r="I59" s="65"/>
      <c r="J59" s="65"/>
      <c r="K59" s="65"/>
      <c r="L59" s="65"/>
      <c r="M59" s="65"/>
      <c r="N59" s="67">
        <v>5057.26</v>
      </c>
      <c r="O59" s="65"/>
      <c r="P59" s="65"/>
      <c r="Q59" s="65"/>
      <c r="R59" s="65">
        <f t="shared" si="19"/>
        <v>0</v>
      </c>
      <c r="S59" s="65"/>
      <c r="T59" s="65"/>
      <c r="U59" s="65"/>
      <c r="V59" s="65"/>
      <c r="W59" s="67">
        <v>46661.481</v>
      </c>
      <c r="X59" s="65">
        <f t="shared" si="20"/>
        <v>0</v>
      </c>
      <c r="Y59" s="65"/>
      <c r="Z59" s="65"/>
      <c r="AA59" s="65"/>
      <c r="AB59" s="65"/>
      <c r="AC59" s="65"/>
      <c r="AD59" s="65"/>
      <c r="AE59" s="65"/>
      <c r="AF59" s="65">
        <v>14013.461539489745</v>
      </c>
      <c r="AG59" s="65"/>
      <c r="AH59" s="65"/>
      <c r="AI59" s="65"/>
      <c r="AJ59" s="65"/>
      <c r="AK59" s="65"/>
      <c r="AL59" s="65">
        <v>7259.9886688232418</v>
      </c>
      <c r="AM59" s="65">
        <v>13943.640422286988</v>
      </c>
      <c r="AN59" s="65"/>
      <c r="AO59" s="65"/>
      <c r="AP59" s="65"/>
      <c r="AQ59" s="65"/>
      <c r="AR59" s="65"/>
      <c r="AS59" s="65"/>
      <c r="AT59" s="65"/>
      <c r="AU59" s="65"/>
      <c r="AV59" s="65"/>
      <c r="AW59" s="65"/>
      <c r="AX59" s="65"/>
      <c r="AY59" s="65"/>
      <c r="AZ59" s="65"/>
      <c r="BA59" s="65"/>
      <c r="BB59" s="65"/>
      <c r="BC59" s="65"/>
      <c r="BD59" s="65"/>
      <c r="BE59" s="65"/>
      <c r="BF59" s="68"/>
    </row>
    <row r="60" spans="1:58" x14ac:dyDescent="0.2">
      <c r="A60" s="64" t="s">
        <v>279</v>
      </c>
      <c r="B60" s="65">
        <f t="shared" si="18"/>
        <v>1006492.8912111328</v>
      </c>
      <c r="C60" s="65"/>
      <c r="D60" s="65"/>
      <c r="E60" s="65"/>
      <c r="F60" s="65">
        <v>1006492.8912111328</v>
      </c>
      <c r="G60" s="65"/>
      <c r="H60" s="65"/>
      <c r="I60" s="65"/>
      <c r="J60" s="65"/>
      <c r="K60" s="65"/>
      <c r="L60" s="65"/>
      <c r="M60" s="65"/>
      <c r="N60" s="67">
        <v>14360.71</v>
      </c>
      <c r="O60" s="65"/>
      <c r="P60" s="65"/>
      <c r="Q60" s="65"/>
      <c r="R60" s="65">
        <f t="shared" si="19"/>
        <v>0</v>
      </c>
      <c r="S60" s="65"/>
      <c r="T60" s="65"/>
      <c r="U60" s="65"/>
      <c r="V60" s="65"/>
      <c r="W60" s="67"/>
      <c r="X60" s="65">
        <f t="shared" si="20"/>
        <v>0</v>
      </c>
      <c r="Y60" s="65"/>
      <c r="Z60" s="65"/>
      <c r="AA60" s="65"/>
      <c r="AB60" s="65"/>
      <c r="AC60" s="65"/>
      <c r="AD60" s="65"/>
      <c r="AE60" s="65"/>
      <c r="AF60" s="65">
        <v>12978.17342260742</v>
      </c>
      <c r="AG60" s="65">
        <v>386037.22470312496</v>
      </c>
      <c r="AH60" s="65"/>
      <c r="AI60" s="65">
        <v>94.221997922897344</v>
      </c>
      <c r="AJ60" s="65"/>
      <c r="AK60" s="65">
        <v>7818.5716063842765</v>
      </c>
      <c r="AL60" s="65">
        <v>4662529.1359374998</v>
      </c>
      <c r="AM60" s="65">
        <v>253819.99640380859</v>
      </c>
      <c r="AN60" s="65"/>
      <c r="AO60" s="65"/>
      <c r="AP60" s="65"/>
      <c r="AQ60" s="65"/>
      <c r="AR60" s="65"/>
      <c r="AS60" s="65"/>
      <c r="AT60" s="65"/>
      <c r="AU60" s="65"/>
      <c r="AV60" s="65"/>
      <c r="AW60" s="65"/>
      <c r="AX60" s="65"/>
      <c r="AY60" s="65"/>
      <c r="AZ60" s="65"/>
      <c r="BA60" s="65"/>
      <c r="BB60" s="65"/>
      <c r="BC60" s="65"/>
      <c r="BD60" s="65"/>
      <c r="BE60" s="65"/>
      <c r="BF60" s="68"/>
    </row>
    <row r="61" spans="1:58" x14ac:dyDescent="0.2">
      <c r="A61" s="64" t="s">
        <v>280</v>
      </c>
      <c r="B61" s="65">
        <f t="shared" si="18"/>
        <v>0</v>
      </c>
      <c r="C61" s="65"/>
      <c r="D61" s="65"/>
      <c r="E61" s="65"/>
      <c r="F61" s="65"/>
      <c r="G61" s="65"/>
      <c r="H61" s="65"/>
      <c r="I61" s="65"/>
      <c r="J61" s="65"/>
      <c r="K61" s="65"/>
      <c r="L61" s="65"/>
      <c r="M61" s="65"/>
      <c r="N61" s="67">
        <v>49427.56</v>
      </c>
      <c r="O61" s="65"/>
      <c r="P61" s="65"/>
      <c r="Q61" s="65"/>
      <c r="R61" s="65">
        <f t="shared" si="19"/>
        <v>0</v>
      </c>
      <c r="S61" s="65"/>
      <c r="T61" s="65"/>
      <c r="U61" s="65"/>
      <c r="V61" s="65"/>
      <c r="W61" s="67">
        <v>164747.03400000001</v>
      </c>
      <c r="X61" s="65">
        <f t="shared" si="20"/>
        <v>0</v>
      </c>
      <c r="Y61" s="65"/>
      <c r="Z61" s="65"/>
      <c r="AA61" s="65"/>
      <c r="AB61" s="65"/>
      <c r="AC61" s="65"/>
      <c r="AD61" s="65"/>
      <c r="AE61" s="65"/>
      <c r="AF61" s="65"/>
      <c r="AG61" s="65">
        <v>1330.6486960067748</v>
      </c>
      <c r="AH61" s="65"/>
      <c r="AI61" s="65"/>
      <c r="AJ61" s="65"/>
      <c r="AK61" s="65">
        <v>9167.6203073730467</v>
      </c>
      <c r="AL61" s="65">
        <v>133669.37436523437</v>
      </c>
      <c r="AM61" s="65">
        <v>93620.964342407227</v>
      </c>
      <c r="AN61" s="65"/>
      <c r="AO61" s="65"/>
      <c r="AP61" s="65"/>
      <c r="AQ61" s="65"/>
      <c r="AR61" s="65"/>
      <c r="AS61" s="65"/>
      <c r="AT61" s="65"/>
      <c r="AU61" s="65"/>
      <c r="AV61" s="65"/>
      <c r="AW61" s="65"/>
      <c r="AX61" s="65"/>
      <c r="AY61" s="65"/>
      <c r="AZ61" s="65"/>
      <c r="BA61" s="65"/>
      <c r="BB61" s="65"/>
      <c r="BC61" s="65"/>
      <c r="BD61" s="65"/>
      <c r="BE61" s="65"/>
      <c r="BF61" s="68"/>
    </row>
    <row r="62" spans="1:58" x14ac:dyDescent="0.2">
      <c r="A62" s="64" t="s">
        <v>281</v>
      </c>
      <c r="B62" s="65">
        <f t="shared" si="18"/>
        <v>0</v>
      </c>
      <c r="C62" s="65"/>
      <c r="D62" s="65"/>
      <c r="E62" s="65"/>
      <c r="F62" s="65"/>
      <c r="G62" s="65"/>
      <c r="H62" s="65"/>
      <c r="I62" s="65"/>
      <c r="J62" s="65"/>
      <c r="K62" s="65"/>
      <c r="L62" s="65"/>
      <c r="M62" s="65"/>
      <c r="N62" s="67">
        <v>188168.24</v>
      </c>
      <c r="O62" s="65"/>
      <c r="P62" s="65"/>
      <c r="Q62" s="65"/>
      <c r="R62" s="65">
        <f t="shared" si="19"/>
        <v>0</v>
      </c>
      <c r="S62" s="65"/>
      <c r="T62" s="65"/>
      <c r="U62" s="65"/>
      <c r="V62" s="65"/>
      <c r="W62" s="67">
        <v>46717.631999999998</v>
      </c>
      <c r="X62" s="65">
        <f t="shared" si="20"/>
        <v>0</v>
      </c>
      <c r="Y62" s="65"/>
      <c r="Z62" s="65"/>
      <c r="AA62" s="65"/>
      <c r="AB62" s="65"/>
      <c r="AC62" s="65"/>
      <c r="AD62" s="65"/>
      <c r="AE62" s="65"/>
      <c r="AF62" s="65"/>
      <c r="AG62" s="65">
        <v>23.78967554104328</v>
      </c>
      <c r="AH62" s="65"/>
      <c r="AI62" s="65"/>
      <c r="AJ62" s="65"/>
      <c r="AK62" s="65">
        <v>147.49065058898924</v>
      </c>
      <c r="AL62" s="65">
        <v>9027.6568023681648</v>
      </c>
      <c r="AM62" s="65">
        <v>7465.5171247863773</v>
      </c>
      <c r="AN62" s="65"/>
      <c r="AO62" s="65"/>
      <c r="AP62" s="65"/>
      <c r="AQ62" s="65"/>
      <c r="AR62" s="65"/>
      <c r="AS62" s="65"/>
      <c r="AT62" s="65"/>
      <c r="AU62" s="65"/>
      <c r="AV62" s="65"/>
      <c r="AW62" s="65"/>
      <c r="AX62" s="65"/>
      <c r="AY62" s="65"/>
      <c r="AZ62" s="65"/>
      <c r="BA62" s="65"/>
      <c r="BB62" s="65"/>
      <c r="BC62" s="65"/>
      <c r="BD62" s="65"/>
      <c r="BE62" s="65"/>
      <c r="BF62" s="68"/>
    </row>
    <row r="63" spans="1:58" x14ac:dyDescent="0.2">
      <c r="A63" s="64" t="s">
        <v>282</v>
      </c>
      <c r="B63" s="65">
        <f t="shared" si="18"/>
        <v>0</v>
      </c>
      <c r="C63" s="65"/>
      <c r="D63" s="65"/>
      <c r="E63" s="65"/>
      <c r="F63" s="65"/>
      <c r="G63" s="65"/>
      <c r="H63" s="65"/>
      <c r="I63" s="65"/>
      <c r="J63" s="65"/>
      <c r="K63" s="65"/>
      <c r="L63" s="65"/>
      <c r="M63" s="65"/>
      <c r="N63" s="67"/>
      <c r="O63" s="65"/>
      <c r="P63" s="65"/>
      <c r="Q63" s="65"/>
      <c r="R63" s="65">
        <f t="shared" si="19"/>
        <v>0</v>
      </c>
      <c r="S63" s="65"/>
      <c r="T63" s="65"/>
      <c r="U63" s="65"/>
      <c r="V63" s="65"/>
      <c r="W63" s="67"/>
      <c r="X63" s="65">
        <f t="shared" si="20"/>
        <v>0</v>
      </c>
      <c r="Y63" s="65"/>
      <c r="Z63" s="65"/>
      <c r="AA63" s="65"/>
      <c r="AB63" s="65"/>
      <c r="AC63" s="65"/>
      <c r="AD63" s="65"/>
      <c r="AE63" s="65"/>
      <c r="AF63" s="65"/>
      <c r="AG63" s="65">
        <v>575.58837082290643</v>
      </c>
      <c r="AH63" s="65"/>
      <c r="AI63" s="65"/>
      <c r="AJ63" s="65"/>
      <c r="AK63" s="65">
        <v>4.1095484219938507</v>
      </c>
      <c r="AL63" s="65">
        <v>24918.813922119141</v>
      </c>
      <c r="AM63" s="65">
        <v>7538.7712790222176</v>
      </c>
      <c r="AN63" s="65"/>
      <c r="AO63" s="65"/>
      <c r="AP63" s="65"/>
      <c r="AQ63" s="65"/>
      <c r="AR63" s="65"/>
      <c r="AS63" s="65"/>
      <c r="AT63" s="65"/>
      <c r="AU63" s="65"/>
      <c r="AV63" s="65"/>
      <c r="AW63" s="65"/>
      <c r="AX63" s="65"/>
      <c r="AY63" s="65"/>
      <c r="AZ63" s="65"/>
      <c r="BA63" s="65"/>
      <c r="BB63" s="65"/>
      <c r="BC63" s="65"/>
      <c r="BD63" s="65"/>
      <c r="BE63" s="65"/>
      <c r="BF63" s="68"/>
    </row>
    <row r="64" spans="1:58" x14ac:dyDescent="0.2">
      <c r="A64" s="64" t="s">
        <v>283</v>
      </c>
      <c r="B64" s="65">
        <f t="shared" si="18"/>
        <v>0</v>
      </c>
      <c r="C64" s="65"/>
      <c r="D64" s="65"/>
      <c r="E64" s="65"/>
      <c r="F64" s="65"/>
      <c r="G64" s="65"/>
      <c r="H64" s="65"/>
      <c r="I64" s="65"/>
      <c r="J64" s="65"/>
      <c r="K64" s="65"/>
      <c r="L64" s="65"/>
      <c r="M64" s="65"/>
      <c r="N64" s="67"/>
      <c r="O64" s="65"/>
      <c r="P64" s="65"/>
      <c r="Q64" s="65"/>
      <c r="R64" s="65">
        <f t="shared" si="19"/>
        <v>0</v>
      </c>
      <c r="S64" s="65"/>
      <c r="T64" s="65"/>
      <c r="U64" s="65"/>
      <c r="V64" s="65"/>
      <c r="W64" s="67"/>
      <c r="X64" s="65">
        <f t="shared" si="20"/>
        <v>0</v>
      </c>
      <c r="Y64" s="65"/>
      <c r="Z64" s="65"/>
      <c r="AA64" s="65"/>
      <c r="AB64" s="65"/>
      <c r="AC64" s="65"/>
      <c r="AD64" s="65"/>
      <c r="AE64" s="65"/>
      <c r="AF64" s="65"/>
      <c r="AG64" s="65">
        <v>1387.2862834854125</v>
      </c>
      <c r="AH64" s="65"/>
      <c r="AI64" s="65"/>
      <c r="AJ64" s="65"/>
      <c r="AK64" s="65">
        <v>3877.2327973327633</v>
      </c>
      <c r="AL64" s="65"/>
      <c r="AM64" s="65">
        <v>6635.5779006500252</v>
      </c>
      <c r="AN64" s="65"/>
      <c r="AO64" s="65"/>
      <c r="AP64" s="65"/>
      <c r="AQ64" s="65"/>
      <c r="AR64" s="65"/>
      <c r="AS64" s="65"/>
      <c r="AT64" s="65"/>
      <c r="AU64" s="65"/>
      <c r="AV64" s="65"/>
      <c r="AW64" s="65"/>
      <c r="AX64" s="65"/>
      <c r="AY64" s="65"/>
      <c r="AZ64" s="65"/>
      <c r="BA64" s="65"/>
      <c r="BB64" s="65"/>
      <c r="BC64" s="65"/>
      <c r="BD64" s="65"/>
      <c r="BE64" s="65"/>
      <c r="BF64" s="68"/>
    </row>
    <row r="65" spans="1:58" x14ac:dyDescent="0.2">
      <c r="A65" s="64" t="s">
        <v>284</v>
      </c>
      <c r="B65" s="65">
        <f t="shared" si="18"/>
        <v>0</v>
      </c>
      <c r="C65" s="65"/>
      <c r="D65" s="65"/>
      <c r="E65" s="65"/>
      <c r="F65" s="65"/>
      <c r="G65" s="65"/>
      <c r="H65" s="65"/>
      <c r="I65" s="65"/>
      <c r="J65" s="65"/>
      <c r="K65" s="65"/>
      <c r="L65" s="65"/>
      <c r="M65" s="65"/>
      <c r="N65" s="67"/>
      <c r="O65" s="65"/>
      <c r="P65" s="65"/>
      <c r="Q65" s="65"/>
      <c r="R65" s="65">
        <f t="shared" si="19"/>
        <v>0</v>
      </c>
      <c r="S65" s="65"/>
      <c r="T65" s="65"/>
      <c r="U65" s="65"/>
      <c r="V65" s="65"/>
      <c r="W65" s="67">
        <v>561.51</v>
      </c>
      <c r="X65" s="65">
        <f t="shared" si="20"/>
        <v>0</v>
      </c>
      <c r="Y65" s="65"/>
      <c r="Z65" s="65"/>
      <c r="AA65" s="65"/>
      <c r="AB65" s="65"/>
      <c r="AC65" s="65"/>
      <c r="AD65" s="65"/>
      <c r="AE65" s="65"/>
      <c r="AF65" s="65"/>
      <c r="AG65" s="65"/>
      <c r="AH65" s="65"/>
      <c r="AI65" s="65"/>
      <c r="AJ65" s="65"/>
      <c r="AK65" s="65">
        <v>973.26233859443653</v>
      </c>
      <c r="AL65" s="65">
        <v>141898.16665039063</v>
      </c>
      <c r="AM65" s="65">
        <v>1079.6291211700438</v>
      </c>
      <c r="AN65" s="65"/>
      <c r="AO65" s="65"/>
      <c r="AP65" s="65"/>
      <c r="AQ65" s="65"/>
      <c r="AR65" s="65"/>
      <c r="AS65" s="65"/>
      <c r="AT65" s="65"/>
      <c r="AU65" s="65"/>
      <c r="AV65" s="65"/>
      <c r="AW65" s="65"/>
      <c r="AX65" s="65"/>
      <c r="AY65" s="65"/>
      <c r="AZ65" s="65"/>
      <c r="BA65" s="65"/>
      <c r="BB65" s="65"/>
      <c r="BC65" s="65"/>
      <c r="BD65" s="65"/>
      <c r="BE65" s="65"/>
      <c r="BF65" s="68"/>
    </row>
    <row r="66" spans="1:58" x14ac:dyDescent="0.2">
      <c r="A66" s="64" t="s">
        <v>285</v>
      </c>
      <c r="B66" s="65">
        <f t="shared" si="18"/>
        <v>24097669.169579688</v>
      </c>
      <c r="C66" s="65"/>
      <c r="D66" s="65"/>
      <c r="E66" s="65"/>
      <c r="F66" s="65">
        <v>24097669.169579688</v>
      </c>
      <c r="G66" s="65"/>
      <c r="H66" s="65"/>
      <c r="I66" s="65"/>
      <c r="J66" s="65"/>
      <c r="K66" s="65"/>
      <c r="L66" s="65"/>
      <c r="M66" s="65"/>
      <c r="N66" s="67">
        <v>100954.36</v>
      </c>
      <c r="O66" s="65"/>
      <c r="P66" s="65"/>
      <c r="Q66" s="65"/>
      <c r="R66" s="65">
        <f t="shared" si="19"/>
        <v>8907708.2975156233</v>
      </c>
      <c r="S66" s="65">
        <v>8907708.2975156233</v>
      </c>
      <c r="T66" s="65"/>
      <c r="U66" s="65"/>
      <c r="V66" s="65"/>
      <c r="W66" s="67">
        <v>158121.21600000001</v>
      </c>
      <c r="X66" s="65">
        <f t="shared" si="20"/>
        <v>0</v>
      </c>
      <c r="Y66" s="65"/>
      <c r="Z66" s="65"/>
      <c r="AA66" s="65"/>
      <c r="AB66" s="65"/>
      <c r="AC66" s="65"/>
      <c r="AD66" s="65"/>
      <c r="AE66" s="65"/>
      <c r="AF66" s="65"/>
      <c r="AG66" s="65">
        <v>40771.540783813478</v>
      </c>
      <c r="AH66" s="65"/>
      <c r="AI66" s="65"/>
      <c r="AJ66" s="65"/>
      <c r="AK66" s="65">
        <v>27939.239826049801</v>
      </c>
      <c r="AL66" s="65">
        <v>263492.84677734377</v>
      </c>
      <c r="AM66" s="65">
        <v>257590.13471923827</v>
      </c>
      <c r="AN66" s="65"/>
      <c r="AO66" s="65"/>
      <c r="AP66" s="65"/>
      <c r="AQ66" s="65"/>
      <c r="AR66" s="65"/>
      <c r="AS66" s="65"/>
      <c r="AT66" s="65"/>
      <c r="AU66" s="65"/>
      <c r="AV66" s="65"/>
      <c r="AW66" s="65"/>
      <c r="AX66" s="65"/>
      <c r="AY66" s="65"/>
      <c r="AZ66" s="65"/>
      <c r="BA66" s="65"/>
      <c r="BB66" s="65"/>
      <c r="BC66" s="65"/>
      <c r="BD66" s="65"/>
      <c r="BE66" s="65"/>
      <c r="BF66" s="68"/>
    </row>
    <row r="67" spans="1:58" x14ac:dyDescent="0.2">
      <c r="A67" s="64" t="s">
        <v>242</v>
      </c>
      <c r="B67" s="74"/>
      <c r="C67" s="65"/>
      <c r="D67" s="65"/>
      <c r="E67" s="65"/>
      <c r="F67" s="65"/>
      <c r="G67" s="65"/>
      <c r="H67" s="65"/>
      <c r="I67" s="65"/>
      <c r="J67" s="65"/>
      <c r="K67" s="65"/>
      <c r="L67" s="65"/>
      <c r="M67" s="65"/>
      <c r="N67" s="67"/>
      <c r="O67" s="65"/>
      <c r="P67" s="65"/>
      <c r="Q67" s="65"/>
      <c r="R67" s="65">
        <f t="shared" si="19"/>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SUM(B69:B75)</f>
        <v>0</v>
      </c>
      <c r="C68" s="80">
        <f t="shared" ref="C68:AU68" si="21">SUM(C69:C75)</f>
        <v>0</v>
      </c>
      <c r="D68" s="80"/>
      <c r="E68" s="80">
        <f t="shared" si="21"/>
        <v>0</v>
      </c>
      <c r="F68" s="80">
        <f t="shared" si="21"/>
        <v>0</v>
      </c>
      <c r="G68" s="80">
        <f t="shared" si="21"/>
        <v>0</v>
      </c>
      <c r="H68" s="80">
        <f t="shared" si="21"/>
        <v>0</v>
      </c>
      <c r="I68" s="80">
        <f t="shared" si="21"/>
        <v>0</v>
      </c>
      <c r="J68" s="80">
        <f t="shared" si="21"/>
        <v>0</v>
      </c>
      <c r="K68" s="80">
        <f t="shared" si="21"/>
        <v>0</v>
      </c>
      <c r="L68" s="80">
        <f t="shared" si="21"/>
        <v>0</v>
      </c>
      <c r="M68" s="80">
        <f t="shared" si="21"/>
        <v>0</v>
      </c>
      <c r="N68" s="81">
        <f t="shared" si="21"/>
        <v>0</v>
      </c>
      <c r="O68" s="80">
        <f t="shared" si="21"/>
        <v>0</v>
      </c>
      <c r="P68" s="80">
        <f t="shared" si="21"/>
        <v>0</v>
      </c>
      <c r="Q68" s="80">
        <f t="shared" si="21"/>
        <v>0</v>
      </c>
      <c r="R68" s="80">
        <f t="shared" si="21"/>
        <v>0</v>
      </c>
      <c r="S68" s="80">
        <f t="shared" si="21"/>
        <v>0</v>
      </c>
      <c r="T68" s="80">
        <f t="shared" si="21"/>
        <v>0</v>
      </c>
      <c r="U68" s="80">
        <f t="shared" si="21"/>
        <v>0</v>
      </c>
      <c r="V68" s="80">
        <f t="shared" si="21"/>
        <v>0</v>
      </c>
      <c r="W68" s="81">
        <f t="shared" si="21"/>
        <v>0</v>
      </c>
      <c r="X68" s="81">
        <f t="shared" si="21"/>
        <v>0</v>
      </c>
      <c r="Y68" s="80">
        <f t="shared" si="21"/>
        <v>0</v>
      </c>
      <c r="Z68" s="80">
        <f t="shared" si="21"/>
        <v>0</v>
      </c>
      <c r="AA68" s="80">
        <f t="shared" si="21"/>
        <v>0</v>
      </c>
      <c r="AB68" s="80">
        <f t="shared" si="21"/>
        <v>0</v>
      </c>
      <c r="AC68" s="80">
        <f t="shared" si="21"/>
        <v>0</v>
      </c>
      <c r="AD68" s="80">
        <f t="shared" si="21"/>
        <v>0</v>
      </c>
      <c r="AE68" s="80">
        <f t="shared" si="21"/>
        <v>0</v>
      </c>
      <c r="AF68" s="80">
        <f t="shared" si="21"/>
        <v>44663.493247173312</v>
      </c>
      <c r="AG68" s="80">
        <f t="shared" si="21"/>
        <v>24800877.854846083</v>
      </c>
      <c r="AH68" s="80">
        <f t="shared" si="21"/>
        <v>0</v>
      </c>
      <c r="AI68" s="80">
        <f t="shared" si="21"/>
        <v>5360182.1920010913</v>
      </c>
      <c r="AJ68" s="80">
        <f t="shared" si="21"/>
        <v>0</v>
      </c>
      <c r="AK68" s="80">
        <f t="shared" si="21"/>
        <v>190280.10038375421</v>
      </c>
      <c r="AL68" s="80">
        <f t="shared" si="21"/>
        <v>19275863.946575925</v>
      </c>
      <c r="AM68" s="80">
        <f t="shared" si="21"/>
        <v>315731.8390204435</v>
      </c>
      <c r="AN68" s="80">
        <f t="shared" si="21"/>
        <v>0</v>
      </c>
      <c r="AO68" s="80">
        <f t="shared" si="21"/>
        <v>0</v>
      </c>
      <c r="AP68" s="80">
        <f t="shared" si="21"/>
        <v>0</v>
      </c>
      <c r="AQ68" s="80">
        <f t="shared" si="21"/>
        <v>0</v>
      </c>
      <c r="AR68" s="80">
        <f t="shared" si="21"/>
        <v>0</v>
      </c>
      <c r="AS68" s="80">
        <f t="shared" si="21"/>
        <v>0</v>
      </c>
      <c r="AT68" s="80">
        <f t="shared" si="21"/>
        <v>0</v>
      </c>
      <c r="AU68" s="80">
        <f t="shared" si="21"/>
        <v>0</v>
      </c>
      <c r="AV68" s="80"/>
      <c r="AW68" s="80"/>
      <c r="AX68" s="80"/>
      <c r="AY68" s="80"/>
      <c r="AZ68" s="80"/>
      <c r="BA68" s="80"/>
      <c r="BB68" s="80">
        <f>SUM(BB69:BB75)</f>
        <v>0</v>
      </c>
      <c r="BC68" s="80">
        <f>SUM(BC69:BC75)</f>
        <v>0</v>
      </c>
      <c r="BD68" s="80">
        <f>SUM(BD69:BD75)</f>
        <v>0</v>
      </c>
      <c r="BE68" s="80">
        <f>SUM(BE69:BE75)</f>
        <v>0</v>
      </c>
      <c r="BF68" s="82">
        <f>SUM(BF69:BF75)</f>
        <v>0</v>
      </c>
    </row>
    <row r="69" spans="1:58" x14ac:dyDescent="0.2">
      <c r="A69" s="64" t="s">
        <v>287</v>
      </c>
      <c r="B69" s="65">
        <f t="shared" ref="B69:B75" si="22">+E69+F69+G69+D69</f>
        <v>0</v>
      </c>
      <c r="C69" s="65"/>
      <c r="D69" s="65"/>
      <c r="E69" s="65"/>
      <c r="F69" s="65"/>
      <c r="G69" s="65"/>
      <c r="H69" s="65"/>
      <c r="I69" s="65"/>
      <c r="J69" s="65"/>
      <c r="K69" s="65"/>
      <c r="L69" s="65"/>
      <c r="M69" s="65"/>
      <c r="N69" s="67"/>
      <c r="O69" s="65"/>
      <c r="P69" s="65"/>
      <c r="Q69" s="65"/>
      <c r="R69" s="65">
        <f t="shared" ref="R69:R75" si="23">SUM(S69:V69)</f>
        <v>0</v>
      </c>
      <c r="S69" s="65"/>
      <c r="T69" s="65"/>
      <c r="U69" s="65"/>
      <c r="V69" s="65"/>
      <c r="W69" s="67"/>
      <c r="X69" s="65">
        <f t="shared" ref="X69:X75" si="24">SUM(Y69:AC69)</f>
        <v>0</v>
      </c>
      <c r="Y69" s="65"/>
      <c r="Z69" s="65"/>
      <c r="AA69" s="65"/>
      <c r="AB69" s="65"/>
      <c r="AC69" s="65"/>
      <c r="AD69" s="65"/>
      <c r="AE69" s="65"/>
      <c r="AF69" s="65"/>
      <c r="AG69" s="65"/>
      <c r="AH69" s="65"/>
      <c r="AI69" s="65">
        <v>815371.6987500001</v>
      </c>
      <c r="AJ69" s="65"/>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22"/>
        <v>0</v>
      </c>
      <c r="C70" s="65"/>
      <c r="D70" s="65"/>
      <c r="E70" s="65"/>
      <c r="F70" s="65"/>
      <c r="G70" s="65"/>
      <c r="H70" s="65"/>
      <c r="I70" s="65"/>
      <c r="J70" s="65"/>
      <c r="K70" s="65"/>
      <c r="L70" s="65"/>
      <c r="M70" s="65"/>
      <c r="N70" s="67"/>
      <c r="O70" s="65"/>
      <c r="P70" s="65"/>
      <c r="Q70" s="65"/>
      <c r="R70" s="65">
        <f t="shared" si="23"/>
        <v>0</v>
      </c>
      <c r="S70" s="65"/>
      <c r="T70" s="65"/>
      <c r="U70" s="65"/>
      <c r="V70" s="65"/>
      <c r="W70" s="67"/>
      <c r="X70" s="65">
        <f t="shared" si="24"/>
        <v>0</v>
      </c>
      <c r="Y70" s="65"/>
      <c r="Z70" s="65"/>
      <c r="AA70" s="65"/>
      <c r="AB70" s="65"/>
      <c r="AC70" s="65"/>
      <c r="AD70" s="65"/>
      <c r="AE70" s="65"/>
      <c r="AF70" s="65"/>
      <c r="AG70" s="65">
        <v>5554.1637368621814</v>
      </c>
      <c r="AH70" s="65"/>
      <c r="AI70" s="65">
        <v>4538767.3028906249</v>
      </c>
      <c r="AJ70" s="65"/>
      <c r="AK70" s="65"/>
      <c r="AL70" s="65">
        <v>22123.812347412109</v>
      </c>
      <c r="AM70" s="65">
        <v>494.36894571304322</v>
      </c>
      <c r="AN70" s="65"/>
      <c r="AO70" s="65"/>
      <c r="AP70" s="65"/>
      <c r="AQ70" s="65"/>
      <c r="AR70" s="65"/>
      <c r="AS70" s="65"/>
      <c r="AT70" s="65"/>
      <c r="AU70" s="65"/>
      <c r="AV70" s="65"/>
      <c r="AW70" s="65"/>
      <c r="AX70" s="65"/>
      <c r="AY70" s="65"/>
      <c r="AZ70" s="65"/>
      <c r="BA70" s="65"/>
      <c r="BB70" s="65"/>
      <c r="BC70" s="65"/>
      <c r="BD70" s="65"/>
      <c r="BE70" s="65"/>
      <c r="BF70" s="68"/>
    </row>
    <row r="71" spans="1:58" x14ac:dyDescent="0.2">
      <c r="A71" s="64" t="s">
        <v>289</v>
      </c>
      <c r="B71" s="65">
        <f t="shared" si="22"/>
        <v>0</v>
      </c>
      <c r="C71" s="65"/>
      <c r="D71" s="65"/>
      <c r="E71" s="65"/>
      <c r="F71" s="65"/>
      <c r="G71" s="65"/>
      <c r="H71" s="65"/>
      <c r="I71" s="65"/>
      <c r="J71" s="65"/>
      <c r="K71" s="65"/>
      <c r="L71" s="65"/>
      <c r="M71" s="65"/>
      <c r="N71" s="67"/>
      <c r="O71" s="65"/>
      <c r="P71" s="65"/>
      <c r="Q71" s="65"/>
      <c r="R71" s="65">
        <f t="shared" si="23"/>
        <v>0</v>
      </c>
      <c r="S71" s="65"/>
      <c r="T71" s="65"/>
      <c r="U71" s="65"/>
      <c r="V71" s="65"/>
      <c r="W71" s="67"/>
      <c r="X71" s="65">
        <f t="shared" si="24"/>
        <v>0</v>
      </c>
      <c r="Y71" s="65"/>
      <c r="Z71" s="65"/>
      <c r="AA71" s="65"/>
      <c r="AB71" s="65"/>
      <c r="AC71" s="65"/>
      <c r="AD71" s="65"/>
      <c r="AE71" s="65"/>
      <c r="AF71" s="65">
        <v>43661.268812744143</v>
      </c>
      <c r="AG71" s="65">
        <v>24786124.140999999</v>
      </c>
      <c r="AH71" s="65"/>
      <c r="AI71" s="65">
        <v>3824.3446959075932</v>
      </c>
      <c r="AJ71" s="65"/>
      <c r="AK71" s="65">
        <v>190169.66679443355</v>
      </c>
      <c r="AL71" s="65">
        <v>18809478.265625</v>
      </c>
      <c r="AM71" s="65">
        <v>60742.236930908206</v>
      </c>
      <c r="AN71" s="65"/>
      <c r="AO71" s="65"/>
      <c r="AP71" s="65"/>
      <c r="AQ71" s="65"/>
      <c r="AR71" s="65"/>
      <c r="AS71" s="65"/>
      <c r="AT71" s="65"/>
      <c r="AU71" s="65"/>
      <c r="AV71" s="65"/>
      <c r="AW71" s="65"/>
      <c r="AX71" s="65"/>
      <c r="AY71" s="65"/>
      <c r="AZ71" s="65"/>
      <c r="BA71" s="65"/>
      <c r="BB71" s="65"/>
      <c r="BC71" s="65"/>
      <c r="BD71" s="65"/>
      <c r="BE71" s="65"/>
      <c r="BF71" s="68"/>
    </row>
    <row r="72" spans="1:58" x14ac:dyDescent="0.2">
      <c r="A72" s="64" t="s">
        <v>290</v>
      </c>
      <c r="B72" s="65">
        <f t="shared" si="22"/>
        <v>0</v>
      </c>
      <c r="C72" s="65"/>
      <c r="D72" s="65"/>
      <c r="E72" s="65"/>
      <c r="F72" s="65"/>
      <c r="G72" s="65"/>
      <c r="H72" s="65"/>
      <c r="I72" s="65"/>
      <c r="J72" s="65"/>
      <c r="K72" s="65"/>
      <c r="L72" s="65"/>
      <c r="M72" s="65"/>
      <c r="N72" s="67"/>
      <c r="O72" s="65"/>
      <c r="P72" s="65"/>
      <c r="Q72" s="65"/>
      <c r="R72" s="65">
        <f t="shared" si="23"/>
        <v>0</v>
      </c>
      <c r="S72" s="65"/>
      <c r="T72" s="65"/>
      <c r="U72" s="65"/>
      <c r="V72" s="65"/>
      <c r="W72" s="67"/>
      <c r="X72" s="65">
        <f t="shared" si="24"/>
        <v>0</v>
      </c>
      <c r="Y72" s="65"/>
      <c r="Z72" s="65"/>
      <c r="AA72" s="65"/>
      <c r="AB72" s="65"/>
      <c r="AC72" s="65"/>
      <c r="AD72" s="65"/>
      <c r="AE72" s="65"/>
      <c r="AF72" s="65">
        <v>437.23936257934571</v>
      </c>
      <c r="AG72" s="65">
        <v>1928.0247238426207</v>
      </c>
      <c r="AH72" s="65"/>
      <c r="AI72" s="65">
        <v>2218.8456645584106</v>
      </c>
      <c r="AJ72" s="65"/>
      <c r="AK72" s="65">
        <v>110.43358932065964</v>
      </c>
      <c r="AL72" s="65">
        <v>358467.966796875</v>
      </c>
      <c r="AM72" s="65">
        <v>3448.8053687362672</v>
      </c>
      <c r="AN72" s="65"/>
      <c r="AO72" s="65"/>
      <c r="AP72" s="65"/>
      <c r="AQ72" s="65"/>
      <c r="AR72" s="65"/>
      <c r="AS72" s="65"/>
      <c r="AT72" s="65"/>
      <c r="AU72" s="65"/>
      <c r="AV72" s="65"/>
      <c r="AW72" s="65"/>
      <c r="AX72" s="65"/>
      <c r="AY72" s="65"/>
      <c r="AZ72" s="65"/>
      <c r="BA72" s="65"/>
      <c r="BB72" s="65"/>
      <c r="BC72" s="65"/>
      <c r="BD72" s="65"/>
      <c r="BE72" s="65"/>
      <c r="BF72" s="68"/>
    </row>
    <row r="73" spans="1:58" x14ac:dyDescent="0.2">
      <c r="A73" s="64" t="s">
        <v>291</v>
      </c>
      <c r="B73" s="65">
        <f t="shared" si="22"/>
        <v>0</v>
      </c>
      <c r="C73" s="65"/>
      <c r="D73" s="65"/>
      <c r="E73" s="65"/>
      <c r="F73" s="65"/>
      <c r="G73" s="65"/>
      <c r="H73" s="65"/>
      <c r="I73" s="65"/>
      <c r="J73" s="65"/>
      <c r="K73" s="65"/>
      <c r="L73" s="65"/>
      <c r="M73" s="65"/>
      <c r="N73" s="67"/>
      <c r="O73" s="65"/>
      <c r="P73" s="65"/>
      <c r="Q73" s="65"/>
      <c r="R73" s="65">
        <f t="shared" si="23"/>
        <v>0</v>
      </c>
      <c r="S73" s="65"/>
      <c r="T73" s="65"/>
      <c r="U73" s="65"/>
      <c r="V73" s="65"/>
      <c r="W73" s="67"/>
      <c r="X73" s="65">
        <f t="shared" si="24"/>
        <v>0</v>
      </c>
      <c r="Y73" s="65"/>
      <c r="Z73" s="65"/>
      <c r="AA73" s="65"/>
      <c r="AB73" s="65"/>
      <c r="AC73" s="65"/>
      <c r="AD73" s="65"/>
      <c r="AE73" s="65"/>
      <c r="AF73" s="65"/>
      <c r="AG73" s="65">
        <v>36.524574814796445</v>
      </c>
      <c r="AH73" s="65"/>
      <c r="AI73" s="65"/>
      <c r="AJ73" s="65"/>
      <c r="AK73" s="65"/>
      <c r="AL73" s="65">
        <v>46363.290991210939</v>
      </c>
      <c r="AM73" s="65">
        <v>250502.60742333985</v>
      </c>
      <c r="AN73" s="65"/>
      <c r="AO73" s="65"/>
      <c r="AP73" s="65"/>
      <c r="AQ73" s="65"/>
      <c r="AR73" s="65"/>
      <c r="AS73" s="65"/>
      <c r="AT73" s="65"/>
      <c r="AU73" s="65"/>
      <c r="AV73" s="65"/>
      <c r="AW73" s="65"/>
      <c r="AX73" s="65"/>
      <c r="AY73" s="65"/>
      <c r="AZ73" s="65"/>
      <c r="BA73" s="65"/>
      <c r="BB73" s="65"/>
      <c r="BC73" s="65"/>
      <c r="BD73" s="65"/>
      <c r="BE73" s="65"/>
      <c r="BF73" s="68"/>
    </row>
    <row r="74" spans="1:58" x14ac:dyDescent="0.2">
      <c r="A74" s="64" t="s">
        <v>292</v>
      </c>
      <c r="B74" s="65">
        <f t="shared" si="22"/>
        <v>0</v>
      </c>
      <c r="C74" s="65"/>
      <c r="D74" s="65"/>
      <c r="E74" s="65"/>
      <c r="F74" s="65"/>
      <c r="G74" s="65"/>
      <c r="H74" s="65"/>
      <c r="I74" s="65"/>
      <c r="J74" s="65"/>
      <c r="K74" s="65"/>
      <c r="L74" s="65"/>
      <c r="M74" s="65"/>
      <c r="N74" s="67"/>
      <c r="O74" s="65"/>
      <c r="P74" s="65"/>
      <c r="Q74" s="65"/>
      <c r="R74" s="65">
        <f t="shared" si="23"/>
        <v>0</v>
      </c>
      <c r="S74" s="65"/>
      <c r="T74" s="65"/>
      <c r="U74" s="65"/>
      <c r="V74" s="65"/>
      <c r="W74" s="67"/>
      <c r="X74" s="65">
        <f t="shared" si="24"/>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2"/>
        <v>0</v>
      </c>
      <c r="C75" s="65"/>
      <c r="D75" s="65"/>
      <c r="E75" s="65"/>
      <c r="F75" s="65"/>
      <c r="G75" s="65"/>
      <c r="H75" s="65"/>
      <c r="I75" s="65"/>
      <c r="J75" s="65"/>
      <c r="K75" s="65"/>
      <c r="L75" s="65"/>
      <c r="M75" s="65"/>
      <c r="N75" s="67"/>
      <c r="O75" s="65"/>
      <c r="P75" s="65"/>
      <c r="Q75" s="65"/>
      <c r="R75" s="65">
        <f t="shared" si="23"/>
        <v>0</v>
      </c>
      <c r="S75" s="65"/>
      <c r="T75" s="65"/>
      <c r="U75" s="65"/>
      <c r="V75" s="65"/>
      <c r="W75" s="67"/>
      <c r="X75" s="65">
        <f t="shared" si="24"/>
        <v>0</v>
      </c>
      <c r="Y75" s="65"/>
      <c r="Z75" s="65"/>
      <c r="AA75" s="65"/>
      <c r="AB75" s="65"/>
      <c r="AC75" s="65"/>
      <c r="AD75" s="65"/>
      <c r="AE75" s="65"/>
      <c r="AF75" s="65">
        <v>564.98507184982304</v>
      </c>
      <c r="AG75" s="65">
        <v>7235.0008105621337</v>
      </c>
      <c r="AH75" s="65"/>
      <c r="AI75" s="65"/>
      <c r="AJ75" s="65"/>
      <c r="AK75" s="65"/>
      <c r="AL75" s="65">
        <v>39430.610815429689</v>
      </c>
      <c r="AM75" s="65">
        <v>543.82035174608234</v>
      </c>
      <c r="AN75" s="65"/>
      <c r="AO75" s="65"/>
      <c r="AP75" s="65"/>
      <c r="AQ75" s="65"/>
      <c r="AR75" s="65"/>
      <c r="AS75" s="65"/>
      <c r="AT75" s="65"/>
      <c r="AU75" s="65"/>
      <c r="AV75" s="65"/>
      <c r="AW75" s="65"/>
      <c r="AX75" s="65"/>
      <c r="AY75" s="65"/>
      <c r="AZ75" s="65"/>
      <c r="BA75" s="65"/>
      <c r="BB75" s="65"/>
      <c r="BC75" s="65"/>
      <c r="BD75" s="65"/>
      <c r="BE75" s="65"/>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294</v>
      </c>
      <c r="B77" s="65">
        <f>SUM(B78:B81)</f>
        <v>16173074.503213603</v>
      </c>
      <c r="C77" s="65">
        <f t="shared" ref="C77:AU77" si="25">SUM(C78:C81)</f>
        <v>0</v>
      </c>
      <c r="D77" s="65"/>
      <c r="E77" s="65">
        <f t="shared" si="25"/>
        <v>0</v>
      </c>
      <c r="F77" s="65">
        <f t="shared" si="25"/>
        <v>15883827.240589092</v>
      </c>
      <c r="G77" s="65">
        <f t="shared" si="25"/>
        <v>0</v>
      </c>
      <c r="H77" s="65">
        <f t="shared" si="25"/>
        <v>0</v>
      </c>
      <c r="I77" s="65">
        <f t="shared" si="25"/>
        <v>0</v>
      </c>
      <c r="J77" s="65">
        <f t="shared" si="25"/>
        <v>0</v>
      </c>
      <c r="K77" s="65">
        <f t="shared" si="25"/>
        <v>0</v>
      </c>
      <c r="L77" s="65">
        <f t="shared" si="25"/>
        <v>0</v>
      </c>
      <c r="M77" s="65">
        <f t="shared" si="25"/>
        <v>0</v>
      </c>
      <c r="N77" s="67">
        <f t="shared" si="25"/>
        <v>0</v>
      </c>
      <c r="O77" s="65">
        <f t="shared" si="25"/>
        <v>0</v>
      </c>
      <c r="P77" s="65">
        <f t="shared" si="25"/>
        <v>0</v>
      </c>
      <c r="Q77" s="65">
        <f t="shared" si="25"/>
        <v>0</v>
      </c>
      <c r="R77" s="65">
        <f t="shared" si="25"/>
        <v>37775156.60546875</v>
      </c>
      <c r="S77" s="65">
        <f t="shared" si="25"/>
        <v>37775156.60546875</v>
      </c>
      <c r="T77" s="65">
        <f t="shared" si="25"/>
        <v>0</v>
      </c>
      <c r="U77" s="65">
        <f t="shared" si="25"/>
        <v>0</v>
      </c>
      <c r="V77" s="65">
        <f t="shared" si="25"/>
        <v>0</v>
      </c>
      <c r="W77" s="67">
        <f t="shared" si="25"/>
        <v>82313.4350187378</v>
      </c>
      <c r="X77" s="67">
        <f t="shared" si="25"/>
        <v>0</v>
      </c>
      <c r="Y77" s="65">
        <f t="shared" si="25"/>
        <v>0</v>
      </c>
      <c r="Z77" s="65">
        <f t="shared" si="25"/>
        <v>0</v>
      </c>
      <c r="AA77" s="65">
        <f t="shared" si="25"/>
        <v>0</v>
      </c>
      <c r="AB77" s="65">
        <f t="shared" si="25"/>
        <v>0</v>
      </c>
      <c r="AC77" s="65">
        <f t="shared" si="25"/>
        <v>0</v>
      </c>
      <c r="AD77" s="65">
        <f t="shared" si="25"/>
        <v>0</v>
      </c>
      <c r="AE77" s="65">
        <f t="shared" si="25"/>
        <v>0</v>
      </c>
      <c r="AF77" s="65">
        <f t="shared" si="25"/>
        <v>773749.69394113158</v>
      </c>
      <c r="AG77" s="65">
        <f t="shared" si="25"/>
        <v>2470605.1446533962</v>
      </c>
      <c r="AH77" s="65">
        <f t="shared" si="25"/>
        <v>0</v>
      </c>
      <c r="AI77" s="65">
        <f t="shared" si="25"/>
        <v>771185.48988342285</v>
      </c>
      <c r="AJ77" s="65">
        <f t="shared" si="25"/>
        <v>0</v>
      </c>
      <c r="AK77" s="65">
        <f t="shared" si="25"/>
        <v>1468651.1027998046</v>
      </c>
      <c r="AL77" s="65">
        <f t="shared" si="25"/>
        <v>13269799.371433638</v>
      </c>
      <c r="AM77" s="65">
        <f t="shared" si="25"/>
        <v>422628.23406353855</v>
      </c>
      <c r="AN77" s="65">
        <f t="shared" si="25"/>
        <v>0</v>
      </c>
      <c r="AO77" s="65">
        <f t="shared" si="25"/>
        <v>0</v>
      </c>
      <c r="AP77" s="65">
        <f t="shared" si="25"/>
        <v>0</v>
      </c>
      <c r="AQ77" s="65">
        <f t="shared" si="25"/>
        <v>0</v>
      </c>
      <c r="AR77" s="65">
        <f t="shared" si="25"/>
        <v>0</v>
      </c>
      <c r="AS77" s="65">
        <f t="shared" si="25"/>
        <v>0</v>
      </c>
      <c r="AT77" s="65">
        <f t="shared" si="25"/>
        <v>0</v>
      </c>
      <c r="AU77" s="65">
        <f t="shared" si="25"/>
        <v>0</v>
      </c>
      <c r="AV77" s="65"/>
      <c r="AW77" s="65"/>
      <c r="AX77" s="65"/>
      <c r="AY77" s="65"/>
      <c r="AZ77" s="65"/>
      <c r="BA77" s="65"/>
      <c r="BB77" s="65">
        <f>SUM(BB78:BB81)</f>
        <v>0</v>
      </c>
      <c r="BC77" s="65">
        <f>SUM(BC78:BC81)</f>
        <v>0</v>
      </c>
      <c r="BD77" s="65">
        <f>SUM(BD78:BD81)</f>
        <v>0</v>
      </c>
      <c r="BE77" s="65">
        <f>SUM(BE78:BE81)</f>
        <v>0</v>
      </c>
      <c r="BF77" s="68">
        <f>SUM(BF78:BF81)</f>
        <v>0</v>
      </c>
    </row>
    <row r="78" spans="1:58" x14ac:dyDescent="0.2">
      <c r="A78" s="64" t="s">
        <v>295</v>
      </c>
      <c r="B78" s="65">
        <f t="shared" ref="B78:B81" si="26">+E78+F78+G78+D78</f>
        <v>64361.920986749268</v>
      </c>
      <c r="C78" s="65"/>
      <c r="D78" s="65"/>
      <c r="E78" s="65"/>
      <c r="F78" s="65">
        <v>64361.920986749268</v>
      </c>
      <c r="G78" s="65"/>
      <c r="H78" s="65"/>
      <c r="I78" s="65"/>
      <c r="J78" s="65"/>
      <c r="K78" s="65"/>
      <c r="L78" s="65"/>
      <c r="M78" s="65"/>
      <c r="N78" s="67"/>
      <c r="O78" s="65"/>
      <c r="P78" s="65"/>
      <c r="Q78" s="65"/>
      <c r="R78" s="65">
        <f t="shared" ref="R78:R81" si="27">SUM(S78:V78)</f>
        <v>0</v>
      </c>
      <c r="S78" s="65"/>
      <c r="T78" s="65"/>
      <c r="U78" s="65"/>
      <c r="V78" s="65"/>
      <c r="W78" s="67"/>
      <c r="X78" s="65">
        <f>SUM(Y78:AC78)</f>
        <v>0</v>
      </c>
      <c r="Y78" s="65"/>
      <c r="Z78" s="65"/>
      <c r="AA78" s="65"/>
      <c r="AB78" s="65"/>
      <c r="AC78" s="65"/>
      <c r="AD78" s="65"/>
      <c r="AE78" s="65"/>
      <c r="AF78" s="65"/>
      <c r="AG78" s="65">
        <v>260084.0690625</v>
      </c>
      <c r="AH78" s="65"/>
      <c r="AI78" s="65"/>
      <c r="AJ78" s="65"/>
      <c r="AK78" s="65">
        <v>399324.93386425776</v>
      </c>
      <c r="AL78" s="65">
        <v>2577986.6257812497</v>
      </c>
      <c r="AM78" s="65"/>
      <c r="AN78" s="65"/>
      <c r="AO78" s="65"/>
      <c r="AP78" s="65"/>
      <c r="AQ78" s="65"/>
      <c r="AR78" s="65"/>
      <c r="AS78" s="65"/>
      <c r="AT78" s="65"/>
      <c r="AU78" s="65"/>
      <c r="AV78" s="65"/>
      <c r="AW78" s="65"/>
      <c r="AX78" s="65"/>
      <c r="AY78" s="65"/>
      <c r="AZ78" s="65"/>
      <c r="BA78" s="65"/>
      <c r="BB78" s="65"/>
      <c r="BC78" s="65"/>
      <c r="BD78" s="65"/>
      <c r="BE78" s="65"/>
      <c r="BF78" s="68"/>
    </row>
    <row r="79" spans="1:58" x14ac:dyDescent="0.2">
      <c r="A79" s="64" t="s">
        <v>296</v>
      </c>
      <c r="B79" s="65">
        <f t="shared" si="26"/>
        <v>1580083.9201417968</v>
      </c>
      <c r="C79" s="65"/>
      <c r="D79" s="65"/>
      <c r="E79" s="65"/>
      <c r="F79" s="65">
        <v>1580083.9201417968</v>
      </c>
      <c r="G79" s="65"/>
      <c r="H79" s="65"/>
      <c r="I79" s="65"/>
      <c r="J79" s="65"/>
      <c r="K79" s="65"/>
      <c r="L79" s="65"/>
      <c r="M79" s="65"/>
      <c r="N79" s="67"/>
      <c r="O79" s="65"/>
      <c r="P79" s="65"/>
      <c r="Q79" s="65"/>
      <c r="R79" s="65">
        <f t="shared" si="27"/>
        <v>0</v>
      </c>
      <c r="S79" s="65"/>
      <c r="T79" s="65"/>
      <c r="U79" s="65"/>
      <c r="V79" s="65"/>
      <c r="W79" s="67">
        <v>69290.334000000003</v>
      </c>
      <c r="X79" s="65">
        <f>SUM(Y79:AC79)</f>
        <v>0</v>
      </c>
      <c r="Y79" s="65"/>
      <c r="Z79" s="65"/>
      <c r="AA79" s="65"/>
      <c r="AB79" s="65"/>
      <c r="AC79" s="65"/>
      <c r="AD79" s="65"/>
      <c r="AE79" s="65"/>
      <c r="AF79" s="65">
        <v>763027.13099999994</v>
      </c>
      <c r="AG79" s="65">
        <v>2210113.5757890623</v>
      </c>
      <c r="AH79" s="65"/>
      <c r="AI79" s="65">
        <v>758469.41247656255</v>
      </c>
      <c r="AJ79" s="65"/>
      <c r="AK79" s="65">
        <v>1069326.1689355469</v>
      </c>
      <c r="AL79" s="65">
        <v>10687105.371874999</v>
      </c>
      <c r="AM79" s="65">
        <v>394578.91011376953</v>
      </c>
      <c r="AN79" s="65"/>
      <c r="AO79" s="65"/>
      <c r="AP79" s="65"/>
      <c r="AQ79" s="65"/>
      <c r="AR79" s="65"/>
      <c r="AS79" s="65"/>
      <c r="AT79" s="65"/>
      <c r="AU79" s="65"/>
      <c r="AV79" s="65"/>
      <c r="AW79" s="65"/>
      <c r="AX79" s="65"/>
      <c r="AY79" s="65"/>
      <c r="AZ79" s="65"/>
      <c r="BA79" s="65"/>
      <c r="BB79" s="65"/>
      <c r="BC79" s="65"/>
      <c r="BD79" s="65"/>
      <c r="BE79" s="65"/>
      <c r="BF79" s="68"/>
    </row>
    <row r="80" spans="1:58" x14ac:dyDescent="0.2">
      <c r="A80" s="64" t="s">
        <v>297</v>
      </c>
      <c r="B80" s="65">
        <f t="shared" si="26"/>
        <v>1682057.4206842773</v>
      </c>
      <c r="C80" s="65"/>
      <c r="D80" s="65">
        <v>101973.50054248047</v>
      </c>
      <c r="E80" s="65"/>
      <c r="F80" s="65">
        <v>1580083.9201417968</v>
      </c>
      <c r="G80" s="65"/>
      <c r="H80" s="65"/>
      <c r="I80" s="65"/>
      <c r="J80" s="65"/>
      <c r="K80" s="65"/>
      <c r="L80" s="65"/>
      <c r="M80" s="65"/>
      <c r="N80" s="67"/>
      <c r="O80" s="65"/>
      <c r="P80" s="65"/>
      <c r="Q80" s="65"/>
      <c r="R80" s="65">
        <f t="shared" si="27"/>
        <v>37775156.60546875</v>
      </c>
      <c r="S80" s="65">
        <v>37775156.60546875</v>
      </c>
      <c r="T80" s="65"/>
      <c r="U80" s="65"/>
      <c r="V80" s="65"/>
      <c r="W80" s="67">
        <v>13023.101018737794</v>
      </c>
      <c r="X80" s="65">
        <f>SUM(Y80:AC80)</f>
        <v>0</v>
      </c>
      <c r="Y80" s="65"/>
      <c r="Z80" s="65"/>
      <c r="AA80" s="65"/>
      <c r="AB80" s="65"/>
      <c r="AC80" s="65"/>
      <c r="AD80" s="65"/>
      <c r="AE80" s="65"/>
      <c r="AF80" s="65">
        <v>305.48766177368162</v>
      </c>
      <c r="AG80" s="65">
        <v>407.49980183410639</v>
      </c>
      <c r="AH80" s="65"/>
      <c r="AI80" s="65">
        <v>12716.077406860351</v>
      </c>
      <c r="AJ80" s="65"/>
      <c r="AK80" s="65"/>
      <c r="AL80" s="65">
        <v>1996.5087558746338</v>
      </c>
      <c r="AM80" s="65">
        <v>26890.664669494632</v>
      </c>
      <c r="AN80" s="65"/>
      <c r="AO80" s="65"/>
      <c r="AP80" s="65"/>
      <c r="AQ80" s="65"/>
      <c r="AR80" s="65"/>
      <c r="AS80" s="65"/>
      <c r="AT80" s="65"/>
      <c r="AU80" s="65"/>
      <c r="AV80" s="65"/>
      <c r="AW80" s="65"/>
      <c r="AX80" s="65"/>
      <c r="AY80" s="65"/>
      <c r="AZ80" s="65"/>
      <c r="BA80" s="65"/>
      <c r="BB80" s="65"/>
      <c r="BC80" s="65"/>
      <c r="BD80" s="65"/>
      <c r="BE80" s="65"/>
      <c r="BF80" s="68"/>
    </row>
    <row r="81" spans="1:58" x14ac:dyDescent="0.2">
      <c r="A81" s="64" t="s">
        <v>298</v>
      </c>
      <c r="B81" s="65">
        <f t="shared" si="26"/>
        <v>12846571.24140078</v>
      </c>
      <c r="C81" s="65"/>
      <c r="D81" s="65">
        <v>187273.76208203126</v>
      </c>
      <c r="E81" s="65"/>
      <c r="F81" s="65">
        <v>12659297.479318749</v>
      </c>
      <c r="G81" s="65"/>
      <c r="H81" s="65"/>
      <c r="I81" s="65"/>
      <c r="J81" s="65"/>
      <c r="K81" s="65"/>
      <c r="L81" s="65"/>
      <c r="M81" s="65"/>
      <c r="N81" s="67"/>
      <c r="O81" s="65"/>
      <c r="P81" s="65"/>
      <c r="Q81" s="65"/>
      <c r="R81" s="65">
        <f t="shared" si="27"/>
        <v>0</v>
      </c>
      <c r="S81" s="65"/>
      <c r="T81" s="65"/>
      <c r="U81" s="65"/>
      <c r="V81" s="65"/>
      <c r="W81" s="67"/>
      <c r="X81" s="65">
        <f>SUM(Y81:AC81)</f>
        <v>0</v>
      </c>
      <c r="Y81" s="65"/>
      <c r="Z81" s="65"/>
      <c r="AA81" s="65"/>
      <c r="AB81" s="65"/>
      <c r="AC81" s="65"/>
      <c r="AD81" s="65"/>
      <c r="AE81" s="65"/>
      <c r="AF81" s="65">
        <v>10417.07527935791</v>
      </c>
      <c r="AG81" s="65"/>
      <c r="AH81" s="65"/>
      <c r="AI81" s="65"/>
      <c r="AJ81" s="65"/>
      <c r="AK81" s="65"/>
      <c r="AL81" s="65">
        <v>2710.8650215148923</v>
      </c>
      <c r="AM81" s="65">
        <v>1158.6592802743912</v>
      </c>
      <c r="AN81" s="65"/>
      <c r="AO81" s="65"/>
      <c r="AP81" s="65"/>
      <c r="AQ81" s="65"/>
      <c r="AR81" s="65"/>
      <c r="AS81" s="65"/>
      <c r="AT81" s="65"/>
      <c r="AU81" s="65"/>
      <c r="AV81" s="65"/>
      <c r="AW81" s="65"/>
      <c r="AX81" s="65"/>
      <c r="AY81" s="65"/>
      <c r="AZ81" s="65"/>
      <c r="BA81" s="65"/>
      <c r="BB81" s="65"/>
      <c r="BC81" s="65"/>
      <c r="BD81" s="65"/>
      <c r="BE81" s="65"/>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+E83+F83+G83</f>
        <v>0</v>
      </c>
      <c r="C83" s="71"/>
      <c r="D83" s="71"/>
      <c r="E83" s="71"/>
      <c r="F83" s="71"/>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3"/>
    </row>
    <row r="84" spans="1:58" x14ac:dyDescent="0.2">
      <c r="A84" s="64" t="s">
        <v>300</v>
      </c>
      <c r="B84" s="65">
        <f t="shared" ref="B84:B87" si="28">+E84+F84+G84+D84</f>
        <v>0</v>
      </c>
      <c r="C84" s="65"/>
      <c r="D84" s="65"/>
      <c r="E84" s="65"/>
      <c r="F84" s="65"/>
      <c r="G84" s="65"/>
      <c r="H84" s="65"/>
      <c r="I84" s="65"/>
      <c r="J84" s="65"/>
      <c r="K84" s="65"/>
      <c r="L84" s="65"/>
      <c r="M84" s="65"/>
      <c r="N84" s="67"/>
      <c r="O84" s="65"/>
      <c r="P84" s="65"/>
      <c r="Q84" s="65"/>
      <c r="R84" s="65">
        <f t="shared" ref="R84:R88" si="29">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130728.66142578125</v>
      </c>
      <c r="AP84" s="65">
        <v>112657.44165039063</v>
      </c>
      <c r="AQ84" s="65">
        <v>767432.35958984378</v>
      </c>
      <c r="AR84" s="65">
        <v>284041.83623046876</v>
      </c>
      <c r="AS84" s="65"/>
      <c r="AT84" s="65"/>
      <c r="AU84" s="65"/>
      <c r="AV84" s="65"/>
      <c r="AW84" s="65"/>
      <c r="AX84" s="65"/>
      <c r="AY84" s="65"/>
      <c r="AZ84" s="65"/>
      <c r="BA84" s="65"/>
      <c r="BB84" s="65"/>
      <c r="BC84" s="65"/>
      <c r="BD84" s="65"/>
      <c r="BE84" s="65"/>
      <c r="BF84" s="68"/>
    </row>
    <row r="85" spans="1:58" x14ac:dyDescent="0.2">
      <c r="A85" s="64" t="s">
        <v>301</v>
      </c>
      <c r="B85" s="65">
        <f t="shared" si="28"/>
        <v>0</v>
      </c>
      <c r="C85" s="65"/>
      <c r="D85" s="65"/>
      <c r="E85" s="65"/>
      <c r="F85" s="65"/>
      <c r="G85" s="65"/>
      <c r="H85" s="65"/>
      <c r="I85" s="65"/>
      <c r="J85" s="65"/>
      <c r="K85" s="65"/>
      <c r="L85" s="65"/>
      <c r="M85" s="65"/>
      <c r="N85" s="67"/>
      <c r="O85" s="65"/>
      <c r="P85" s="65"/>
      <c r="Q85" s="65"/>
      <c r="R85" s="65">
        <f t="shared" si="29"/>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49244.433630371095</v>
      </c>
      <c r="AP85" s="65">
        <v>104107.16596679688</v>
      </c>
      <c r="AQ85" s="65">
        <v>1213356.1468359374</v>
      </c>
      <c r="AR85" s="65">
        <v>709189.00800781243</v>
      </c>
      <c r="AS85" s="65"/>
      <c r="AT85" s="65"/>
      <c r="AU85" s="65"/>
      <c r="AV85" s="65"/>
      <c r="AW85" s="65"/>
      <c r="AX85" s="65"/>
      <c r="AY85" s="65"/>
      <c r="AZ85" s="65"/>
      <c r="BA85" s="65"/>
      <c r="BB85" s="65"/>
      <c r="BC85" s="65"/>
      <c r="BD85" s="65"/>
      <c r="BE85" s="65"/>
      <c r="BF85" s="68"/>
    </row>
    <row r="86" spans="1:58" x14ac:dyDescent="0.2">
      <c r="A86" s="64" t="s">
        <v>302</v>
      </c>
      <c r="B86" s="65">
        <f t="shared" si="28"/>
        <v>0</v>
      </c>
      <c r="C86" s="65"/>
      <c r="D86" s="65"/>
      <c r="E86" s="65"/>
      <c r="F86" s="65"/>
      <c r="G86" s="65"/>
      <c r="H86" s="65"/>
      <c r="I86" s="65"/>
      <c r="J86" s="65"/>
      <c r="K86" s="65"/>
      <c r="L86" s="65"/>
      <c r="M86" s="65"/>
      <c r="N86" s="67"/>
      <c r="O86" s="65"/>
      <c r="P86" s="65"/>
      <c r="Q86" s="65"/>
      <c r="R86" s="65">
        <f t="shared" si="29"/>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72868.530957031253</v>
      </c>
      <c r="AP86" s="65">
        <v>725088.99628906243</v>
      </c>
      <c r="AQ86" s="65">
        <v>40739.159798583984</v>
      </c>
      <c r="AR86" s="65">
        <v>1303.6232166290283</v>
      </c>
      <c r="AS86" s="65"/>
      <c r="AT86" s="65"/>
      <c r="AU86" s="65"/>
      <c r="AV86" s="65"/>
      <c r="AW86" s="65"/>
      <c r="AX86" s="65"/>
      <c r="AY86" s="65"/>
      <c r="AZ86" s="65"/>
      <c r="BA86" s="65"/>
      <c r="BB86" s="65"/>
      <c r="BC86" s="65"/>
      <c r="BD86" s="65"/>
      <c r="BE86" s="65"/>
      <c r="BF86" s="68"/>
    </row>
    <row r="87" spans="1:58" x14ac:dyDescent="0.2">
      <c r="A87" s="64" t="s">
        <v>303</v>
      </c>
      <c r="B87" s="65">
        <f t="shared" si="28"/>
        <v>4041925.1961968751</v>
      </c>
      <c r="C87" s="65"/>
      <c r="D87" s="65"/>
      <c r="E87" s="65"/>
      <c r="F87" s="65">
        <v>4041925.1961968751</v>
      </c>
      <c r="G87" s="65"/>
      <c r="H87" s="65"/>
      <c r="I87" s="65"/>
      <c r="J87" s="65"/>
      <c r="K87" s="65"/>
      <c r="L87" s="65"/>
      <c r="M87" s="65"/>
      <c r="N87" s="67"/>
      <c r="O87" s="65"/>
      <c r="P87" s="65"/>
      <c r="Q87" s="65"/>
      <c r="R87" s="65">
        <f t="shared" si="29"/>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c r="C88" s="65"/>
      <c r="D88" s="65"/>
      <c r="E88" s="65"/>
      <c r="F88" s="65"/>
      <c r="G88" s="65"/>
      <c r="H88" s="65"/>
      <c r="I88" s="65"/>
      <c r="J88" s="65"/>
      <c r="K88" s="65"/>
      <c r="L88" s="65"/>
      <c r="M88" s="65"/>
      <c r="N88" s="67"/>
      <c r="O88" s="65"/>
      <c r="P88" s="65"/>
      <c r="Q88" s="65"/>
      <c r="R88" s="65">
        <f t="shared" si="29"/>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SUM(B90:B93)</f>
        <v>0</v>
      </c>
      <c r="C89" s="65">
        <f t="shared" ref="C89:BF89" si="30">SUM(C90:C93)</f>
        <v>0</v>
      </c>
      <c r="D89" s="65"/>
      <c r="E89" s="65">
        <f t="shared" si="30"/>
        <v>0</v>
      </c>
      <c r="F89" s="65">
        <f t="shared" si="30"/>
        <v>0</v>
      </c>
      <c r="G89" s="65">
        <f t="shared" si="30"/>
        <v>0</v>
      </c>
      <c r="H89" s="65">
        <f t="shared" si="30"/>
        <v>0</v>
      </c>
      <c r="I89" s="65">
        <f t="shared" si="30"/>
        <v>0</v>
      </c>
      <c r="J89" s="65">
        <f t="shared" si="30"/>
        <v>0</v>
      </c>
      <c r="K89" s="65">
        <f t="shared" si="30"/>
        <v>0</v>
      </c>
      <c r="L89" s="65">
        <f t="shared" si="30"/>
        <v>0</v>
      </c>
      <c r="M89" s="65">
        <f t="shared" si="30"/>
        <v>0</v>
      </c>
      <c r="N89" s="67">
        <f t="shared" si="30"/>
        <v>0</v>
      </c>
      <c r="O89" s="65">
        <f t="shared" si="30"/>
        <v>0</v>
      </c>
      <c r="P89" s="65">
        <f t="shared" si="30"/>
        <v>0</v>
      </c>
      <c r="Q89" s="65">
        <f t="shared" si="30"/>
        <v>0</v>
      </c>
      <c r="R89" s="65">
        <f t="shared" si="30"/>
        <v>0</v>
      </c>
      <c r="S89" s="65">
        <f t="shared" si="30"/>
        <v>0</v>
      </c>
      <c r="T89" s="65">
        <f t="shared" si="30"/>
        <v>0</v>
      </c>
      <c r="U89" s="65">
        <f t="shared" si="30"/>
        <v>0</v>
      </c>
      <c r="V89" s="65">
        <f t="shared" si="30"/>
        <v>0</v>
      </c>
      <c r="W89" s="67">
        <f t="shared" si="30"/>
        <v>0</v>
      </c>
      <c r="X89" s="67">
        <f t="shared" si="30"/>
        <v>0</v>
      </c>
      <c r="Y89" s="65">
        <f t="shared" si="30"/>
        <v>0</v>
      </c>
      <c r="Z89" s="65">
        <f t="shared" si="30"/>
        <v>0</v>
      </c>
      <c r="AA89" s="65">
        <f t="shared" si="30"/>
        <v>0</v>
      </c>
      <c r="AB89" s="65">
        <f t="shared" si="30"/>
        <v>0</v>
      </c>
      <c r="AC89" s="65">
        <f t="shared" si="30"/>
        <v>0</v>
      </c>
      <c r="AD89" s="65">
        <f t="shared" si="30"/>
        <v>0</v>
      </c>
      <c r="AE89" s="65">
        <f t="shared" si="30"/>
        <v>0</v>
      </c>
      <c r="AF89" s="65">
        <f t="shared" si="30"/>
        <v>0</v>
      </c>
      <c r="AG89" s="65">
        <f t="shared" si="30"/>
        <v>0</v>
      </c>
      <c r="AH89" s="65">
        <f t="shared" si="30"/>
        <v>0</v>
      </c>
      <c r="AI89" s="65">
        <f t="shared" si="30"/>
        <v>0</v>
      </c>
      <c r="AJ89" s="65">
        <f t="shared" si="30"/>
        <v>0</v>
      </c>
      <c r="AK89" s="65">
        <f t="shared" si="30"/>
        <v>0</v>
      </c>
      <c r="AL89" s="65">
        <f t="shared" si="30"/>
        <v>0</v>
      </c>
      <c r="AM89" s="65">
        <f t="shared" si="30"/>
        <v>0</v>
      </c>
      <c r="AN89" s="65">
        <f t="shared" si="30"/>
        <v>0</v>
      </c>
      <c r="AO89" s="65">
        <f t="shared" si="30"/>
        <v>0</v>
      </c>
      <c r="AP89" s="65">
        <f t="shared" si="30"/>
        <v>0</v>
      </c>
      <c r="AQ89" s="65">
        <f t="shared" si="30"/>
        <v>0</v>
      </c>
      <c r="AR89" s="65">
        <f t="shared" si="30"/>
        <v>0</v>
      </c>
      <c r="AS89" s="65">
        <f t="shared" si="30"/>
        <v>0</v>
      </c>
      <c r="AT89" s="65">
        <f t="shared" si="30"/>
        <v>0</v>
      </c>
      <c r="AU89" s="65">
        <f t="shared" si="30"/>
        <v>0</v>
      </c>
      <c r="AV89" s="65">
        <f t="shared" si="30"/>
        <v>0</v>
      </c>
      <c r="AW89" s="65">
        <f>SUM(AW90:AW93)</f>
        <v>0</v>
      </c>
      <c r="AX89" s="65">
        <f t="shared" si="30"/>
        <v>0</v>
      </c>
      <c r="AY89" s="65">
        <f t="shared" si="30"/>
        <v>0</v>
      </c>
      <c r="AZ89" s="65">
        <f t="shared" si="30"/>
        <v>0</v>
      </c>
      <c r="BA89" s="65">
        <f t="shared" si="30"/>
        <v>0</v>
      </c>
      <c r="BB89" s="65">
        <f t="shared" si="30"/>
        <v>0</v>
      </c>
      <c r="BC89" s="65">
        <f t="shared" si="30"/>
        <v>0</v>
      </c>
      <c r="BD89" s="65">
        <f t="shared" si="30"/>
        <v>0</v>
      </c>
      <c r="BE89" s="65">
        <f t="shared" si="30"/>
        <v>0</v>
      </c>
      <c r="BF89" s="68">
        <f t="shared" si="30"/>
        <v>0</v>
      </c>
    </row>
    <row r="90" spans="1:58" x14ac:dyDescent="0.2">
      <c r="A90" s="64" t="s">
        <v>305</v>
      </c>
      <c r="B90" s="65">
        <f t="shared" ref="B90:B93" si="31">+E90+F90+G90+D90</f>
        <v>0</v>
      </c>
      <c r="C90" s="65"/>
      <c r="D90" s="65"/>
      <c r="E90" s="65"/>
      <c r="F90" s="65"/>
      <c r="G90" s="65"/>
      <c r="H90" s="65"/>
      <c r="I90" s="65"/>
      <c r="J90" s="65"/>
      <c r="K90" s="65"/>
      <c r="L90" s="65"/>
      <c r="M90" s="65"/>
      <c r="N90" s="67"/>
      <c r="O90" s="65"/>
      <c r="P90" s="65"/>
      <c r="Q90" s="65"/>
      <c r="R90" s="65">
        <f t="shared" ref="R90:R93" si="32">SUM(S90:V90)</f>
        <v>0</v>
      </c>
      <c r="S90" s="65"/>
      <c r="T90" s="65"/>
      <c r="U90" s="65"/>
      <c r="V90" s="65"/>
      <c r="W90" s="67"/>
      <c r="X90" s="65">
        <f>SUM(Y90:AC90)</f>
        <v>0</v>
      </c>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85"/>
      <c r="AX90" s="65"/>
      <c r="AY90" s="65"/>
      <c r="AZ90" s="65"/>
      <c r="BA90" s="65"/>
      <c r="BB90" s="65"/>
      <c r="BC90" s="65"/>
      <c r="BD90" s="65"/>
      <c r="BE90" s="65"/>
      <c r="BF90" s="68"/>
    </row>
    <row r="91" spans="1:58" x14ac:dyDescent="0.2">
      <c r="A91" s="64" t="s">
        <v>306</v>
      </c>
      <c r="B91" s="65">
        <f t="shared" si="31"/>
        <v>0</v>
      </c>
      <c r="C91" s="65"/>
      <c r="D91" s="65"/>
      <c r="E91" s="65"/>
      <c r="F91" s="65"/>
      <c r="G91" s="65"/>
      <c r="H91" s="65"/>
      <c r="I91" s="65"/>
      <c r="J91" s="65"/>
      <c r="K91" s="65"/>
      <c r="L91" s="65"/>
      <c r="M91" s="65"/>
      <c r="N91" s="67"/>
      <c r="O91" s="65"/>
      <c r="P91" s="65"/>
      <c r="Q91" s="65"/>
      <c r="R91" s="65">
        <f t="shared" si="32"/>
        <v>0</v>
      </c>
      <c r="S91" s="65"/>
      <c r="T91" s="65"/>
      <c r="U91" s="65"/>
      <c r="V91" s="65"/>
      <c r="W91" s="67"/>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8"/>
    </row>
    <row r="92" spans="1:58" x14ac:dyDescent="0.2">
      <c r="A92" s="64" t="s">
        <v>307</v>
      </c>
      <c r="B92" s="65">
        <f t="shared" si="31"/>
        <v>0</v>
      </c>
      <c r="C92" s="65"/>
      <c r="D92" s="65"/>
      <c r="E92" s="65"/>
      <c r="F92" s="65"/>
      <c r="G92" s="65"/>
      <c r="H92" s="65"/>
      <c r="I92" s="65"/>
      <c r="J92" s="65"/>
      <c r="K92" s="65"/>
      <c r="L92" s="65"/>
      <c r="M92" s="65"/>
      <c r="N92" s="67"/>
      <c r="O92" s="65"/>
      <c r="P92" s="65"/>
      <c r="Q92" s="65"/>
      <c r="R92" s="65">
        <f t="shared" si="32"/>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 t="shared" si="31"/>
        <v>0</v>
      </c>
      <c r="C93" s="65"/>
      <c r="D93" s="65"/>
      <c r="E93" s="65"/>
      <c r="F93" s="65"/>
      <c r="G93" s="65"/>
      <c r="H93" s="65"/>
      <c r="I93" s="65"/>
      <c r="J93" s="65"/>
      <c r="K93" s="65"/>
      <c r="L93" s="65"/>
      <c r="M93" s="65"/>
      <c r="N93" s="67"/>
      <c r="O93" s="65"/>
      <c r="P93" s="65"/>
      <c r="Q93" s="65"/>
      <c r="R93" s="65">
        <f t="shared" si="32"/>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 t="shared" ref="B95:B98" si="33">+E95+F95+G95+D95</f>
        <v>0</v>
      </c>
      <c r="C95" s="65"/>
      <c r="D95" s="65"/>
      <c r="E95" s="65"/>
      <c r="F95" s="65"/>
      <c r="G95" s="65"/>
      <c r="H95" s="65"/>
      <c r="I95" s="65"/>
      <c r="J95" s="65"/>
      <c r="K95" s="65"/>
      <c r="L95" s="65"/>
      <c r="M95" s="65"/>
      <c r="N95" s="67"/>
      <c r="O95" s="65"/>
      <c r="P95" s="65"/>
      <c r="Q95" s="65"/>
      <c r="R95" s="65">
        <f t="shared" ref="R95:R98" si="34">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 t="shared" si="33"/>
        <v>0</v>
      </c>
      <c r="C96" s="65"/>
      <c r="D96" s="65"/>
      <c r="E96" s="65"/>
      <c r="F96" s="65"/>
      <c r="G96" s="65"/>
      <c r="H96" s="65"/>
      <c r="I96" s="65"/>
      <c r="J96" s="65"/>
      <c r="K96" s="65"/>
      <c r="L96" s="65"/>
      <c r="M96" s="65"/>
      <c r="N96" s="67"/>
      <c r="O96" s="65"/>
      <c r="P96" s="65"/>
      <c r="Q96" s="65"/>
      <c r="R96" s="65">
        <f t="shared" si="34"/>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 t="shared" si="33"/>
        <v>0</v>
      </c>
      <c r="C97" s="65"/>
      <c r="D97" s="65"/>
      <c r="E97" s="65"/>
      <c r="F97" s="65"/>
      <c r="G97" s="65"/>
      <c r="H97" s="65"/>
      <c r="I97" s="65"/>
      <c r="J97" s="65"/>
      <c r="K97" s="65"/>
      <c r="L97" s="65"/>
      <c r="M97" s="65"/>
      <c r="N97" s="67"/>
      <c r="O97" s="65"/>
      <c r="P97" s="65"/>
      <c r="Q97" s="65"/>
      <c r="R97" s="65">
        <f t="shared" si="34"/>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 t="shared" si="33"/>
        <v>0</v>
      </c>
      <c r="C98" s="65"/>
      <c r="D98" s="65"/>
      <c r="E98" s="65"/>
      <c r="F98" s="65"/>
      <c r="G98" s="65"/>
      <c r="H98" s="65"/>
      <c r="I98" s="65"/>
      <c r="J98" s="65"/>
      <c r="K98" s="65"/>
      <c r="L98" s="65"/>
      <c r="M98" s="65"/>
      <c r="N98" s="67"/>
      <c r="O98" s="65"/>
      <c r="P98" s="65"/>
      <c r="Q98" s="65"/>
      <c r="R98" s="65">
        <f t="shared" si="34"/>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ref="B99" si="35">SUM(B95:B98)</f>
        <v>0</v>
      </c>
      <c r="C99" s="71">
        <f t="shared" ref="C99:BF99" si="36">SUM(C95:C98)</f>
        <v>0</v>
      </c>
      <c r="D99" s="71"/>
      <c r="E99" s="71">
        <f t="shared" si="36"/>
        <v>0</v>
      </c>
      <c r="F99" s="71">
        <f t="shared" si="36"/>
        <v>0</v>
      </c>
      <c r="G99" s="71">
        <f t="shared" si="36"/>
        <v>0</v>
      </c>
      <c r="H99" s="71">
        <f t="shared" si="36"/>
        <v>0</v>
      </c>
      <c r="I99" s="71">
        <f t="shared" si="36"/>
        <v>0</v>
      </c>
      <c r="J99" s="71">
        <f t="shared" si="36"/>
        <v>0</v>
      </c>
      <c r="K99" s="71">
        <f t="shared" si="36"/>
        <v>0</v>
      </c>
      <c r="L99" s="71">
        <f t="shared" si="36"/>
        <v>0</v>
      </c>
      <c r="M99" s="71">
        <f t="shared" si="36"/>
        <v>0</v>
      </c>
      <c r="N99" s="72">
        <f t="shared" si="36"/>
        <v>0</v>
      </c>
      <c r="O99" s="71">
        <f t="shared" si="36"/>
        <v>0</v>
      </c>
      <c r="P99" s="71">
        <f t="shared" si="36"/>
        <v>0</v>
      </c>
      <c r="Q99" s="71">
        <f t="shared" si="36"/>
        <v>0</v>
      </c>
      <c r="R99" s="71">
        <f t="shared" si="36"/>
        <v>0</v>
      </c>
      <c r="S99" s="71">
        <f t="shared" si="36"/>
        <v>0</v>
      </c>
      <c r="T99" s="71">
        <f t="shared" si="36"/>
        <v>0</v>
      </c>
      <c r="U99" s="71">
        <f t="shared" si="36"/>
        <v>0</v>
      </c>
      <c r="V99" s="71">
        <f t="shared" si="36"/>
        <v>0</v>
      </c>
      <c r="W99" s="72">
        <f t="shared" si="36"/>
        <v>0</v>
      </c>
      <c r="X99" s="72">
        <f t="shared" si="36"/>
        <v>0</v>
      </c>
      <c r="Y99" s="71">
        <f t="shared" si="36"/>
        <v>0</v>
      </c>
      <c r="Z99" s="71">
        <f t="shared" si="36"/>
        <v>0</v>
      </c>
      <c r="AA99" s="71">
        <f t="shared" si="36"/>
        <v>0</v>
      </c>
      <c r="AB99" s="71">
        <f t="shared" si="36"/>
        <v>0</v>
      </c>
      <c r="AC99" s="71">
        <f t="shared" si="36"/>
        <v>0</v>
      </c>
      <c r="AD99" s="71">
        <f t="shared" si="36"/>
        <v>0</v>
      </c>
      <c r="AE99" s="71">
        <f t="shared" si="36"/>
        <v>0</v>
      </c>
      <c r="AF99" s="71">
        <f t="shared" si="36"/>
        <v>0</v>
      </c>
      <c r="AG99" s="71">
        <f t="shared" si="36"/>
        <v>0</v>
      </c>
      <c r="AH99" s="71">
        <f t="shared" si="36"/>
        <v>0</v>
      </c>
      <c r="AI99" s="71">
        <f t="shared" si="36"/>
        <v>0</v>
      </c>
      <c r="AJ99" s="71">
        <f t="shared" si="36"/>
        <v>0</v>
      </c>
      <c r="AK99" s="71">
        <f t="shared" si="36"/>
        <v>0</v>
      </c>
      <c r="AL99" s="71">
        <f t="shared" si="36"/>
        <v>0</v>
      </c>
      <c r="AM99" s="71">
        <f t="shared" si="36"/>
        <v>0</v>
      </c>
      <c r="AN99" s="71">
        <f t="shared" si="36"/>
        <v>0</v>
      </c>
      <c r="AO99" s="71">
        <f t="shared" si="36"/>
        <v>0</v>
      </c>
      <c r="AP99" s="71">
        <f t="shared" si="36"/>
        <v>0</v>
      </c>
      <c r="AQ99" s="71">
        <f t="shared" si="36"/>
        <v>0</v>
      </c>
      <c r="AR99" s="71">
        <f t="shared" si="36"/>
        <v>0</v>
      </c>
      <c r="AS99" s="71">
        <f t="shared" si="36"/>
        <v>0</v>
      </c>
      <c r="AT99" s="71">
        <f t="shared" si="36"/>
        <v>0</v>
      </c>
      <c r="AU99" s="71">
        <f t="shared" si="36"/>
        <v>0</v>
      </c>
      <c r="AV99" s="71">
        <f t="shared" si="36"/>
        <v>0</v>
      </c>
      <c r="AW99" s="71">
        <f t="shared" si="36"/>
        <v>0</v>
      </c>
      <c r="AX99" s="71">
        <f t="shared" si="36"/>
        <v>0</v>
      </c>
      <c r="AY99" s="71">
        <f t="shared" si="36"/>
        <v>0</v>
      </c>
      <c r="AZ99" s="71">
        <f t="shared" si="36"/>
        <v>0</v>
      </c>
      <c r="BA99" s="71">
        <f t="shared" si="36"/>
        <v>0</v>
      </c>
      <c r="BB99" s="71">
        <f t="shared" si="36"/>
        <v>0</v>
      </c>
      <c r="BC99" s="71">
        <f t="shared" si="36"/>
        <v>0</v>
      </c>
      <c r="BD99" s="71">
        <f t="shared" si="36"/>
        <v>0</v>
      </c>
      <c r="BE99" s="73">
        <f t="shared" si="36"/>
        <v>0</v>
      </c>
      <c r="BF99" s="73">
        <f t="shared" si="36"/>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f>+AW101</f>
        <v>0</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37">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37"/>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A10" sqref="A10"/>
    </sheetView>
  </sheetViews>
  <sheetFormatPr defaultRowHeight="12.75" x14ac:dyDescent="0.2"/>
  <cols>
    <col min="1" max="1" width="80" bestFit="1" customWidth="1"/>
  </cols>
  <sheetData>
    <row r="1" spans="1:1" ht="18" x14ac:dyDescent="0.25">
      <c r="A1" s="23" t="s">
        <v>331</v>
      </c>
    </row>
    <row r="2" spans="1:1" ht="30" x14ac:dyDescent="0.2">
      <c r="A2" s="126" t="s">
        <v>359</v>
      </c>
    </row>
    <row r="3" spans="1:1" ht="15" x14ac:dyDescent="0.2">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Thabisho Kgaditsi</cp:lastModifiedBy>
  <cp:lastPrinted>2022-03-04T13:46:39Z</cp:lastPrinted>
  <dcterms:created xsi:type="dcterms:W3CDTF">2003-10-02T12:06:59Z</dcterms:created>
  <dcterms:modified xsi:type="dcterms:W3CDTF">2022-03-29T12:43:21Z</dcterms:modified>
</cp:coreProperties>
</file>