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habisho.Kgaditsi\Documents\de-le-te\"/>
    </mc:Choice>
  </mc:AlternateContent>
  <bookViews>
    <workbookView xWindow="-105" yWindow="-105" windowWidth="19425" windowHeight="10425" tabRatio="757" firstSheet="1" activeTab="4"/>
  </bookViews>
  <sheets>
    <sheet name="Explanation" sheetId="11" r:id="rId1"/>
    <sheet name="Commodity flow native units" sheetId="5" r:id="rId2"/>
    <sheet name="Commodity flow TJ" sheetId="7" r:id="rId3"/>
    <sheet name="Disaggregate balance" sheetId="6" r:id="rId4"/>
    <sheet name="Aggregate balance" sheetId="8" r:id="rId5"/>
    <sheet name="Notes" sheetId="3" r:id="rId6"/>
    <sheet name="Emissions" sheetId="10" r:id="rId7"/>
    <sheet name="Notes on Emissions" sheetId="12" r:id="rId8"/>
  </sheets>
  <definedNames>
    <definedName name="_xlnm.Print_Area" localSheetId="4">'Aggregate balance'!$A$1:$M$80</definedName>
    <definedName name="_xlnm.Print_Area" localSheetId="3">'Disaggregate balance'!$A:$BF</definedName>
    <definedName name="_xlnm.Print_Area" localSheetId="6">Emissions!$A:$BF</definedName>
    <definedName name="_xlnm.Print_Titles" localSheetId="3">'Disaggregate balance'!$A:$A</definedName>
    <definedName name="_xlnm.Print_Titles" localSheetId="6">Emissions!$A:$A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8" i="10" l="1"/>
  <c r="B97" i="10"/>
  <c r="B96" i="10"/>
  <c r="B95" i="10"/>
  <c r="B93" i="10"/>
  <c r="B92" i="10"/>
  <c r="B91" i="10"/>
  <c r="B90" i="10"/>
  <c r="B87" i="10"/>
  <c r="B86" i="10"/>
  <c r="B85" i="10"/>
  <c r="B84" i="10"/>
  <c r="B83" i="10"/>
  <c r="B81" i="10"/>
  <c r="B80" i="10"/>
  <c r="B79" i="10"/>
  <c r="B78" i="10"/>
  <c r="B75" i="10"/>
  <c r="B74" i="10"/>
  <c r="B73" i="10"/>
  <c r="B72" i="10"/>
  <c r="B71" i="10"/>
  <c r="B70" i="10"/>
  <c r="B69" i="10"/>
  <c r="B66" i="10"/>
  <c r="B65" i="10"/>
  <c r="B64" i="10"/>
  <c r="B63" i="10"/>
  <c r="B62" i="10"/>
  <c r="B61" i="10"/>
  <c r="B60" i="10"/>
  <c r="B59" i="10"/>
  <c r="B58" i="10"/>
  <c r="B57" i="10"/>
  <c r="B56" i="10"/>
  <c r="B55" i="10"/>
  <c r="B54" i="10"/>
  <c r="B49" i="10"/>
  <c r="B47" i="10"/>
  <c r="B46" i="10"/>
  <c r="B45" i="10"/>
  <c r="B44" i="10"/>
  <c r="B43" i="10"/>
  <c r="B42" i="10"/>
  <c r="B41" i="10"/>
  <c r="B40" i="10"/>
  <c r="B39" i="10"/>
  <c r="B38" i="10"/>
  <c r="B37" i="10"/>
  <c r="B34" i="10"/>
  <c r="B33" i="10"/>
  <c r="B32" i="10"/>
  <c r="B31" i="10"/>
  <c r="B30" i="10"/>
  <c r="B29" i="10"/>
  <c r="B28" i="10"/>
  <c r="B27" i="10"/>
  <c r="B26" i="10"/>
  <c r="B25" i="10"/>
  <c r="B24" i="10"/>
  <c r="B23" i="10"/>
  <c r="B22" i="10"/>
  <c r="B21" i="10"/>
  <c r="B20" i="10"/>
  <c r="B19" i="10"/>
  <c r="B18" i="10"/>
  <c r="B14" i="10"/>
  <c r="B11" i="10"/>
  <c r="B10" i="10"/>
  <c r="B9" i="10"/>
  <c r="B8" i="10"/>
  <c r="B7" i="10"/>
  <c r="B6" i="10"/>
  <c r="B98" i="6"/>
  <c r="B97" i="6"/>
  <c r="B96" i="6"/>
  <c r="B95" i="6"/>
  <c r="B93" i="6"/>
  <c r="B92" i="6"/>
  <c r="B91" i="6"/>
  <c r="B90" i="6"/>
  <c r="B87" i="6"/>
  <c r="B86" i="6"/>
  <c r="B85" i="6"/>
  <c r="B84" i="6"/>
  <c r="B81" i="6"/>
  <c r="B80" i="6"/>
  <c r="B79" i="6"/>
  <c r="B78" i="6"/>
  <c r="B75" i="6"/>
  <c r="B74" i="6"/>
  <c r="B73" i="6"/>
  <c r="B72" i="6"/>
  <c r="B71" i="6"/>
  <c r="B70" i="6"/>
  <c r="B69" i="6"/>
  <c r="B66" i="6"/>
  <c r="B65" i="6"/>
  <c r="B64" i="6"/>
  <c r="B63" i="6"/>
  <c r="B62" i="6"/>
  <c r="B61" i="6"/>
  <c r="B60" i="6"/>
  <c r="B59" i="6"/>
  <c r="B58" i="6"/>
  <c r="B57" i="6"/>
  <c r="B56" i="6"/>
  <c r="B55" i="6"/>
  <c r="B54" i="6"/>
  <c r="B49" i="6"/>
  <c r="B47" i="6"/>
  <c r="B46" i="6"/>
  <c r="B45" i="6"/>
  <c r="B44" i="6"/>
  <c r="B43" i="6"/>
  <c r="B42" i="6"/>
  <c r="B41" i="6"/>
  <c r="B40" i="6"/>
  <c r="B39" i="6"/>
  <c r="B38" i="6"/>
  <c r="B37" i="6"/>
  <c r="B34" i="6"/>
  <c r="B33" i="6"/>
  <c r="B32" i="6"/>
  <c r="B31" i="6"/>
  <c r="B30" i="6"/>
  <c r="B29" i="6"/>
  <c r="B28" i="6"/>
  <c r="B27" i="6"/>
  <c r="B26" i="6"/>
  <c r="B25" i="6"/>
  <c r="B24" i="6"/>
  <c r="B23" i="6"/>
  <c r="B22" i="6"/>
  <c r="B21" i="6"/>
  <c r="B20" i="6"/>
  <c r="B19" i="6"/>
  <c r="B18" i="6"/>
  <c r="B14" i="6"/>
  <c r="B11" i="6"/>
  <c r="B10" i="6"/>
  <c r="B9" i="6"/>
  <c r="B8" i="6"/>
  <c r="B7" i="6"/>
  <c r="B6" i="6"/>
  <c r="C21" i="7"/>
  <c r="B92" i="7"/>
  <c r="B91" i="7"/>
  <c r="B90" i="7"/>
  <c r="B89" i="7"/>
  <c r="B88" i="7"/>
  <c r="B87" i="7"/>
  <c r="B85" i="7"/>
  <c r="B84" i="7"/>
  <c r="B83" i="7"/>
  <c r="B82" i="7"/>
  <c r="B81" i="7"/>
  <c r="B80" i="7"/>
  <c r="B79" i="7"/>
  <c r="B78" i="7"/>
  <c r="B76" i="7"/>
  <c r="B75" i="7"/>
  <c r="B74" i="7"/>
  <c r="B73" i="7"/>
  <c r="B71" i="7"/>
  <c r="B70" i="7"/>
  <c r="B69" i="7"/>
  <c r="B68" i="7"/>
  <c r="B66" i="7"/>
  <c r="B65" i="7"/>
  <c r="B64" i="7"/>
  <c r="B63" i="7"/>
  <c r="B62" i="7"/>
  <c r="B61" i="7"/>
  <c r="B60" i="7"/>
  <c r="B58" i="7"/>
  <c r="B57" i="7"/>
  <c r="B56" i="7"/>
  <c r="B55" i="7"/>
  <c r="B54" i="7"/>
  <c r="B53" i="7"/>
  <c r="B52" i="7"/>
  <c r="B51" i="7"/>
  <c r="B50" i="7"/>
  <c r="B49" i="7"/>
  <c r="B48" i="7"/>
  <c r="B47" i="7"/>
  <c r="B46" i="7"/>
  <c r="B43" i="7"/>
  <c r="B42" i="7"/>
  <c r="B41" i="7"/>
  <c r="B40" i="7"/>
  <c r="B39" i="7"/>
  <c r="B38" i="7"/>
  <c r="B37" i="7"/>
  <c r="B36" i="7"/>
  <c r="B35" i="7"/>
  <c r="B34" i="7"/>
  <c r="B33" i="7"/>
  <c r="B32" i="7"/>
  <c r="B30" i="7"/>
  <c r="B29" i="7"/>
  <c r="B28" i="7"/>
  <c r="B27" i="7"/>
  <c r="B26" i="7"/>
  <c r="B25" i="7"/>
  <c r="B24" i="7"/>
  <c r="B23" i="7"/>
  <c r="B22" i="7"/>
  <c r="B21" i="7"/>
  <c r="B20" i="7"/>
  <c r="B19" i="7"/>
  <c r="B18" i="7"/>
  <c r="B17" i="7"/>
  <c r="B16" i="7"/>
  <c r="B15" i="7"/>
  <c r="B14" i="7"/>
  <c r="B11" i="7"/>
  <c r="B9" i="7"/>
  <c r="B8" i="7"/>
  <c r="B7" i="7"/>
  <c r="B6" i="7"/>
  <c r="B5" i="7"/>
  <c r="D86" i="7"/>
  <c r="D77" i="7"/>
  <c r="D72" i="7"/>
  <c r="D67" i="7"/>
  <c r="D59" i="7"/>
  <c r="D45" i="7"/>
  <c r="D31" i="7"/>
  <c r="D13" i="7"/>
  <c r="D10" i="7"/>
  <c r="D44" i="7" l="1"/>
  <c r="B77" i="10"/>
  <c r="B36" i="10"/>
  <c r="B68" i="10"/>
  <c r="B89" i="10"/>
  <c r="B99" i="10"/>
  <c r="B17" i="10"/>
  <c r="B12" i="10"/>
  <c r="D12" i="7"/>
  <c r="B53" i="10"/>
  <c r="B51" i="10" s="1"/>
  <c r="D86" i="5"/>
  <c r="D77" i="5"/>
  <c r="D72" i="5"/>
  <c r="D67" i="5"/>
  <c r="D59" i="5"/>
  <c r="D45" i="5"/>
  <c r="D31" i="5"/>
  <c r="D13" i="5"/>
  <c r="D10" i="5"/>
  <c r="B92" i="5"/>
  <c r="B91" i="5"/>
  <c r="B90" i="5"/>
  <c r="B89" i="5"/>
  <c r="B88" i="5"/>
  <c r="B87" i="5"/>
  <c r="B85" i="5"/>
  <c r="B84" i="5"/>
  <c r="B83" i="5"/>
  <c r="B82" i="5"/>
  <c r="B81" i="5"/>
  <c r="B80" i="5"/>
  <c r="B79" i="5"/>
  <c r="B78" i="5"/>
  <c r="B76" i="5"/>
  <c r="B75" i="5"/>
  <c r="B74" i="5"/>
  <c r="B73" i="5"/>
  <c r="B71" i="5"/>
  <c r="B70" i="5"/>
  <c r="B69" i="5"/>
  <c r="B68" i="5"/>
  <c r="B66" i="5"/>
  <c r="B65" i="5"/>
  <c r="B64" i="5"/>
  <c r="B63" i="5"/>
  <c r="B62" i="5"/>
  <c r="B61" i="5"/>
  <c r="B60" i="5"/>
  <c r="B58" i="5"/>
  <c r="B57" i="5"/>
  <c r="B56" i="5"/>
  <c r="B55" i="5"/>
  <c r="B54" i="5"/>
  <c r="B53" i="5"/>
  <c r="B52" i="5"/>
  <c r="B51" i="5"/>
  <c r="B50" i="5"/>
  <c r="B49" i="5"/>
  <c r="B48" i="5"/>
  <c r="B47" i="5"/>
  <c r="B46" i="5"/>
  <c r="B43" i="5"/>
  <c r="B42" i="5"/>
  <c r="B41" i="5"/>
  <c r="B40" i="5"/>
  <c r="B39" i="5"/>
  <c r="B38" i="5"/>
  <c r="B37" i="5"/>
  <c r="B36" i="5"/>
  <c r="B35" i="5"/>
  <c r="B34" i="5"/>
  <c r="B33" i="5"/>
  <c r="B32" i="5"/>
  <c r="B30" i="5"/>
  <c r="B29" i="5"/>
  <c r="B28" i="5"/>
  <c r="B27" i="5"/>
  <c r="B26" i="5"/>
  <c r="B25" i="5"/>
  <c r="B24" i="5"/>
  <c r="B23" i="5"/>
  <c r="B22" i="5"/>
  <c r="B21" i="5"/>
  <c r="B20" i="5"/>
  <c r="B19" i="5"/>
  <c r="B18" i="5"/>
  <c r="B17" i="5"/>
  <c r="B16" i="5"/>
  <c r="B15" i="5"/>
  <c r="B14" i="5"/>
  <c r="B11" i="5"/>
  <c r="B9" i="5"/>
  <c r="B8" i="5"/>
  <c r="B7" i="5"/>
  <c r="B6" i="5"/>
  <c r="B5" i="5"/>
  <c r="B4" i="5"/>
  <c r="B4" i="7"/>
  <c r="B15" i="10" l="1"/>
  <c r="D44" i="5"/>
  <c r="D12" i="5" s="1"/>
  <c r="C4" i="5"/>
  <c r="X4" i="5"/>
  <c r="C5" i="5"/>
  <c r="R5" i="5"/>
  <c r="X5" i="5"/>
  <c r="C6" i="5"/>
  <c r="R6" i="5"/>
  <c r="X6" i="5"/>
  <c r="C7" i="5"/>
  <c r="R7" i="5"/>
  <c r="X7" i="5"/>
  <c r="C8" i="5"/>
  <c r="R8" i="5"/>
  <c r="X8" i="5"/>
  <c r="C9" i="5"/>
  <c r="R9" i="5"/>
  <c r="X9" i="5"/>
  <c r="E10" i="5"/>
  <c r="F10" i="5"/>
  <c r="G10" i="5"/>
  <c r="H10" i="5"/>
  <c r="C10" i="5" s="1"/>
  <c r="I10" i="5"/>
  <c r="J10" i="5"/>
  <c r="K10" i="5"/>
  <c r="L10" i="5"/>
  <c r="M10" i="5"/>
  <c r="N10" i="5"/>
  <c r="P10" i="5"/>
  <c r="Q10" i="5"/>
  <c r="S10" i="5"/>
  <c r="T10" i="5"/>
  <c r="U10" i="5"/>
  <c r="V10" i="5"/>
  <c r="W10" i="5"/>
  <c r="Y10" i="5"/>
  <c r="Z10" i="5"/>
  <c r="AA10" i="5"/>
  <c r="AB10" i="5"/>
  <c r="AC10" i="5"/>
  <c r="AD10" i="5"/>
  <c r="AE10" i="5"/>
  <c r="AF10" i="5"/>
  <c r="AG10" i="5"/>
  <c r="AH10" i="5"/>
  <c r="AI10" i="5"/>
  <c r="AJ10" i="5"/>
  <c r="AK10" i="5"/>
  <c r="AL10" i="5"/>
  <c r="AM10" i="5"/>
  <c r="AN10" i="5"/>
  <c r="AO10" i="5"/>
  <c r="AP10" i="5"/>
  <c r="AQ10" i="5"/>
  <c r="AR10" i="5"/>
  <c r="AS10" i="5"/>
  <c r="AT10" i="5"/>
  <c r="AU10" i="5"/>
  <c r="AV10" i="5"/>
  <c r="AW10" i="5"/>
  <c r="AX10" i="5"/>
  <c r="AY10" i="5"/>
  <c r="AZ10" i="5"/>
  <c r="BA10" i="5"/>
  <c r="BB10" i="5"/>
  <c r="BC10" i="5"/>
  <c r="BD10" i="5"/>
  <c r="BE10" i="5"/>
  <c r="BF10" i="5"/>
  <c r="C11" i="5"/>
  <c r="X11" i="5"/>
  <c r="E13" i="5"/>
  <c r="F13" i="5"/>
  <c r="G13" i="5"/>
  <c r="H13" i="5"/>
  <c r="I13" i="5"/>
  <c r="J13" i="5"/>
  <c r="K13" i="5"/>
  <c r="L13" i="5"/>
  <c r="M13" i="5"/>
  <c r="N13" i="5"/>
  <c r="O13" i="5"/>
  <c r="P13" i="5"/>
  <c r="Q13" i="5"/>
  <c r="S13" i="5"/>
  <c r="T13" i="5"/>
  <c r="U13" i="5"/>
  <c r="V13" i="5"/>
  <c r="W13" i="5"/>
  <c r="Y13" i="5"/>
  <c r="Z13" i="5"/>
  <c r="AA13" i="5"/>
  <c r="AB13" i="5"/>
  <c r="AC13" i="5"/>
  <c r="AD13" i="5"/>
  <c r="AE13" i="5"/>
  <c r="AF13" i="5"/>
  <c r="AG13" i="5"/>
  <c r="AH13" i="5"/>
  <c r="AI13" i="5"/>
  <c r="AJ13" i="5"/>
  <c r="AK13" i="5"/>
  <c r="AL13" i="5"/>
  <c r="AM13" i="5"/>
  <c r="AN13" i="5"/>
  <c r="AO13" i="5"/>
  <c r="AP13" i="5"/>
  <c r="AQ13" i="5"/>
  <c r="AR13" i="5"/>
  <c r="AS13" i="5"/>
  <c r="AT13" i="5"/>
  <c r="AU13" i="5"/>
  <c r="AV13" i="5"/>
  <c r="AW13" i="5"/>
  <c r="AX13" i="5"/>
  <c r="AY13" i="5"/>
  <c r="AZ13" i="5"/>
  <c r="BA13" i="5"/>
  <c r="BB13" i="5"/>
  <c r="BC13" i="5"/>
  <c r="BD13" i="5"/>
  <c r="BE13" i="5"/>
  <c r="BF13" i="5"/>
  <c r="C14" i="5"/>
  <c r="R14" i="5"/>
  <c r="X14" i="5"/>
  <c r="C15" i="5"/>
  <c r="X15" i="5"/>
  <c r="C16" i="5"/>
  <c r="R16" i="5"/>
  <c r="X16" i="5"/>
  <c r="C17" i="5"/>
  <c r="R17" i="5"/>
  <c r="X17" i="5"/>
  <c r="C18" i="5"/>
  <c r="R18" i="5"/>
  <c r="X18" i="5"/>
  <c r="C19" i="5"/>
  <c r="R19" i="5"/>
  <c r="X19" i="5"/>
  <c r="C20" i="5"/>
  <c r="R20" i="5"/>
  <c r="X20" i="5"/>
  <c r="C21" i="5"/>
  <c r="R21" i="5"/>
  <c r="X21" i="5"/>
  <c r="C22" i="5"/>
  <c r="R22" i="5"/>
  <c r="X22" i="5"/>
  <c r="C23" i="5"/>
  <c r="R23" i="5"/>
  <c r="X23" i="5"/>
  <c r="C24" i="5"/>
  <c r="R24" i="5"/>
  <c r="X24" i="5"/>
  <c r="C25" i="5"/>
  <c r="R25" i="5"/>
  <c r="X25" i="5"/>
  <c r="C26" i="5"/>
  <c r="R26" i="5"/>
  <c r="X26" i="5"/>
  <c r="C27" i="5"/>
  <c r="R27" i="5"/>
  <c r="X27" i="5"/>
  <c r="C28" i="5"/>
  <c r="R28" i="5"/>
  <c r="X28" i="5"/>
  <c r="C29" i="5"/>
  <c r="R29" i="5"/>
  <c r="X29" i="5"/>
  <c r="C30" i="5"/>
  <c r="X30" i="5"/>
  <c r="E31" i="5"/>
  <c r="B31" i="5" s="1"/>
  <c r="F31" i="5"/>
  <c r="G31" i="5"/>
  <c r="H31" i="5"/>
  <c r="I31" i="5"/>
  <c r="J31" i="5"/>
  <c r="K31" i="5"/>
  <c r="L31" i="5"/>
  <c r="M31" i="5"/>
  <c r="N31" i="5"/>
  <c r="Q31" i="5"/>
  <c r="S31" i="5"/>
  <c r="T31" i="5"/>
  <c r="U31" i="5"/>
  <c r="V31" i="5"/>
  <c r="W31" i="5"/>
  <c r="Y31" i="5"/>
  <c r="Z31" i="5"/>
  <c r="AA31" i="5"/>
  <c r="AB31" i="5"/>
  <c r="AC31" i="5"/>
  <c r="AD31" i="5"/>
  <c r="AE31" i="5"/>
  <c r="AF31" i="5"/>
  <c r="AG31" i="5"/>
  <c r="AH31" i="5"/>
  <c r="AI31" i="5"/>
  <c r="AJ31" i="5"/>
  <c r="AK31" i="5"/>
  <c r="AL31" i="5"/>
  <c r="AM31" i="5"/>
  <c r="AN31" i="5"/>
  <c r="AO31" i="5"/>
  <c r="AP31" i="5"/>
  <c r="AQ31" i="5"/>
  <c r="AR31" i="5"/>
  <c r="AS31" i="5"/>
  <c r="AT31" i="5"/>
  <c r="AU31" i="5"/>
  <c r="AV31" i="5"/>
  <c r="AW31" i="5"/>
  <c r="AX31" i="5"/>
  <c r="AY31" i="5"/>
  <c r="AZ31" i="5"/>
  <c r="BA31" i="5"/>
  <c r="BB31" i="5"/>
  <c r="BC31" i="5"/>
  <c r="BD31" i="5"/>
  <c r="BE31" i="5"/>
  <c r="BF31" i="5"/>
  <c r="C32" i="5"/>
  <c r="R32" i="5"/>
  <c r="X32" i="5"/>
  <c r="C33" i="5"/>
  <c r="R33" i="5"/>
  <c r="X33" i="5"/>
  <c r="C34" i="5"/>
  <c r="R34" i="5"/>
  <c r="X34" i="5"/>
  <c r="C35" i="5"/>
  <c r="R35" i="5"/>
  <c r="X35" i="5"/>
  <c r="C36" i="5"/>
  <c r="R36" i="5"/>
  <c r="X36" i="5"/>
  <c r="C37" i="5"/>
  <c r="R37" i="5"/>
  <c r="X37" i="5"/>
  <c r="C38" i="5"/>
  <c r="R38" i="5"/>
  <c r="X38" i="5"/>
  <c r="C39" i="5"/>
  <c r="R39" i="5"/>
  <c r="X39" i="5"/>
  <c r="C40" i="5"/>
  <c r="R40" i="5"/>
  <c r="X40" i="5"/>
  <c r="C41" i="5"/>
  <c r="R41" i="5"/>
  <c r="X41" i="5"/>
  <c r="C42" i="5"/>
  <c r="R42" i="5"/>
  <c r="X42" i="5"/>
  <c r="C43" i="5"/>
  <c r="R43" i="5"/>
  <c r="X43" i="5"/>
  <c r="E45" i="5"/>
  <c r="F45" i="5"/>
  <c r="G45" i="5"/>
  <c r="H45" i="5"/>
  <c r="I45" i="5"/>
  <c r="J45" i="5"/>
  <c r="K45" i="5"/>
  <c r="L45" i="5"/>
  <c r="M45" i="5"/>
  <c r="N45" i="5"/>
  <c r="P45" i="5"/>
  <c r="P44" i="5" s="1"/>
  <c r="Q45" i="5"/>
  <c r="S45" i="5"/>
  <c r="T45" i="5"/>
  <c r="U45" i="5"/>
  <c r="V45" i="5"/>
  <c r="W45" i="5"/>
  <c r="Y45" i="5"/>
  <c r="Z45" i="5"/>
  <c r="AA45" i="5"/>
  <c r="AB45" i="5"/>
  <c r="AC45" i="5"/>
  <c r="AD45" i="5"/>
  <c r="AE45" i="5"/>
  <c r="AF45" i="5"/>
  <c r="AG45" i="5"/>
  <c r="AH45" i="5"/>
  <c r="AI45" i="5"/>
  <c r="AJ45" i="5"/>
  <c r="AK45" i="5"/>
  <c r="AL45" i="5"/>
  <c r="AM45" i="5"/>
  <c r="AN45" i="5"/>
  <c r="AO45" i="5"/>
  <c r="AP45" i="5"/>
  <c r="AQ45" i="5"/>
  <c r="AR45" i="5"/>
  <c r="AS45" i="5"/>
  <c r="AT45" i="5"/>
  <c r="AU45" i="5"/>
  <c r="AV45" i="5"/>
  <c r="AW45" i="5"/>
  <c r="AX45" i="5"/>
  <c r="AY45" i="5"/>
  <c r="AZ45" i="5"/>
  <c r="BA45" i="5"/>
  <c r="BB45" i="5"/>
  <c r="BC45" i="5"/>
  <c r="BD45" i="5"/>
  <c r="BE45" i="5"/>
  <c r="BF45" i="5"/>
  <c r="C46" i="5"/>
  <c r="R46" i="5"/>
  <c r="X46" i="5"/>
  <c r="C47" i="5"/>
  <c r="R47" i="5"/>
  <c r="X47" i="5"/>
  <c r="C48" i="5"/>
  <c r="R48" i="5"/>
  <c r="X48" i="5"/>
  <c r="C49" i="5"/>
  <c r="R49" i="5"/>
  <c r="X49" i="5"/>
  <c r="C50" i="5"/>
  <c r="R50" i="5"/>
  <c r="X50" i="5"/>
  <c r="C51" i="5"/>
  <c r="R51" i="5"/>
  <c r="X51" i="5"/>
  <c r="C52" i="5"/>
  <c r="R52" i="5"/>
  <c r="X52" i="5"/>
  <c r="C53" i="5"/>
  <c r="R53" i="5"/>
  <c r="X53" i="5"/>
  <c r="C54" i="5"/>
  <c r="R54" i="5"/>
  <c r="X54" i="5"/>
  <c r="C55" i="5"/>
  <c r="R55" i="5"/>
  <c r="X55" i="5"/>
  <c r="C56" i="5"/>
  <c r="R56" i="5"/>
  <c r="X56" i="5"/>
  <c r="C57" i="5"/>
  <c r="R57" i="5"/>
  <c r="X57" i="5"/>
  <c r="C58" i="5"/>
  <c r="X58" i="5"/>
  <c r="E59" i="5"/>
  <c r="F59" i="5"/>
  <c r="G59" i="5"/>
  <c r="H59" i="5"/>
  <c r="I59" i="5"/>
  <c r="J59" i="5"/>
  <c r="K59" i="5"/>
  <c r="L59" i="5"/>
  <c r="M59" i="5"/>
  <c r="N59" i="5"/>
  <c r="Q59" i="5"/>
  <c r="S59" i="5"/>
  <c r="T59" i="5"/>
  <c r="U59" i="5"/>
  <c r="V59" i="5"/>
  <c r="W59" i="5"/>
  <c r="Y59" i="5"/>
  <c r="Z59" i="5"/>
  <c r="AA59" i="5"/>
  <c r="AB59" i="5"/>
  <c r="AC59" i="5"/>
  <c r="AD59" i="5"/>
  <c r="AE59" i="5"/>
  <c r="AF59" i="5"/>
  <c r="AG59" i="5"/>
  <c r="AH59" i="5"/>
  <c r="AI59" i="5"/>
  <c r="AJ59" i="5"/>
  <c r="AK59" i="5"/>
  <c r="AL59" i="5"/>
  <c r="AM59" i="5"/>
  <c r="AN59" i="5"/>
  <c r="AO59" i="5"/>
  <c r="AP59" i="5"/>
  <c r="AQ59" i="5"/>
  <c r="AR59" i="5"/>
  <c r="AS59" i="5"/>
  <c r="AT59" i="5"/>
  <c r="AU59" i="5"/>
  <c r="AV59" i="5"/>
  <c r="AW59" i="5"/>
  <c r="AX59" i="5"/>
  <c r="AY59" i="5"/>
  <c r="AZ59" i="5"/>
  <c r="BA59" i="5"/>
  <c r="BB59" i="5"/>
  <c r="BC59" i="5"/>
  <c r="BD59" i="5"/>
  <c r="BE59" i="5"/>
  <c r="BF59" i="5"/>
  <c r="C60" i="5"/>
  <c r="R60" i="5"/>
  <c r="X60" i="5"/>
  <c r="C61" i="5"/>
  <c r="R61" i="5"/>
  <c r="X61" i="5"/>
  <c r="C62" i="5"/>
  <c r="R62" i="5"/>
  <c r="X62" i="5"/>
  <c r="C63" i="5"/>
  <c r="R63" i="5"/>
  <c r="X63" i="5"/>
  <c r="C64" i="5"/>
  <c r="R64" i="5"/>
  <c r="X64" i="5"/>
  <c r="C65" i="5"/>
  <c r="R65" i="5"/>
  <c r="X65" i="5"/>
  <c r="C66" i="5"/>
  <c r="R66" i="5"/>
  <c r="X66" i="5"/>
  <c r="E67" i="5"/>
  <c r="F67" i="5"/>
  <c r="G67" i="5"/>
  <c r="H67" i="5"/>
  <c r="C67" i="5" s="1"/>
  <c r="I67" i="5"/>
  <c r="J67" i="5"/>
  <c r="K67" i="5"/>
  <c r="L67" i="5"/>
  <c r="L44" i="5" s="1"/>
  <c r="M67" i="5"/>
  <c r="N67" i="5"/>
  <c r="Q67" i="5"/>
  <c r="S67" i="5"/>
  <c r="T67" i="5"/>
  <c r="U67" i="5"/>
  <c r="V67" i="5"/>
  <c r="W67" i="5"/>
  <c r="Y67" i="5"/>
  <c r="Z67" i="5"/>
  <c r="AA67" i="5"/>
  <c r="AB67" i="5"/>
  <c r="AC67" i="5"/>
  <c r="AC44" i="5" s="1"/>
  <c r="AD67" i="5"/>
  <c r="AE67" i="5"/>
  <c r="AF67" i="5"/>
  <c r="AG67" i="5"/>
  <c r="AH67" i="5"/>
  <c r="AI67" i="5"/>
  <c r="AJ67" i="5"/>
  <c r="AK67" i="5"/>
  <c r="AL67" i="5"/>
  <c r="AM67" i="5"/>
  <c r="AN67" i="5"/>
  <c r="AO67" i="5"/>
  <c r="AP67" i="5"/>
  <c r="AQ67" i="5"/>
  <c r="AR67" i="5"/>
  <c r="AS67" i="5"/>
  <c r="AT67" i="5"/>
  <c r="AU67" i="5"/>
  <c r="AV67" i="5"/>
  <c r="AW67" i="5"/>
  <c r="AX67" i="5"/>
  <c r="AY67" i="5"/>
  <c r="AZ67" i="5"/>
  <c r="BA67" i="5"/>
  <c r="BB67" i="5"/>
  <c r="BC67" i="5"/>
  <c r="BD67" i="5"/>
  <c r="BE67" i="5"/>
  <c r="BF67" i="5"/>
  <c r="C68" i="5"/>
  <c r="R68" i="5"/>
  <c r="X68" i="5"/>
  <c r="C69" i="5"/>
  <c r="R69" i="5"/>
  <c r="X69" i="5"/>
  <c r="C70" i="5"/>
  <c r="X70" i="5"/>
  <c r="C71" i="5"/>
  <c r="R71" i="5"/>
  <c r="X71" i="5"/>
  <c r="E72" i="5"/>
  <c r="F72" i="5"/>
  <c r="G72" i="5"/>
  <c r="H72" i="5"/>
  <c r="I72" i="5"/>
  <c r="J72" i="5"/>
  <c r="K72" i="5"/>
  <c r="L72" i="5"/>
  <c r="M72" i="5"/>
  <c r="N72" i="5"/>
  <c r="O72" i="5"/>
  <c r="P72" i="5"/>
  <c r="Q72" i="5"/>
  <c r="S72" i="5"/>
  <c r="T72" i="5"/>
  <c r="U72" i="5"/>
  <c r="V72" i="5"/>
  <c r="W72" i="5"/>
  <c r="Y72" i="5"/>
  <c r="Z72" i="5"/>
  <c r="AA72" i="5"/>
  <c r="AB72" i="5"/>
  <c r="AC72" i="5"/>
  <c r="AD72" i="5"/>
  <c r="AE72" i="5"/>
  <c r="AF72" i="5"/>
  <c r="AG72" i="5"/>
  <c r="AH72" i="5"/>
  <c r="AI72" i="5"/>
  <c r="AJ72" i="5"/>
  <c r="AK72" i="5"/>
  <c r="AL72" i="5"/>
  <c r="AM72" i="5"/>
  <c r="AN72" i="5"/>
  <c r="AO72" i="5"/>
  <c r="AP72" i="5"/>
  <c r="AQ72" i="5"/>
  <c r="AR72" i="5"/>
  <c r="AS72" i="5"/>
  <c r="AT72" i="5"/>
  <c r="AU72" i="5"/>
  <c r="AV72" i="5"/>
  <c r="AW72" i="5"/>
  <c r="AX72" i="5"/>
  <c r="AY72" i="5"/>
  <c r="AZ72" i="5"/>
  <c r="BA72" i="5"/>
  <c r="BB72" i="5"/>
  <c r="BC72" i="5"/>
  <c r="BD72" i="5"/>
  <c r="BE72" i="5"/>
  <c r="BF72" i="5"/>
  <c r="C73" i="5"/>
  <c r="R73" i="5"/>
  <c r="X73" i="5"/>
  <c r="C74" i="5"/>
  <c r="R74" i="5"/>
  <c r="X74" i="5"/>
  <c r="C75" i="5"/>
  <c r="R75" i="5"/>
  <c r="X75" i="5"/>
  <c r="C76" i="5"/>
  <c r="R76" i="5"/>
  <c r="X76" i="5"/>
  <c r="C77" i="5"/>
  <c r="E77" i="5"/>
  <c r="F77" i="5"/>
  <c r="Q77" i="5"/>
  <c r="S77" i="5"/>
  <c r="T77" i="5"/>
  <c r="U77" i="5"/>
  <c r="V77" i="5"/>
  <c r="W77" i="5"/>
  <c r="AV77" i="5"/>
  <c r="AW77" i="5"/>
  <c r="AX77" i="5"/>
  <c r="AY77" i="5"/>
  <c r="AZ77" i="5"/>
  <c r="BA77" i="5"/>
  <c r="BB77" i="5"/>
  <c r="BC77" i="5"/>
  <c r="BD77" i="5"/>
  <c r="BE77" i="5"/>
  <c r="BF77" i="5"/>
  <c r="C78" i="5"/>
  <c r="R78" i="5"/>
  <c r="X78" i="5"/>
  <c r="C79" i="5"/>
  <c r="X79" i="5"/>
  <c r="C80" i="5"/>
  <c r="R80" i="5"/>
  <c r="X80" i="5"/>
  <c r="C81" i="5"/>
  <c r="R81" i="5"/>
  <c r="X81" i="5"/>
  <c r="C82" i="5"/>
  <c r="R82" i="5"/>
  <c r="X82" i="5"/>
  <c r="C83" i="5"/>
  <c r="R83" i="5"/>
  <c r="X83" i="5"/>
  <c r="C84" i="5"/>
  <c r="R84" i="5"/>
  <c r="X84" i="5"/>
  <c r="C85" i="5"/>
  <c r="R85" i="5"/>
  <c r="X85" i="5"/>
  <c r="E86" i="5"/>
  <c r="F86" i="5"/>
  <c r="G86" i="5"/>
  <c r="H86" i="5"/>
  <c r="C86" i="5" s="1"/>
  <c r="I86" i="5"/>
  <c r="J86" i="5"/>
  <c r="K86" i="5"/>
  <c r="L86" i="5"/>
  <c r="M86" i="5"/>
  <c r="N86" i="5"/>
  <c r="O86" i="5"/>
  <c r="P86" i="5"/>
  <c r="Q86" i="5"/>
  <c r="S86" i="5"/>
  <c r="T86" i="5"/>
  <c r="U86" i="5"/>
  <c r="V86" i="5"/>
  <c r="W86" i="5"/>
  <c r="Y86" i="5"/>
  <c r="Z86" i="5"/>
  <c r="AA86" i="5"/>
  <c r="AB86" i="5"/>
  <c r="AC86" i="5"/>
  <c r="AD86" i="5"/>
  <c r="AE86" i="5"/>
  <c r="AF86" i="5"/>
  <c r="AG86" i="5"/>
  <c r="AH86" i="5"/>
  <c r="AI86" i="5"/>
  <c r="AJ86" i="5"/>
  <c r="AK86" i="5"/>
  <c r="AL86" i="5"/>
  <c r="AM86" i="5"/>
  <c r="AN86" i="5"/>
  <c r="AO86" i="5"/>
  <c r="AP86" i="5"/>
  <c r="AQ86" i="5"/>
  <c r="AR86" i="5"/>
  <c r="AS86" i="5"/>
  <c r="AT86" i="5"/>
  <c r="AU86" i="5"/>
  <c r="AV86" i="5"/>
  <c r="AW86" i="5"/>
  <c r="AX86" i="5"/>
  <c r="AY86" i="5"/>
  <c r="AZ86" i="5"/>
  <c r="BA86" i="5"/>
  <c r="BB86" i="5"/>
  <c r="BC86" i="5"/>
  <c r="BD86" i="5"/>
  <c r="BE86" i="5"/>
  <c r="BF86" i="5"/>
  <c r="C87" i="5"/>
  <c r="R87" i="5"/>
  <c r="C88" i="5"/>
  <c r="R88" i="5"/>
  <c r="C89" i="5"/>
  <c r="R89" i="5"/>
  <c r="C90" i="5"/>
  <c r="R90" i="5"/>
  <c r="C91" i="5"/>
  <c r="R91" i="5"/>
  <c r="C92" i="5"/>
  <c r="R92" i="5"/>
  <c r="R77" i="5" l="1"/>
  <c r="R13" i="5"/>
  <c r="R10" i="5"/>
  <c r="X45" i="5"/>
  <c r="AP44" i="5"/>
  <c r="AP12" i="5" s="1"/>
  <c r="BE44" i="5"/>
  <c r="AW44" i="5"/>
  <c r="AO44" i="5"/>
  <c r="AG44" i="5"/>
  <c r="AG12" i="5" s="1"/>
  <c r="F44" i="5"/>
  <c r="F12" i="5" s="1"/>
  <c r="L12" i="5"/>
  <c r="R72" i="5"/>
  <c r="U44" i="5"/>
  <c r="BA44" i="5"/>
  <c r="AS44" i="5"/>
  <c r="C31" i="5"/>
  <c r="BB44" i="5"/>
  <c r="BB12" i="5" s="1"/>
  <c r="K44" i="5"/>
  <c r="K12" i="5" s="1"/>
  <c r="R45" i="5"/>
  <c r="R67" i="5"/>
  <c r="Q44" i="5"/>
  <c r="Q12" i="5" s="1"/>
  <c r="X31" i="5"/>
  <c r="B67" i="5"/>
  <c r="AK44" i="5"/>
  <c r="B13" i="5"/>
  <c r="R86" i="5"/>
  <c r="X86" i="5"/>
  <c r="B59" i="5"/>
  <c r="AX44" i="5"/>
  <c r="AX12" i="5" s="1"/>
  <c r="AL44" i="5"/>
  <c r="AL12" i="5" s="1"/>
  <c r="Z44" i="5"/>
  <c r="AV44" i="5"/>
  <c r="AJ44" i="5"/>
  <c r="AJ12" i="5" s="1"/>
  <c r="W44" i="5"/>
  <c r="W12" i="5" s="1"/>
  <c r="J44" i="5"/>
  <c r="J12" i="5" s="1"/>
  <c r="BE12" i="5"/>
  <c r="AS12" i="5"/>
  <c r="C13" i="5"/>
  <c r="X72" i="5"/>
  <c r="AU44" i="5"/>
  <c r="AU12" i="5" s="1"/>
  <c r="AI44" i="5"/>
  <c r="AI12" i="5" s="1"/>
  <c r="V44" i="5"/>
  <c r="V12" i="5" s="1"/>
  <c r="I44" i="5"/>
  <c r="I12" i="5" s="1"/>
  <c r="B77" i="5"/>
  <c r="BF44" i="5"/>
  <c r="AT44" i="5"/>
  <c r="AT12" i="5" s="1"/>
  <c r="AH44" i="5"/>
  <c r="AH12" i="5" s="1"/>
  <c r="C45" i="5"/>
  <c r="Y44" i="5"/>
  <c r="Y12" i="5" s="1"/>
  <c r="U12" i="5"/>
  <c r="X59" i="5"/>
  <c r="T44" i="5"/>
  <c r="T12" i="5" s="1"/>
  <c r="G44" i="5"/>
  <c r="R31" i="5"/>
  <c r="X10" i="5"/>
  <c r="BD44" i="5"/>
  <c r="AR44" i="5"/>
  <c r="AF44" i="5"/>
  <c r="S44" i="5"/>
  <c r="S12" i="5" s="1"/>
  <c r="BA12" i="5"/>
  <c r="AO12" i="5"/>
  <c r="AC12" i="5"/>
  <c r="C72" i="5"/>
  <c r="BC44" i="5"/>
  <c r="AQ44" i="5"/>
  <c r="AE44" i="5"/>
  <c r="E44" i="5"/>
  <c r="E12" i="5" s="1"/>
  <c r="B45" i="5"/>
  <c r="AD44" i="5"/>
  <c r="AD12" i="5" s="1"/>
  <c r="BF12" i="5"/>
  <c r="B86" i="5"/>
  <c r="R59" i="5"/>
  <c r="C59" i="5"/>
  <c r="X13" i="5"/>
  <c r="X67" i="5"/>
  <c r="B72" i="5"/>
  <c r="AZ44" i="5"/>
  <c r="AZ12" i="5" s="1"/>
  <c r="AN44" i="5"/>
  <c r="AN12" i="5" s="1"/>
  <c r="AB44" i="5"/>
  <c r="AB12" i="5" s="1"/>
  <c r="N44" i="5"/>
  <c r="AW12" i="5"/>
  <c r="AK12" i="5"/>
  <c r="AY44" i="5"/>
  <c r="AY12" i="5" s="1"/>
  <c r="AM44" i="5"/>
  <c r="AM12" i="5" s="1"/>
  <c r="AA44" i="5"/>
  <c r="AA12" i="5" s="1"/>
  <c r="M44" i="5"/>
  <c r="M12" i="5" s="1"/>
  <c r="B10" i="5"/>
  <c r="BD12" i="5"/>
  <c r="AV12" i="5"/>
  <c r="AR12" i="5"/>
  <c r="AF12" i="5"/>
  <c r="G12" i="5"/>
  <c r="N12" i="5"/>
  <c r="BC12" i="5"/>
  <c r="AQ12" i="5"/>
  <c r="AE12" i="5"/>
  <c r="Z12" i="5"/>
  <c r="H44" i="5"/>
  <c r="R44" i="5" l="1"/>
  <c r="X44" i="5"/>
  <c r="R12" i="5"/>
  <c r="B12" i="5"/>
  <c r="X12" i="5"/>
  <c r="B44" i="5"/>
  <c r="H12" i="5"/>
  <c r="C12" i="5" s="1"/>
  <c r="C44" i="5"/>
  <c r="M11" i="8" l="1"/>
  <c r="E64" i="8"/>
  <c r="D64" i="8"/>
  <c r="F64" i="8"/>
  <c r="G64" i="8"/>
  <c r="H64" i="8"/>
  <c r="I64" i="8"/>
  <c r="J64" i="8"/>
  <c r="K64" i="8"/>
  <c r="L64" i="8"/>
  <c r="B64" i="8"/>
  <c r="B58" i="8"/>
  <c r="B80" i="8"/>
  <c r="AP53" i="6"/>
  <c r="AR68" i="6"/>
  <c r="AO17" i="6"/>
  <c r="AO59" i="7"/>
  <c r="BC17" i="6" l="1"/>
  <c r="BB12" i="6"/>
  <c r="BD12" i="6"/>
  <c r="BC12" i="6"/>
  <c r="AP83" i="6"/>
  <c r="AQ83" i="6"/>
  <c r="AR83" i="6"/>
  <c r="AO83" i="6"/>
  <c r="W83" i="6"/>
  <c r="AD77" i="6"/>
  <c r="AC77" i="6"/>
  <c r="AA77" i="6"/>
  <c r="Y77" i="6"/>
  <c r="T77" i="6"/>
  <c r="BB17" i="6"/>
  <c r="AV53" i="6"/>
  <c r="AW53" i="6"/>
  <c r="AX53" i="6"/>
  <c r="AY53" i="6"/>
  <c r="AZ53" i="6"/>
  <c r="BA53" i="6"/>
  <c r="S83" i="6"/>
  <c r="T83" i="6"/>
  <c r="U83" i="6"/>
  <c r="V83" i="6"/>
  <c r="P83" i="6"/>
  <c r="N83" i="6"/>
  <c r="O83" i="6"/>
  <c r="Q83" i="6"/>
  <c r="J83" i="6"/>
  <c r="K83" i="6"/>
  <c r="L83" i="6"/>
  <c r="M83" i="6"/>
  <c r="E83" i="6"/>
  <c r="F83" i="6"/>
  <c r="G83" i="6"/>
  <c r="H83" i="6"/>
  <c r="I83" i="6"/>
  <c r="C83" i="6"/>
  <c r="B9" i="8"/>
  <c r="X106" i="10"/>
  <c r="X105" i="10"/>
  <c r="X104" i="10"/>
  <c r="X103" i="10"/>
  <c r="BE101" i="10"/>
  <c r="X101" i="10"/>
  <c r="BF99" i="10"/>
  <c r="BE99" i="10"/>
  <c r="BD99" i="10"/>
  <c r="BC99" i="10"/>
  <c r="BB99" i="10"/>
  <c r="BA99" i="10"/>
  <c r="AZ99" i="10"/>
  <c r="AY99" i="10"/>
  <c r="AX99" i="10"/>
  <c r="AW99" i="10"/>
  <c r="AV99" i="10"/>
  <c r="AU99" i="10"/>
  <c r="AT99" i="10"/>
  <c r="AS99" i="10"/>
  <c r="AR99" i="10"/>
  <c r="AQ99" i="10"/>
  <c r="AP99" i="10"/>
  <c r="AO99" i="10"/>
  <c r="AN99" i="10"/>
  <c r="AM99" i="10"/>
  <c r="AL99" i="10"/>
  <c r="AK99" i="10"/>
  <c r="AJ99" i="10"/>
  <c r="AI99" i="10"/>
  <c r="AH99" i="10"/>
  <c r="AG99" i="10"/>
  <c r="AF99" i="10"/>
  <c r="AE99" i="10"/>
  <c r="AD99" i="10"/>
  <c r="AC99" i="10"/>
  <c r="AB99" i="10"/>
  <c r="AA99" i="10"/>
  <c r="Z99" i="10"/>
  <c r="Y99" i="10"/>
  <c r="W99" i="10"/>
  <c r="V99" i="10"/>
  <c r="U99" i="10"/>
  <c r="T99" i="10"/>
  <c r="S99" i="10"/>
  <c r="Q99" i="10"/>
  <c r="P99" i="10"/>
  <c r="O99" i="10"/>
  <c r="N99" i="10"/>
  <c r="M99" i="10"/>
  <c r="L99" i="10"/>
  <c r="K99" i="10"/>
  <c r="J99" i="10"/>
  <c r="I99" i="10"/>
  <c r="H99" i="10"/>
  <c r="G99" i="10"/>
  <c r="F99" i="10"/>
  <c r="E99" i="10"/>
  <c r="C99" i="10"/>
  <c r="X98" i="10"/>
  <c r="R98" i="10"/>
  <c r="X97" i="10"/>
  <c r="R97" i="10"/>
  <c r="X96" i="10"/>
  <c r="R96" i="10"/>
  <c r="X95" i="10"/>
  <c r="R95" i="10"/>
  <c r="X93" i="10"/>
  <c r="R93" i="10"/>
  <c r="X92" i="10"/>
  <c r="R92" i="10"/>
  <c r="X91" i="10"/>
  <c r="R91" i="10"/>
  <c r="X90" i="10"/>
  <c r="R90" i="10"/>
  <c r="BF89" i="10"/>
  <c r="BE89" i="10"/>
  <c r="BD89" i="10"/>
  <c r="BC89" i="10"/>
  <c r="BB89" i="10"/>
  <c r="BA89" i="10"/>
  <c r="BA6" i="10" s="1"/>
  <c r="BA12" i="10" s="1"/>
  <c r="AZ89" i="10"/>
  <c r="AZ6" i="10" s="1"/>
  <c r="AZ12" i="10" s="1"/>
  <c r="AY89" i="10"/>
  <c r="AY6" i="10" s="1"/>
  <c r="AY12" i="10" s="1"/>
  <c r="AX89" i="10"/>
  <c r="AX6" i="10" s="1"/>
  <c r="AX12" i="10" s="1"/>
  <c r="AW89" i="10"/>
  <c r="AW6" i="10" s="1"/>
  <c r="AW12" i="10" s="1"/>
  <c r="AV89" i="10"/>
  <c r="AV6" i="10" s="1"/>
  <c r="AV12" i="10" s="1"/>
  <c r="AU89" i="10"/>
  <c r="AT89" i="10"/>
  <c r="AS89" i="10"/>
  <c r="AR89" i="10"/>
  <c r="AQ89" i="10"/>
  <c r="AP89" i="10"/>
  <c r="AO89" i="10"/>
  <c r="AN89" i="10"/>
  <c r="AM89" i="10"/>
  <c r="AL89" i="10"/>
  <c r="AK89" i="10"/>
  <c r="AJ89" i="10"/>
  <c r="AI89" i="10"/>
  <c r="AH89" i="10"/>
  <c r="AG89" i="10"/>
  <c r="AF89" i="10"/>
  <c r="AE89" i="10"/>
  <c r="AD89" i="10"/>
  <c r="AC89" i="10"/>
  <c r="AB89" i="10"/>
  <c r="AA89" i="10"/>
  <c r="Z89" i="10"/>
  <c r="Y89" i="10"/>
  <c r="W89" i="10"/>
  <c r="V89" i="10"/>
  <c r="U89" i="10"/>
  <c r="T89" i="10"/>
  <c r="S89" i="10"/>
  <c r="Q89" i="10"/>
  <c r="P89" i="10"/>
  <c r="O89" i="10"/>
  <c r="N89" i="10"/>
  <c r="M89" i="10"/>
  <c r="L89" i="10"/>
  <c r="K89" i="10"/>
  <c r="J89" i="10"/>
  <c r="I89" i="10"/>
  <c r="H89" i="10"/>
  <c r="G89" i="10"/>
  <c r="F89" i="10"/>
  <c r="E89" i="10"/>
  <c r="C89" i="10"/>
  <c r="R88" i="10"/>
  <c r="X87" i="10"/>
  <c r="R87" i="10"/>
  <c r="X86" i="10"/>
  <c r="R86" i="10"/>
  <c r="X85" i="10"/>
  <c r="R85" i="10"/>
  <c r="X84" i="10"/>
  <c r="R84" i="10"/>
  <c r="X83" i="10"/>
  <c r="X81" i="10"/>
  <c r="R81" i="10"/>
  <c r="X80" i="10"/>
  <c r="R80" i="10"/>
  <c r="X79" i="10"/>
  <c r="R79" i="10"/>
  <c r="X78" i="10"/>
  <c r="R78" i="10"/>
  <c r="BF77" i="10"/>
  <c r="BE77" i="10"/>
  <c r="BD77" i="10"/>
  <c r="BC77" i="10"/>
  <c r="BB77" i="10"/>
  <c r="AU77" i="10"/>
  <c r="AT77" i="10"/>
  <c r="AS77" i="10"/>
  <c r="AR77" i="10"/>
  <c r="AQ77" i="10"/>
  <c r="AP77" i="10"/>
  <c r="AO77" i="10"/>
  <c r="AN77" i="10"/>
  <c r="AM77" i="10"/>
  <c r="AL77" i="10"/>
  <c r="AK77" i="10"/>
  <c r="AJ77" i="10"/>
  <c r="AI77" i="10"/>
  <c r="AH77" i="10"/>
  <c r="AG77" i="10"/>
  <c r="AF77" i="10"/>
  <c r="AE77" i="10"/>
  <c r="AD77" i="10"/>
  <c r="AC77" i="10"/>
  <c r="AB77" i="10"/>
  <c r="AA77" i="10"/>
  <c r="Z77" i="10"/>
  <c r="Y77" i="10"/>
  <c r="W77" i="10"/>
  <c r="V77" i="10"/>
  <c r="U77" i="10"/>
  <c r="T77" i="10"/>
  <c r="S77" i="10"/>
  <c r="Q77" i="10"/>
  <c r="P77" i="10"/>
  <c r="O77" i="10"/>
  <c r="N77" i="10"/>
  <c r="M77" i="10"/>
  <c r="L77" i="10"/>
  <c r="K77" i="10"/>
  <c r="J77" i="10"/>
  <c r="I77" i="10"/>
  <c r="H77" i="10"/>
  <c r="G77" i="10"/>
  <c r="F77" i="10"/>
  <c r="E77" i="10"/>
  <c r="C77" i="10"/>
  <c r="X75" i="10"/>
  <c r="R75" i="10"/>
  <c r="X74" i="10"/>
  <c r="R74" i="10"/>
  <c r="X73" i="10"/>
  <c r="R73" i="10"/>
  <c r="X72" i="10"/>
  <c r="R72" i="10"/>
  <c r="X71" i="10"/>
  <c r="R71" i="10"/>
  <c r="X70" i="10"/>
  <c r="R70" i="10"/>
  <c r="X69" i="10"/>
  <c r="R69" i="10"/>
  <c r="BF68" i="10"/>
  <c r="BE68" i="10"/>
  <c r="BD68" i="10"/>
  <c r="BC68" i="10"/>
  <c r="BB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W68" i="10"/>
  <c r="V68" i="10"/>
  <c r="U68" i="10"/>
  <c r="T68" i="10"/>
  <c r="S68" i="10"/>
  <c r="Q68" i="10"/>
  <c r="P68" i="10"/>
  <c r="O68" i="10"/>
  <c r="N68" i="10"/>
  <c r="M68" i="10"/>
  <c r="L68" i="10"/>
  <c r="K68" i="10"/>
  <c r="J68" i="10"/>
  <c r="I68" i="10"/>
  <c r="H68" i="10"/>
  <c r="G68" i="10"/>
  <c r="F68" i="10"/>
  <c r="E68" i="10"/>
  <c r="C68" i="10"/>
  <c r="R67" i="10"/>
  <c r="X66" i="10"/>
  <c r="R66" i="10"/>
  <c r="X65" i="10"/>
  <c r="R65" i="10"/>
  <c r="X64" i="10"/>
  <c r="R64" i="10"/>
  <c r="X63" i="10"/>
  <c r="R63" i="10"/>
  <c r="X62" i="10"/>
  <c r="R62" i="10"/>
  <c r="X61" i="10"/>
  <c r="R61" i="10"/>
  <c r="X60" i="10"/>
  <c r="R60" i="10"/>
  <c r="X59" i="10"/>
  <c r="R59" i="10"/>
  <c r="X58" i="10"/>
  <c r="R58" i="10"/>
  <c r="X57" i="10"/>
  <c r="R57" i="10"/>
  <c r="X56" i="10"/>
  <c r="R56" i="10"/>
  <c r="X55" i="10"/>
  <c r="R55" i="10"/>
  <c r="X54" i="10"/>
  <c r="R54" i="10"/>
  <c r="BF53" i="10"/>
  <c r="BE53" i="10"/>
  <c r="BD53" i="10"/>
  <c r="BC53" i="10"/>
  <c r="BB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W53" i="10"/>
  <c r="V53" i="10"/>
  <c r="U53" i="10"/>
  <c r="T53" i="10"/>
  <c r="S53" i="10"/>
  <c r="Q53" i="10"/>
  <c r="P53" i="10"/>
  <c r="O53" i="10"/>
  <c r="N53" i="10"/>
  <c r="M53" i="10"/>
  <c r="L53" i="10"/>
  <c r="K53" i="10"/>
  <c r="J53" i="10"/>
  <c r="I53" i="10"/>
  <c r="H53" i="10"/>
  <c r="G53" i="10"/>
  <c r="F53" i="10"/>
  <c r="E53" i="10"/>
  <c r="C53" i="10"/>
  <c r="X49" i="10"/>
  <c r="R49" i="10"/>
  <c r="R48" i="10"/>
  <c r="X47" i="10"/>
  <c r="R47" i="10"/>
  <c r="X46" i="10"/>
  <c r="R46" i="10"/>
  <c r="X45" i="10"/>
  <c r="R45" i="10"/>
  <c r="X44" i="10"/>
  <c r="R44" i="10"/>
  <c r="X43" i="10"/>
  <c r="R43" i="10"/>
  <c r="X42" i="10"/>
  <c r="R42" i="10"/>
  <c r="X41" i="10"/>
  <c r="R41" i="10"/>
  <c r="X40" i="10"/>
  <c r="R40" i="10"/>
  <c r="X39" i="10"/>
  <c r="R39" i="10"/>
  <c r="X38" i="10"/>
  <c r="R38" i="10"/>
  <c r="X37" i="10"/>
  <c r="R37" i="10"/>
  <c r="BF36" i="10"/>
  <c r="BE36" i="10"/>
  <c r="BD36" i="10"/>
  <c r="BC36" i="10"/>
  <c r="BB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W36" i="10"/>
  <c r="V36" i="10"/>
  <c r="U36" i="10"/>
  <c r="T36" i="10"/>
  <c r="S36" i="10"/>
  <c r="Q36" i="10"/>
  <c r="P36" i="10"/>
  <c r="O36" i="10"/>
  <c r="N36" i="10"/>
  <c r="M36" i="10"/>
  <c r="L36" i="10"/>
  <c r="K36" i="10"/>
  <c r="J36" i="10"/>
  <c r="I36" i="10"/>
  <c r="H36" i="10"/>
  <c r="G36" i="10"/>
  <c r="F36" i="10"/>
  <c r="E36" i="10"/>
  <c r="C36" i="10"/>
  <c r="X34" i="10"/>
  <c r="R34" i="10"/>
  <c r="X33" i="10"/>
  <c r="R33" i="10"/>
  <c r="X32" i="10"/>
  <c r="R32" i="10"/>
  <c r="X31" i="10"/>
  <c r="R31" i="10"/>
  <c r="X30" i="10"/>
  <c r="R30" i="10"/>
  <c r="X29" i="10"/>
  <c r="R29" i="10"/>
  <c r="X28" i="10"/>
  <c r="R28" i="10"/>
  <c r="X27" i="10"/>
  <c r="R27" i="10"/>
  <c r="X26" i="10"/>
  <c r="R26" i="10"/>
  <c r="X25" i="10"/>
  <c r="R25" i="10"/>
  <c r="X24" i="10"/>
  <c r="R24" i="10"/>
  <c r="BF23" i="10"/>
  <c r="X23" i="10"/>
  <c r="R23" i="10"/>
  <c r="BF22" i="10"/>
  <c r="X22" i="10"/>
  <c r="R22" i="10"/>
  <c r="BF21" i="10"/>
  <c r="BE21" i="10"/>
  <c r="BA21" i="10"/>
  <c r="AZ21" i="10"/>
  <c r="AY21" i="10"/>
  <c r="AX21" i="10"/>
  <c r="AW21" i="10"/>
  <c r="AV21" i="10"/>
  <c r="X21" i="10"/>
  <c r="R21" i="10"/>
  <c r="BF20" i="10"/>
  <c r="BE20" i="10"/>
  <c r="BA20" i="10"/>
  <c r="AZ20" i="10"/>
  <c r="AY20" i="10"/>
  <c r="AX20" i="10"/>
  <c r="AW20" i="10"/>
  <c r="AV20" i="10"/>
  <c r="X20" i="10"/>
  <c r="R20" i="10"/>
  <c r="BE19" i="10"/>
  <c r="BA19" i="10"/>
  <c r="AZ19" i="10"/>
  <c r="AY19" i="10"/>
  <c r="AX19" i="10"/>
  <c r="AW19" i="10"/>
  <c r="AV19" i="10"/>
  <c r="X19" i="10"/>
  <c r="R19" i="10"/>
  <c r="BE18" i="10"/>
  <c r="BA18" i="10"/>
  <c r="AZ18" i="10"/>
  <c r="AY18" i="10"/>
  <c r="AX18" i="10"/>
  <c r="AW18" i="10"/>
  <c r="AV18" i="10"/>
  <c r="X18" i="10"/>
  <c r="R18" i="10"/>
  <c r="BD17" i="10"/>
  <c r="BC17" i="10"/>
  <c r="BB17" i="10"/>
  <c r="AU17" i="10"/>
  <c r="AT17" i="10"/>
  <c r="AS17" i="10"/>
  <c r="AR17" i="10"/>
  <c r="AQ17" i="10"/>
  <c r="AP17" i="10"/>
  <c r="AO17" i="10"/>
  <c r="AN17" i="10"/>
  <c r="AM17" i="10"/>
  <c r="AL17" i="10"/>
  <c r="AK17" i="10"/>
  <c r="AJ17" i="10"/>
  <c r="AI17" i="10"/>
  <c r="AH17" i="10"/>
  <c r="AG17" i="10"/>
  <c r="AF17" i="10"/>
  <c r="AE17" i="10"/>
  <c r="AD17" i="10"/>
  <c r="AC17" i="10"/>
  <c r="AB17" i="10"/>
  <c r="AA17" i="10"/>
  <c r="Z17" i="10"/>
  <c r="Y17" i="10"/>
  <c r="W17" i="10"/>
  <c r="V17" i="10"/>
  <c r="U17" i="10"/>
  <c r="T17" i="10"/>
  <c r="S17" i="10"/>
  <c r="Q17" i="10"/>
  <c r="P17" i="10"/>
  <c r="O17" i="10"/>
  <c r="N17" i="10"/>
  <c r="M17" i="10"/>
  <c r="L17" i="10"/>
  <c r="K17" i="10"/>
  <c r="J17" i="10"/>
  <c r="I17" i="10"/>
  <c r="H17" i="10"/>
  <c r="G17" i="10"/>
  <c r="F17" i="10"/>
  <c r="E17" i="10"/>
  <c r="C17" i="10"/>
  <c r="X14" i="10"/>
  <c r="R14" i="10"/>
  <c r="BF12" i="10"/>
  <c r="BD12" i="10"/>
  <c r="BC12" i="10"/>
  <c r="BB12" i="10"/>
  <c r="AU12" i="10"/>
  <c r="AT12" i="10"/>
  <c r="AS12" i="10"/>
  <c r="AR12" i="10"/>
  <c r="AQ12" i="10"/>
  <c r="AP12" i="10"/>
  <c r="AO12" i="10"/>
  <c r="AN12" i="10"/>
  <c r="AM12" i="10"/>
  <c r="AL12" i="10"/>
  <c r="AK12" i="10"/>
  <c r="AJ12" i="10"/>
  <c r="AI12" i="10"/>
  <c r="AH12" i="10"/>
  <c r="AG12" i="10"/>
  <c r="AF12" i="10"/>
  <c r="AE12" i="10"/>
  <c r="AD12" i="10"/>
  <c r="AC12" i="10"/>
  <c r="AB12" i="10"/>
  <c r="AA12" i="10"/>
  <c r="Z12" i="10"/>
  <c r="Y12" i="10"/>
  <c r="W12" i="10"/>
  <c r="V12" i="10"/>
  <c r="U12" i="10"/>
  <c r="T12" i="10"/>
  <c r="S12" i="10"/>
  <c r="Q12" i="10"/>
  <c r="P12" i="10"/>
  <c r="O12" i="10"/>
  <c r="N12" i="10"/>
  <c r="M12" i="10"/>
  <c r="L12" i="10"/>
  <c r="K12" i="10"/>
  <c r="J12" i="10"/>
  <c r="I12" i="10"/>
  <c r="H12" i="10"/>
  <c r="G12" i="10"/>
  <c r="F12" i="10"/>
  <c r="E12" i="10"/>
  <c r="C12" i="10"/>
  <c r="X11" i="10"/>
  <c r="R11" i="10"/>
  <c r="X10" i="10"/>
  <c r="R10" i="10"/>
  <c r="X9" i="10"/>
  <c r="R9" i="10"/>
  <c r="X8" i="10"/>
  <c r="R8" i="10"/>
  <c r="X7" i="10"/>
  <c r="R7" i="10"/>
  <c r="X6" i="10"/>
  <c r="R6" i="10"/>
  <c r="M80" i="8"/>
  <c r="L80" i="8"/>
  <c r="K80" i="8"/>
  <c r="J80" i="8"/>
  <c r="I80" i="8"/>
  <c r="H80" i="8"/>
  <c r="G80" i="8"/>
  <c r="F80" i="8"/>
  <c r="E80" i="8"/>
  <c r="D80" i="8"/>
  <c r="M74" i="8"/>
  <c r="M73" i="8"/>
  <c r="M72" i="8"/>
  <c r="M71" i="8"/>
  <c r="L70" i="8"/>
  <c r="K70" i="8"/>
  <c r="J70" i="8"/>
  <c r="I70" i="8"/>
  <c r="H70" i="8"/>
  <c r="G70" i="8"/>
  <c r="F70" i="8"/>
  <c r="E70" i="8"/>
  <c r="D70" i="8"/>
  <c r="B70" i="8"/>
  <c r="M67" i="8"/>
  <c r="M66" i="8"/>
  <c r="M65" i="8"/>
  <c r="M64" i="8"/>
  <c r="M63" i="8"/>
  <c r="M62" i="8"/>
  <c r="M61" i="8"/>
  <c r="M60" i="8"/>
  <c r="M59" i="8"/>
  <c r="L58" i="8"/>
  <c r="K58" i="8"/>
  <c r="J58" i="8"/>
  <c r="I58" i="8"/>
  <c r="H58" i="8"/>
  <c r="G58" i="8"/>
  <c r="F58" i="8"/>
  <c r="E58" i="8"/>
  <c r="D58" i="8"/>
  <c r="M56" i="8"/>
  <c r="M55" i="8"/>
  <c r="M54" i="8"/>
  <c r="M53" i="8"/>
  <c r="M52" i="8"/>
  <c r="M51" i="8"/>
  <c r="M50" i="8"/>
  <c r="L49" i="8"/>
  <c r="K49" i="8"/>
  <c r="J49" i="8"/>
  <c r="I49" i="8"/>
  <c r="H49" i="8"/>
  <c r="G49" i="8"/>
  <c r="F49" i="8"/>
  <c r="E49" i="8"/>
  <c r="D49" i="8"/>
  <c r="B49" i="8"/>
  <c r="M47" i="8"/>
  <c r="M46" i="8"/>
  <c r="M45" i="8"/>
  <c r="M44" i="8"/>
  <c r="M43" i="8"/>
  <c r="M42" i="8"/>
  <c r="M41" i="8"/>
  <c r="M40" i="8"/>
  <c r="M39" i="8"/>
  <c r="M38" i="8"/>
  <c r="M37" i="8"/>
  <c r="M36" i="8"/>
  <c r="M35" i="8"/>
  <c r="M34" i="8"/>
  <c r="L33" i="8"/>
  <c r="L31" i="8" s="1"/>
  <c r="K33" i="8"/>
  <c r="I33" i="8"/>
  <c r="H33" i="8"/>
  <c r="G33" i="8"/>
  <c r="F33" i="8"/>
  <c r="E33" i="8"/>
  <c r="D33" i="8"/>
  <c r="D31" i="8" s="1"/>
  <c r="B33" i="8"/>
  <c r="M29" i="8"/>
  <c r="M28" i="8"/>
  <c r="M27" i="8"/>
  <c r="M26" i="8"/>
  <c r="M25" i="8"/>
  <c r="M24" i="8"/>
  <c r="M23" i="8"/>
  <c r="M22" i="8"/>
  <c r="M21" i="8"/>
  <c r="M20" i="8"/>
  <c r="M19" i="8"/>
  <c r="M18" i="8"/>
  <c r="M17" i="8"/>
  <c r="M16" i="8"/>
  <c r="M15" i="8"/>
  <c r="M14" i="8"/>
  <c r="L9" i="8"/>
  <c r="K9" i="8"/>
  <c r="J9" i="8"/>
  <c r="I9" i="8"/>
  <c r="H9" i="8"/>
  <c r="G9" i="8"/>
  <c r="F9" i="8"/>
  <c r="E9" i="8"/>
  <c r="D9" i="8"/>
  <c r="M8" i="8"/>
  <c r="M7" i="8"/>
  <c r="M6" i="8"/>
  <c r="M5" i="8"/>
  <c r="M4" i="8"/>
  <c r="U51" i="10" l="1"/>
  <c r="AG51" i="10"/>
  <c r="AO51" i="10"/>
  <c r="F31" i="8"/>
  <c r="I31" i="8"/>
  <c r="H31" i="8"/>
  <c r="H12" i="8" s="1"/>
  <c r="H51" i="10"/>
  <c r="BE51" i="10"/>
  <c r="BC51" i="10"/>
  <c r="Y51" i="10"/>
  <c r="Y15" i="10" s="1"/>
  <c r="X36" i="10"/>
  <c r="P51" i="10"/>
  <c r="P15" i="10" s="1"/>
  <c r="R77" i="10"/>
  <c r="X89" i="10"/>
  <c r="R53" i="10"/>
  <c r="B31" i="8"/>
  <c r="B12" i="8" s="1"/>
  <c r="E31" i="8"/>
  <c r="E12" i="8" s="1"/>
  <c r="X99" i="10"/>
  <c r="J12" i="8"/>
  <c r="X53" i="10"/>
  <c r="AB51" i="10"/>
  <c r="AB15" i="10" s="1"/>
  <c r="BF51" i="10"/>
  <c r="R36" i="10"/>
  <c r="G31" i="8"/>
  <c r="AR51" i="10"/>
  <c r="M49" i="8"/>
  <c r="K31" i="8"/>
  <c r="K12" i="8" s="1"/>
  <c r="BF17" i="10"/>
  <c r="BB51" i="10"/>
  <c r="BB15" i="10" s="1"/>
  <c r="AY17" i="10"/>
  <c r="BE17" i="10"/>
  <c r="BE6" i="10" s="1"/>
  <c r="BE12" i="10" s="1"/>
  <c r="BD51" i="10"/>
  <c r="BD15" i="10" s="1"/>
  <c r="AJ51" i="10"/>
  <c r="C51" i="10"/>
  <c r="C15" i="10" s="1"/>
  <c r="L51" i="10"/>
  <c r="L15" i="10" s="1"/>
  <c r="Z51" i="10"/>
  <c r="Z15" i="10" s="1"/>
  <c r="AD51" i="10"/>
  <c r="AD15" i="10" s="1"/>
  <c r="AH51" i="10"/>
  <c r="AH15" i="10" s="1"/>
  <c r="AL51" i="10"/>
  <c r="AP51" i="10"/>
  <c r="AP15" i="10" s="1"/>
  <c r="AT51" i="10"/>
  <c r="AT15" i="10" s="1"/>
  <c r="E51" i="10"/>
  <c r="E15" i="10" s="1"/>
  <c r="I51" i="10"/>
  <c r="I15" i="10" s="1"/>
  <c r="M51" i="10"/>
  <c r="M15" i="10" s="1"/>
  <c r="Q51" i="10"/>
  <c r="Q15" i="10" s="1"/>
  <c r="V51" i="10"/>
  <c r="V15" i="10" s="1"/>
  <c r="AA51" i="10"/>
  <c r="AA15" i="10" s="1"/>
  <c r="AE51" i="10"/>
  <c r="AE15" i="10" s="1"/>
  <c r="AI51" i="10"/>
  <c r="AI15" i="10" s="1"/>
  <c r="AM51" i="10"/>
  <c r="AM15" i="10" s="1"/>
  <c r="AQ51" i="10"/>
  <c r="AU51" i="10"/>
  <c r="AU15" i="10" s="1"/>
  <c r="AF51" i="10"/>
  <c r="AF15" i="10" s="1"/>
  <c r="AN51" i="10"/>
  <c r="T51" i="10"/>
  <c r="AC51" i="10"/>
  <c r="AC15" i="10" s="1"/>
  <c r="AK51" i="10"/>
  <c r="AK15" i="10" s="1"/>
  <c r="AS51" i="10"/>
  <c r="AS15" i="10" s="1"/>
  <c r="AY15" i="10"/>
  <c r="D12" i="8"/>
  <c r="L12" i="8"/>
  <c r="M70" i="8"/>
  <c r="X12" i="10"/>
  <c r="AV17" i="10"/>
  <c r="AV15" i="10" s="1"/>
  <c r="F51" i="10"/>
  <c r="F15" i="10" s="1"/>
  <c r="N51" i="10"/>
  <c r="N15" i="10" s="1"/>
  <c r="S51" i="10"/>
  <c r="S15" i="10" s="1"/>
  <c r="X68" i="10"/>
  <c r="M58" i="8"/>
  <c r="BF15" i="10"/>
  <c r="AW17" i="10"/>
  <c r="AW15" i="10" s="1"/>
  <c r="BA17" i="10"/>
  <c r="BA15" i="10" s="1"/>
  <c r="X17" i="10"/>
  <c r="R17" i="10"/>
  <c r="AX17" i="10"/>
  <c r="AX15" i="10" s="1"/>
  <c r="G51" i="10"/>
  <c r="G15" i="10" s="1"/>
  <c r="K51" i="10"/>
  <c r="K15" i="10" s="1"/>
  <c r="O51" i="10"/>
  <c r="O15" i="10" s="1"/>
  <c r="M33" i="8"/>
  <c r="AZ17" i="10"/>
  <c r="AZ15" i="10" s="1"/>
  <c r="J51" i="10"/>
  <c r="J15" i="10" s="1"/>
  <c r="W51" i="10"/>
  <c r="W15" i="10" s="1"/>
  <c r="R68" i="10"/>
  <c r="R51" i="10" s="1"/>
  <c r="X77" i="10"/>
  <c r="R89" i="10"/>
  <c r="BE15" i="10"/>
  <c r="I12" i="8"/>
  <c r="AJ15" i="10"/>
  <c r="AN15" i="10"/>
  <c r="AR15" i="10"/>
  <c r="M9" i="8"/>
  <c r="F12" i="8"/>
  <c r="T15" i="10"/>
  <c r="AG15" i="10"/>
  <c r="AO15" i="10"/>
  <c r="BC15" i="10"/>
  <c r="AQ15" i="10"/>
  <c r="G12" i="8"/>
  <c r="R12" i="10"/>
  <c r="H15" i="10"/>
  <c r="U15" i="10"/>
  <c r="AL15" i="10"/>
  <c r="R99" i="10"/>
  <c r="X106" i="6"/>
  <c r="X105" i="6"/>
  <c r="X104" i="6"/>
  <c r="X103" i="6"/>
  <c r="X101" i="6"/>
  <c r="BF99" i="6"/>
  <c r="BE99" i="6"/>
  <c r="BD99" i="6"/>
  <c r="BC99" i="6"/>
  <c r="BB99" i="6"/>
  <c r="BA99" i="6"/>
  <c r="AZ99" i="6"/>
  <c r="AY99" i="6"/>
  <c r="AX99" i="6"/>
  <c r="AW99" i="6"/>
  <c r="AV99" i="6"/>
  <c r="AU99" i="6"/>
  <c r="AT99" i="6"/>
  <c r="AS99" i="6"/>
  <c r="AR99" i="6"/>
  <c r="AQ99" i="6"/>
  <c r="AP99" i="6"/>
  <c r="AO99" i="6"/>
  <c r="AN99" i="6"/>
  <c r="AM99" i="6"/>
  <c r="AL99" i="6"/>
  <c r="AK99" i="6"/>
  <c r="AJ99" i="6"/>
  <c r="AI99" i="6"/>
  <c r="AH99" i="6"/>
  <c r="AG99" i="6"/>
  <c r="AF99" i="6"/>
  <c r="AE99" i="6"/>
  <c r="AD99" i="6"/>
  <c r="AC99" i="6"/>
  <c r="AB99" i="6"/>
  <c r="AA99" i="6"/>
  <c r="Z99" i="6"/>
  <c r="Y99" i="6"/>
  <c r="W99" i="6"/>
  <c r="V99" i="6"/>
  <c r="U99" i="6"/>
  <c r="T99" i="6"/>
  <c r="S99" i="6"/>
  <c r="Q99" i="6"/>
  <c r="P99" i="6"/>
  <c r="O99" i="6"/>
  <c r="N99" i="6"/>
  <c r="M99" i="6"/>
  <c r="L99" i="6"/>
  <c r="K99" i="6"/>
  <c r="J99" i="6"/>
  <c r="I99" i="6"/>
  <c r="H99" i="6"/>
  <c r="G99" i="6"/>
  <c r="F99" i="6"/>
  <c r="E99" i="6"/>
  <c r="C99" i="6"/>
  <c r="X98" i="6"/>
  <c r="R98" i="6"/>
  <c r="X97" i="6"/>
  <c r="R97" i="6"/>
  <c r="X96" i="6"/>
  <c r="R96" i="6"/>
  <c r="X95" i="6"/>
  <c r="R95" i="6"/>
  <c r="X93" i="6"/>
  <c r="R93" i="6"/>
  <c r="X92" i="6"/>
  <c r="R92" i="6"/>
  <c r="X91" i="6"/>
  <c r="X90" i="6"/>
  <c r="R90" i="6"/>
  <c r="BF89" i="6"/>
  <c r="BE89" i="6"/>
  <c r="BD89" i="6"/>
  <c r="BC89" i="6"/>
  <c r="BB89" i="6"/>
  <c r="BA89" i="6"/>
  <c r="BA12" i="6" s="1"/>
  <c r="AZ89" i="6"/>
  <c r="AZ6" i="6" s="1"/>
  <c r="AZ12" i="6" s="1"/>
  <c r="AY89" i="6"/>
  <c r="AX89" i="6"/>
  <c r="AX6" i="6" s="1"/>
  <c r="AX12" i="6" s="1"/>
  <c r="AW89" i="6"/>
  <c r="AW12" i="6" s="1"/>
  <c r="AV89" i="6"/>
  <c r="AV12" i="6" s="1"/>
  <c r="AU89" i="6"/>
  <c r="AT89" i="6"/>
  <c r="AS89" i="6"/>
  <c r="AR89" i="6"/>
  <c r="AQ89" i="6"/>
  <c r="AP89" i="6"/>
  <c r="AO89" i="6"/>
  <c r="AN89" i="6"/>
  <c r="AM89" i="6"/>
  <c r="AL89" i="6"/>
  <c r="AK89" i="6"/>
  <c r="AJ89" i="6"/>
  <c r="AI89" i="6"/>
  <c r="AH89" i="6"/>
  <c r="AG89" i="6"/>
  <c r="AF89" i="6"/>
  <c r="AE89" i="6"/>
  <c r="AD89" i="6"/>
  <c r="AC89" i="6"/>
  <c r="AB89" i="6"/>
  <c r="AA89" i="6"/>
  <c r="Z89" i="6"/>
  <c r="Y89" i="6"/>
  <c r="W89" i="6"/>
  <c r="V89" i="6"/>
  <c r="U89" i="6"/>
  <c r="T89" i="6"/>
  <c r="S89" i="6"/>
  <c r="Q89" i="6"/>
  <c r="P89" i="6"/>
  <c r="O89" i="6"/>
  <c r="N89" i="6"/>
  <c r="M89" i="6"/>
  <c r="L89" i="6"/>
  <c r="K89" i="6"/>
  <c r="J89" i="6"/>
  <c r="I89" i="6"/>
  <c r="H89" i="6"/>
  <c r="G89" i="6"/>
  <c r="F89" i="6"/>
  <c r="E89" i="6"/>
  <c r="C89" i="6"/>
  <c r="R88" i="6"/>
  <c r="X87" i="6"/>
  <c r="R87" i="6"/>
  <c r="X86" i="6"/>
  <c r="R86" i="6"/>
  <c r="X85" i="6"/>
  <c r="R85" i="6"/>
  <c r="X84" i="6"/>
  <c r="R84" i="6"/>
  <c r="X83" i="6"/>
  <c r="B83" i="6"/>
  <c r="X81" i="6"/>
  <c r="R81" i="6"/>
  <c r="X80" i="6"/>
  <c r="X79" i="6"/>
  <c r="R79" i="6"/>
  <c r="X78" i="6"/>
  <c r="R78" i="6"/>
  <c r="BF77" i="6"/>
  <c r="BE77" i="6"/>
  <c r="BD77" i="6"/>
  <c r="BC77" i="6"/>
  <c r="BB77" i="6"/>
  <c r="AU77" i="6"/>
  <c r="AT77" i="6"/>
  <c r="AS77" i="6"/>
  <c r="AR77" i="6"/>
  <c r="AQ77" i="6"/>
  <c r="AP77" i="6"/>
  <c r="AO77" i="6"/>
  <c r="AN77" i="6"/>
  <c r="AM77" i="6"/>
  <c r="AL77" i="6"/>
  <c r="AK77" i="6"/>
  <c r="AJ77" i="6"/>
  <c r="AI77" i="6"/>
  <c r="AH77" i="6"/>
  <c r="AG77" i="6"/>
  <c r="AF77" i="6"/>
  <c r="AE77" i="6"/>
  <c r="AB77" i="6"/>
  <c r="Z77" i="6"/>
  <c r="W77" i="6"/>
  <c r="V77" i="6"/>
  <c r="U77" i="6"/>
  <c r="S77" i="6"/>
  <c r="Q77" i="6"/>
  <c r="P77" i="6"/>
  <c r="O77" i="6"/>
  <c r="N77" i="6"/>
  <c r="M77" i="6"/>
  <c r="L77" i="6"/>
  <c r="K77" i="6"/>
  <c r="J77" i="6"/>
  <c r="I77" i="6"/>
  <c r="H77" i="6"/>
  <c r="G77" i="6"/>
  <c r="F77" i="6"/>
  <c r="C77" i="6"/>
  <c r="X75" i="6"/>
  <c r="R75" i="6"/>
  <c r="X74" i="6"/>
  <c r="R74" i="6"/>
  <c r="X73" i="6"/>
  <c r="R73" i="6"/>
  <c r="X72" i="6"/>
  <c r="R72" i="6"/>
  <c r="X71" i="6"/>
  <c r="R71" i="6"/>
  <c r="X70" i="6"/>
  <c r="R70" i="6"/>
  <c r="X69" i="6"/>
  <c r="R69" i="6"/>
  <c r="BF68" i="6"/>
  <c r="BE68" i="6"/>
  <c r="BD68" i="6"/>
  <c r="BC68" i="6"/>
  <c r="BB68" i="6"/>
  <c r="AU68" i="6"/>
  <c r="AT68" i="6"/>
  <c r="AS68" i="6"/>
  <c r="AQ68" i="6"/>
  <c r="AP68" i="6"/>
  <c r="AO68" i="6"/>
  <c r="AN68" i="6"/>
  <c r="AM68" i="6"/>
  <c r="AL68" i="6"/>
  <c r="AK68" i="6"/>
  <c r="AJ68" i="6"/>
  <c r="AI68" i="6"/>
  <c r="AH68" i="6"/>
  <c r="AG68" i="6"/>
  <c r="AF68" i="6"/>
  <c r="AE68" i="6"/>
  <c r="AD68" i="6"/>
  <c r="AC68" i="6"/>
  <c r="AB68" i="6"/>
  <c r="AA68" i="6"/>
  <c r="Z68" i="6"/>
  <c r="Y68" i="6"/>
  <c r="W68" i="6"/>
  <c r="V68" i="6"/>
  <c r="U68" i="6"/>
  <c r="T68" i="6"/>
  <c r="S68" i="6"/>
  <c r="Q68" i="6"/>
  <c r="P68" i="6"/>
  <c r="O68" i="6"/>
  <c r="N68" i="6"/>
  <c r="M68" i="6"/>
  <c r="L68" i="6"/>
  <c r="K68" i="6"/>
  <c r="J68" i="6"/>
  <c r="I68" i="6"/>
  <c r="H68" i="6"/>
  <c r="G68" i="6"/>
  <c r="F68" i="6"/>
  <c r="E68" i="6"/>
  <c r="C68" i="6"/>
  <c r="R67" i="6"/>
  <c r="X66" i="6"/>
  <c r="X65" i="6"/>
  <c r="R65" i="6"/>
  <c r="X64" i="6"/>
  <c r="R64" i="6"/>
  <c r="X63" i="6"/>
  <c r="R63" i="6"/>
  <c r="X62" i="6"/>
  <c r="R62" i="6"/>
  <c r="X61" i="6"/>
  <c r="R61" i="6"/>
  <c r="X60" i="6"/>
  <c r="R60" i="6"/>
  <c r="X59" i="6"/>
  <c r="R59" i="6"/>
  <c r="X58" i="6"/>
  <c r="R58" i="6"/>
  <c r="X57" i="6"/>
  <c r="R57" i="6"/>
  <c r="X56" i="6"/>
  <c r="R56" i="6"/>
  <c r="X55" i="6"/>
  <c r="R55" i="6"/>
  <c r="X54" i="6"/>
  <c r="R54" i="6"/>
  <c r="BF53" i="6"/>
  <c r="BE53" i="6"/>
  <c r="BD53" i="6"/>
  <c r="BC53" i="6"/>
  <c r="BB53" i="6"/>
  <c r="AU53" i="6"/>
  <c r="AT53" i="6"/>
  <c r="AS53" i="6"/>
  <c r="AR53" i="6"/>
  <c r="AQ53" i="6"/>
  <c r="AO53" i="6"/>
  <c r="AN53" i="6"/>
  <c r="AM53" i="6"/>
  <c r="AL53" i="6"/>
  <c r="AK53" i="6"/>
  <c r="AJ53" i="6"/>
  <c r="AI53" i="6"/>
  <c r="AH53" i="6"/>
  <c r="AG53" i="6"/>
  <c r="AF53" i="6"/>
  <c r="AE53" i="6"/>
  <c r="AD53" i="6"/>
  <c r="AC53" i="6"/>
  <c r="AB53" i="6"/>
  <c r="AA53" i="6"/>
  <c r="AA51" i="6" s="1"/>
  <c r="Z53" i="6"/>
  <c r="Y53" i="6"/>
  <c r="W53" i="6"/>
  <c r="V53" i="6"/>
  <c r="U53" i="6"/>
  <c r="T53" i="6"/>
  <c r="S53" i="6"/>
  <c r="Q53" i="6"/>
  <c r="P53" i="6"/>
  <c r="O53" i="6"/>
  <c r="N53" i="6"/>
  <c r="M53" i="6"/>
  <c r="L53" i="6"/>
  <c r="K53" i="6"/>
  <c r="J53" i="6"/>
  <c r="I53" i="6"/>
  <c r="H53" i="6"/>
  <c r="G53" i="6"/>
  <c r="F53" i="6"/>
  <c r="E53" i="6"/>
  <c r="C53" i="6"/>
  <c r="T51" i="6"/>
  <c r="X49" i="6"/>
  <c r="R49" i="6"/>
  <c r="R48" i="6"/>
  <c r="X47" i="6"/>
  <c r="R47" i="6"/>
  <c r="X46" i="6"/>
  <c r="R46" i="6"/>
  <c r="X45" i="6"/>
  <c r="R45" i="6"/>
  <c r="X44" i="6"/>
  <c r="R44" i="6"/>
  <c r="X43" i="6"/>
  <c r="R43" i="6"/>
  <c r="X42" i="6"/>
  <c r="R42" i="6"/>
  <c r="X41" i="6"/>
  <c r="R41" i="6"/>
  <c r="X40" i="6"/>
  <c r="R40" i="6"/>
  <c r="X39" i="6"/>
  <c r="R39" i="6"/>
  <c r="X38" i="6"/>
  <c r="R38" i="6"/>
  <c r="X37" i="6"/>
  <c r="R37" i="6"/>
  <c r="B36" i="6"/>
  <c r="BF36" i="6"/>
  <c r="BE36" i="6"/>
  <c r="BD36" i="6"/>
  <c r="BC36" i="6"/>
  <c r="BB36" i="6"/>
  <c r="AU36" i="6"/>
  <c r="AT36" i="6"/>
  <c r="AS36" i="6"/>
  <c r="AR36" i="6"/>
  <c r="AQ36" i="6"/>
  <c r="AP36" i="6"/>
  <c r="AO36" i="6"/>
  <c r="AN36" i="6"/>
  <c r="AM36" i="6"/>
  <c r="AL36" i="6"/>
  <c r="AK36" i="6"/>
  <c r="AJ36" i="6"/>
  <c r="AI36" i="6"/>
  <c r="AH36" i="6"/>
  <c r="AG36" i="6"/>
  <c r="AF36" i="6"/>
  <c r="AE36" i="6"/>
  <c r="AD36" i="6"/>
  <c r="AC36" i="6"/>
  <c r="AB36" i="6"/>
  <c r="AA36" i="6"/>
  <c r="Z36" i="6"/>
  <c r="Y36" i="6"/>
  <c r="W36" i="6"/>
  <c r="V36" i="6"/>
  <c r="U36" i="6"/>
  <c r="T36" i="6"/>
  <c r="S36" i="6"/>
  <c r="Q36" i="6"/>
  <c r="P36" i="6"/>
  <c r="O36" i="6"/>
  <c r="N36" i="6"/>
  <c r="M36" i="6"/>
  <c r="L36" i="6"/>
  <c r="K36" i="6"/>
  <c r="J36" i="6"/>
  <c r="I36" i="6"/>
  <c r="H36" i="6"/>
  <c r="G36" i="6"/>
  <c r="F36" i="6"/>
  <c r="E36" i="6"/>
  <c r="C36" i="6"/>
  <c r="X34" i="6"/>
  <c r="X33" i="6"/>
  <c r="R33" i="6"/>
  <c r="X32" i="6"/>
  <c r="R32" i="6"/>
  <c r="X31" i="6"/>
  <c r="R31" i="6"/>
  <c r="X30" i="6"/>
  <c r="R30" i="6"/>
  <c r="X29" i="6"/>
  <c r="R29" i="6"/>
  <c r="X28" i="6"/>
  <c r="R28" i="6"/>
  <c r="X27" i="6"/>
  <c r="R27" i="6"/>
  <c r="X26" i="6"/>
  <c r="R26" i="6"/>
  <c r="X25" i="6"/>
  <c r="R25" i="6"/>
  <c r="X24" i="6"/>
  <c r="R24" i="6"/>
  <c r="BF23" i="6"/>
  <c r="X23" i="6"/>
  <c r="R23" i="6"/>
  <c r="BF22" i="6"/>
  <c r="X22" i="6"/>
  <c r="R22" i="6"/>
  <c r="BF21" i="6"/>
  <c r="BE21" i="6"/>
  <c r="BA21" i="6"/>
  <c r="AZ21" i="6"/>
  <c r="AY21" i="6"/>
  <c r="AX21" i="6"/>
  <c r="AW21" i="6"/>
  <c r="AV21" i="6"/>
  <c r="X21" i="6"/>
  <c r="R21" i="6"/>
  <c r="BF20" i="6"/>
  <c r="BE20" i="6"/>
  <c r="BA20" i="6"/>
  <c r="AZ20" i="6"/>
  <c r="AY20" i="6"/>
  <c r="AX20" i="6"/>
  <c r="AW20" i="6"/>
  <c r="AV20" i="6"/>
  <c r="X20" i="6"/>
  <c r="R20" i="6"/>
  <c r="AZ19" i="6"/>
  <c r="AY19" i="6"/>
  <c r="AX19" i="6"/>
  <c r="AV19" i="6"/>
  <c r="X19" i="6"/>
  <c r="AZ18" i="6"/>
  <c r="AY18" i="6"/>
  <c r="AX18" i="6"/>
  <c r="X18" i="6"/>
  <c r="R18" i="6"/>
  <c r="BD17" i="6"/>
  <c r="AU17" i="6"/>
  <c r="AT17" i="6"/>
  <c r="AS17" i="6"/>
  <c r="AR17" i="6"/>
  <c r="AQ17" i="6"/>
  <c r="AP17" i="6"/>
  <c r="AN17" i="6"/>
  <c r="AM17" i="6"/>
  <c r="AL17" i="6"/>
  <c r="AK17" i="6"/>
  <c r="AJ17" i="6"/>
  <c r="AI17" i="6"/>
  <c r="AH17" i="6"/>
  <c r="AG17" i="6"/>
  <c r="AF17" i="6"/>
  <c r="AE17" i="6"/>
  <c r="AD17" i="6"/>
  <c r="AC17" i="6"/>
  <c r="AB17" i="6"/>
  <c r="AA17" i="6"/>
  <c r="Z17" i="6"/>
  <c r="Y17" i="6"/>
  <c r="W17" i="6"/>
  <c r="V17" i="6"/>
  <c r="U17" i="6"/>
  <c r="T17" i="6"/>
  <c r="S17" i="6"/>
  <c r="Q17" i="6"/>
  <c r="P17" i="6"/>
  <c r="O17" i="6"/>
  <c r="N17" i="6"/>
  <c r="M17" i="6"/>
  <c r="L17" i="6"/>
  <c r="K17" i="6"/>
  <c r="J17" i="6"/>
  <c r="I17" i="6"/>
  <c r="H17" i="6"/>
  <c r="G17" i="6"/>
  <c r="F17" i="6"/>
  <c r="E17" i="6"/>
  <c r="C17" i="6"/>
  <c r="X14" i="6"/>
  <c r="R14" i="6"/>
  <c r="BF12" i="6"/>
  <c r="AU12" i="6"/>
  <c r="AT12" i="6"/>
  <c r="AS12" i="6"/>
  <c r="AR12" i="6"/>
  <c r="AQ12" i="6"/>
  <c r="AP12" i="6"/>
  <c r="AO12" i="6"/>
  <c r="AN12" i="6"/>
  <c r="AM12" i="6"/>
  <c r="AL12" i="6"/>
  <c r="AK12" i="6"/>
  <c r="AJ12" i="6"/>
  <c r="AI12" i="6"/>
  <c r="AH12" i="6"/>
  <c r="AG12" i="6"/>
  <c r="AF12" i="6"/>
  <c r="AE12" i="6"/>
  <c r="AD12" i="6"/>
  <c r="AC12" i="6"/>
  <c r="AB12" i="6"/>
  <c r="AA12" i="6"/>
  <c r="Z12" i="6"/>
  <c r="Y12" i="6"/>
  <c r="W12" i="6"/>
  <c r="V12" i="6"/>
  <c r="U12" i="6"/>
  <c r="T12" i="6"/>
  <c r="S12" i="6"/>
  <c r="Q12" i="6"/>
  <c r="P12" i="6"/>
  <c r="O12" i="6"/>
  <c r="N12" i="6"/>
  <c r="M12" i="6"/>
  <c r="L12" i="6"/>
  <c r="K12" i="6"/>
  <c r="J12" i="6"/>
  <c r="I12" i="6"/>
  <c r="H12" i="6"/>
  <c r="G12" i="6"/>
  <c r="F12" i="6"/>
  <c r="E12" i="6"/>
  <c r="C12" i="6"/>
  <c r="X11" i="6"/>
  <c r="R11" i="6"/>
  <c r="X10" i="6"/>
  <c r="R10" i="6"/>
  <c r="X9" i="6"/>
  <c r="R9" i="6"/>
  <c r="X8" i="6"/>
  <c r="R8" i="6"/>
  <c r="X7" i="6"/>
  <c r="R7" i="6"/>
  <c r="AY12" i="6"/>
  <c r="X6" i="6"/>
  <c r="AE51" i="6" l="1"/>
  <c r="BF51" i="6"/>
  <c r="BF15" i="6" s="1"/>
  <c r="N51" i="6"/>
  <c r="N15" i="6" s="1"/>
  <c r="BF17" i="6"/>
  <c r="L51" i="6"/>
  <c r="L15" i="6" s="1"/>
  <c r="M31" i="8"/>
  <c r="M12" i="8" s="1"/>
  <c r="AM51" i="6"/>
  <c r="AM15" i="6" s="1"/>
  <c r="AI51" i="6"/>
  <c r="BB51" i="6"/>
  <c r="BB15" i="6" s="1"/>
  <c r="J51" i="6"/>
  <c r="AY17" i="6"/>
  <c r="AY15" i="6" s="1"/>
  <c r="P51" i="6"/>
  <c r="P15" i="6" s="1"/>
  <c r="AW17" i="6"/>
  <c r="AW15" i="6" s="1"/>
  <c r="H51" i="6"/>
  <c r="H15" i="6" s="1"/>
  <c r="R15" i="10"/>
  <c r="X51" i="10"/>
  <c r="X15" i="10" s="1"/>
  <c r="X89" i="6"/>
  <c r="B53" i="6"/>
  <c r="BE51" i="6"/>
  <c r="R83" i="6"/>
  <c r="BD51" i="6"/>
  <c r="BD15" i="6" s="1"/>
  <c r="R53" i="6"/>
  <c r="F51" i="6"/>
  <c r="F15" i="6" s="1"/>
  <c r="S51" i="6"/>
  <c r="S15" i="6" s="1"/>
  <c r="W51" i="6"/>
  <c r="W15" i="6" s="1"/>
  <c r="AB51" i="6"/>
  <c r="AB15" i="6" s="1"/>
  <c r="AF51" i="6"/>
  <c r="AF15" i="6" s="1"/>
  <c r="AJ51" i="6"/>
  <c r="AJ15" i="6" s="1"/>
  <c r="AN51" i="6"/>
  <c r="AN15" i="6" s="1"/>
  <c r="AS51" i="6"/>
  <c r="AS15" i="6" s="1"/>
  <c r="C51" i="6"/>
  <c r="C15" i="6" s="1"/>
  <c r="U51" i="6"/>
  <c r="U15" i="6" s="1"/>
  <c r="AP51" i="6"/>
  <c r="AP15" i="6" s="1"/>
  <c r="AE15" i="6"/>
  <c r="G51" i="6"/>
  <c r="G15" i="6" s="1"/>
  <c r="K51" i="6"/>
  <c r="K15" i="6" s="1"/>
  <c r="O51" i="6"/>
  <c r="O15" i="6" s="1"/>
  <c r="AO51" i="6"/>
  <c r="AO15" i="6" s="1"/>
  <c r="AT51" i="6"/>
  <c r="AT15" i="6" s="1"/>
  <c r="AZ17" i="6"/>
  <c r="AZ15" i="6" s="1"/>
  <c r="X17" i="6"/>
  <c r="X53" i="6"/>
  <c r="X51" i="6" s="1"/>
  <c r="E51" i="6"/>
  <c r="E15" i="6" s="1"/>
  <c r="I51" i="6"/>
  <c r="I15" i="6" s="1"/>
  <c r="M51" i="6"/>
  <c r="M15" i="6" s="1"/>
  <c r="Q51" i="6"/>
  <c r="B77" i="6"/>
  <c r="B17" i="6"/>
  <c r="BA17" i="6"/>
  <c r="BA15" i="6" s="1"/>
  <c r="Z51" i="6"/>
  <c r="Z15" i="6" s="1"/>
  <c r="AD51" i="6"/>
  <c r="AD15" i="6" s="1"/>
  <c r="AH51" i="6"/>
  <c r="AH15" i="6" s="1"/>
  <c r="AL51" i="6"/>
  <c r="AL15" i="6" s="1"/>
  <c r="AQ51" i="6"/>
  <c r="AQ15" i="6" s="1"/>
  <c r="AU51" i="6"/>
  <c r="AU15" i="6" s="1"/>
  <c r="BC51" i="6"/>
  <c r="BC15" i="6" s="1"/>
  <c r="B68" i="6"/>
  <c r="R68" i="6"/>
  <c r="X68" i="6"/>
  <c r="AA15" i="6"/>
  <c r="AI15" i="6"/>
  <c r="AV17" i="6"/>
  <c r="AV15" i="6" s="1"/>
  <c r="B12" i="6"/>
  <c r="R17" i="6"/>
  <c r="AX17" i="6"/>
  <c r="AX15" i="6" s="1"/>
  <c r="R36" i="6"/>
  <c r="V51" i="6"/>
  <c r="V15" i="6" s="1"/>
  <c r="AR51" i="6"/>
  <c r="AR15" i="6" s="1"/>
  <c r="Y51" i="6"/>
  <c r="Y15" i="6" s="1"/>
  <c r="AC51" i="6"/>
  <c r="AC15" i="6" s="1"/>
  <c r="AG51" i="6"/>
  <c r="AG15" i="6" s="1"/>
  <c r="AK51" i="6"/>
  <c r="AK15" i="6" s="1"/>
  <c r="X77" i="6"/>
  <c r="R89" i="6"/>
  <c r="R99" i="6"/>
  <c r="X99" i="6"/>
  <c r="T15" i="6"/>
  <c r="R77" i="6"/>
  <c r="R12" i="6"/>
  <c r="Q15" i="6"/>
  <c r="BE17" i="6"/>
  <c r="B89" i="6"/>
  <c r="X12" i="6"/>
  <c r="J15" i="6"/>
  <c r="X36" i="6"/>
  <c r="B99" i="6"/>
  <c r="C92" i="7"/>
  <c r="C91" i="7"/>
  <c r="C90" i="7"/>
  <c r="C89" i="7"/>
  <c r="C88" i="7"/>
  <c r="C87" i="7"/>
  <c r="BF86" i="7"/>
  <c r="BE86" i="7"/>
  <c r="BD86" i="7"/>
  <c r="BC86" i="7"/>
  <c r="BB86" i="7"/>
  <c r="BA86" i="7"/>
  <c r="AZ86" i="7"/>
  <c r="AY86" i="7"/>
  <c r="AX86" i="7"/>
  <c r="AW86" i="7"/>
  <c r="AV86" i="7"/>
  <c r="AU86" i="7"/>
  <c r="AT86" i="7"/>
  <c r="AS86" i="7"/>
  <c r="AR86" i="7"/>
  <c r="AQ86" i="7"/>
  <c r="AP86" i="7"/>
  <c r="AO86" i="7"/>
  <c r="AN86" i="7"/>
  <c r="AM86" i="7"/>
  <c r="AL86" i="7"/>
  <c r="AK86" i="7"/>
  <c r="AJ86" i="7"/>
  <c r="AI86" i="7"/>
  <c r="AH86" i="7"/>
  <c r="AG86" i="7"/>
  <c r="AF86" i="7"/>
  <c r="AE86" i="7"/>
  <c r="AD86" i="7"/>
  <c r="AC86" i="7"/>
  <c r="AB86" i="7"/>
  <c r="AA86" i="7"/>
  <c r="Z86" i="7"/>
  <c r="Y86" i="7"/>
  <c r="W86" i="7"/>
  <c r="V86" i="7"/>
  <c r="U86" i="7"/>
  <c r="T86" i="7"/>
  <c r="S86" i="7"/>
  <c r="Q86" i="7"/>
  <c r="P86" i="7"/>
  <c r="O86" i="7"/>
  <c r="N86" i="7"/>
  <c r="M86" i="7"/>
  <c r="L86" i="7"/>
  <c r="K86" i="7"/>
  <c r="J86" i="7"/>
  <c r="I86" i="7"/>
  <c r="H86" i="7"/>
  <c r="G86" i="7"/>
  <c r="F86" i="7"/>
  <c r="E86" i="7"/>
  <c r="X85" i="7"/>
  <c r="R85" i="7"/>
  <c r="C85" i="7"/>
  <c r="X84" i="7"/>
  <c r="R84" i="7"/>
  <c r="C84" i="7"/>
  <c r="X83" i="7"/>
  <c r="R83" i="7"/>
  <c r="C83" i="7"/>
  <c r="X82" i="7"/>
  <c r="R82" i="7"/>
  <c r="C82" i="7"/>
  <c r="X81" i="7"/>
  <c r="R81" i="7"/>
  <c r="C81" i="7"/>
  <c r="X80" i="7"/>
  <c r="R80" i="7"/>
  <c r="C80" i="7"/>
  <c r="X79" i="7"/>
  <c r="C79" i="7"/>
  <c r="X78" i="7"/>
  <c r="R78" i="7"/>
  <c r="R77" i="7" s="1"/>
  <c r="C78" i="7"/>
  <c r="BF77" i="7"/>
  <c r="BE77" i="7"/>
  <c r="BD77" i="7"/>
  <c r="BC77" i="7"/>
  <c r="BB77" i="7"/>
  <c r="BA77" i="7"/>
  <c r="AZ77" i="7"/>
  <c r="AY77" i="7"/>
  <c r="AX77" i="7"/>
  <c r="AW77" i="7"/>
  <c r="AV77" i="7"/>
  <c r="W77" i="7"/>
  <c r="V77" i="7"/>
  <c r="U77" i="7"/>
  <c r="T77" i="7"/>
  <c r="Q77" i="7"/>
  <c r="F77" i="7"/>
  <c r="E77" i="7"/>
  <c r="C77" i="7"/>
  <c r="X76" i="7"/>
  <c r="R76" i="7"/>
  <c r="C76" i="7"/>
  <c r="X75" i="7"/>
  <c r="R75" i="7"/>
  <c r="C75" i="7"/>
  <c r="X74" i="7"/>
  <c r="R74" i="7"/>
  <c r="C74" i="7"/>
  <c r="X73" i="7"/>
  <c r="R73" i="7"/>
  <c r="C73" i="7"/>
  <c r="BF72" i="7"/>
  <c r="BE72" i="7"/>
  <c r="BD72" i="7"/>
  <c r="BC72" i="7"/>
  <c r="BB72" i="7"/>
  <c r="BA72" i="7"/>
  <c r="AZ72" i="7"/>
  <c r="AY72" i="7"/>
  <c r="AX72" i="7"/>
  <c r="AW72" i="7"/>
  <c r="AV72" i="7"/>
  <c r="AU72" i="7"/>
  <c r="AT72" i="7"/>
  <c r="AS72" i="7"/>
  <c r="AR72" i="7"/>
  <c r="AQ72" i="7"/>
  <c r="AP72" i="7"/>
  <c r="AO72" i="7"/>
  <c r="AN72" i="7"/>
  <c r="AM72" i="7"/>
  <c r="AL72" i="7"/>
  <c r="AK72" i="7"/>
  <c r="AJ72" i="7"/>
  <c r="AI72" i="7"/>
  <c r="AH72" i="7"/>
  <c r="AG72" i="7"/>
  <c r="AF72" i="7"/>
  <c r="AE72" i="7"/>
  <c r="AD72" i="7"/>
  <c r="AC72" i="7"/>
  <c r="AB72" i="7"/>
  <c r="AA72" i="7"/>
  <c r="Z72" i="7"/>
  <c r="Y72" i="7"/>
  <c r="W72" i="7"/>
  <c r="V72" i="7"/>
  <c r="U72" i="7"/>
  <c r="T72" i="7"/>
  <c r="S72" i="7"/>
  <c r="Q72" i="7"/>
  <c r="P72" i="7"/>
  <c r="O72" i="7"/>
  <c r="N72" i="7"/>
  <c r="M72" i="7"/>
  <c r="L72" i="7"/>
  <c r="K72" i="7"/>
  <c r="J72" i="7"/>
  <c r="I72" i="7"/>
  <c r="H72" i="7"/>
  <c r="G72" i="7"/>
  <c r="F72" i="7"/>
  <c r="E72" i="7"/>
  <c r="X71" i="7"/>
  <c r="R71" i="7"/>
  <c r="C71" i="7"/>
  <c r="X70" i="7"/>
  <c r="C70" i="7"/>
  <c r="X69" i="7"/>
  <c r="R69" i="7"/>
  <c r="C69" i="7"/>
  <c r="X68" i="7"/>
  <c r="R68" i="7"/>
  <c r="C68" i="7"/>
  <c r="BF67" i="7"/>
  <c r="BE67" i="7"/>
  <c r="BD67" i="7"/>
  <c r="BC67" i="7"/>
  <c r="BB67" i="7"/>
  <c r="BA67" i="7"/>
  <c r="AZ67" i="7"/>
  <c r="AY67" i="7"/>
  <c r="AX67" i="7"/>
  <c r="AW67" i="7"/>
  <c r="AV67" i="7"/>
  <c r="AU67" i="7"/>
  <c r="AT67" i="7"/>
  <c r="AS67" i="7"/>
  <c r="AR67" i="7"/>
  <c r="AQ67" i="7"/>
  <c r="AP67" i="7"/>
  <c r="AO67" i="7"/>
  <c r="AN67" i="7"/>
  <c r="AM67" i="7"/>
  <c r="AL67" i="7"/>
  <c r="AK67" i="7"/>
  <c r="AJ67" i="7"/>
  <c r="AI67" i="7"/>
  <c r="AH67" i="7"/>
  <c r="AG67" i="7"/>
  <c r="AF67" i="7"/>
  <c r="AE67" i="7"/>
  <c r="AD67" i="7"/>
  <c r="AC67" i="7"/>
  <c r="AB67" i="7"/>
  <c r="AA67" i="7"/>
  <c r="Z67" i="7"/>
  <c r="Z44" i="7" s="1"/>
  <c r="Y67" i="7"/>
  <c r="W67" i="7"/>
  <c r="V67" i="7"/>
  <c r="U67" i="7"/>
  <c r="T67" i="7"/>
  <c r="S67" i="7"/>
  <c r="Q67" i="7"/>
  <c r="N67" i="7"/>
  <c r="M67" i="7"/>
  <c r="L67" i="7"/>
  <c r="K67" i="7"/>
  <c r="J67" i="7"/>
  <c r="I67" i="7"/>
  <c r="C67" i="7" s="1"/>
  <c r="H67" i="7"/>
  <c r="G67" i="7"/>
  <c r="F67" i="7"/>
  <c r="E67" i="7"/>
  <c r="X66" i="7"/>
  <c r="R66" i="7"/>
  <c r="C66" i="7"/>
  <c r="X65" i="7"/>
  <c r="R65" i="7"/>
  <c r="C65" i="7"/>
  <c r="X64" i="7"/>
  <c r="R64" i="7"/>
  <c r="C64" i="7"/>
  <c r="X63" i="7"/>
  <c r="R63" i="7"/>
  <c r="C63" i="7"/>
  <c r="X62" i="7"/>
  <c r="R62" i="7"/>
  <c r="C62" i="7"/>
  <c r="X61" i="7"/>
  <c r="R61" i="7"/>
  <c r="C61" i="7"/>
  <c r="X60" i="7"/>
  <c r="R60" i="7"/>
  <c r="C60" i="7"/>
  <c r="BF59" i="7"/>
  <c r="BE59" i="7"/>
  <c r="BD59" i="7"/>
  <c r="BC59" i="7"/>
  <c r="BB59" i="7"/>
  <c r="BA59" i="7"/>
  <c r="AZ59" i="7"/>
  <c r="AY59" i="7"/>
  <c r="AX59" i="7"/>
  <c r="AW59" i="7"/>
  <c r="AV59" i="7"/>
  <c r="AU59" i="7"/>
  <c r="AT59" i="7"/>
  <c r="AS59" i="7"/>
  <c r="AR59" i="7"/>
  <c r="AQ59" i="7"/>
  <c r="AP59" i="7"/>
  <c r="AN59" i="7"/>
  <c r="AM59" i="7"/>
  <c r="AL59" i="7"/>
  <c r="AK59" i="7"/>
  <c r="AJ59" i="7"/>
  <c r="AI59" i="7"/>
  <c r="AH59" i="7"/>
  <c r="AG59" i="7"/>
  <c r="AF59" i="7"/>
  <c r="AE59" i="7"/>
  <c r="AD59" i="7"/>
  <c r="AC59" i="7"/>
  <c r="AB59" i="7"/>
  <c r="AA59" i="7"/>
  <c r="Z59" i="7"/>
  <c r="Y59" i="7"/>
  <c r="W59" i="7"/>
  <c r="V59" i="7"/>
  <c r="U59" i="7"/>
  <c r="T59" i="7"/>
  <c r="S59" i="7"/>
  <c r="Q59" i="7"/>
  <c r="N59" i="7"/>
  <c r="M59" i="7"/>
  <c r="L59" i="7"/>
  <c r="K59" i="7"/>
  <c r="J59" i="7"/>
  <c r="I59" i="7"/>
  <c r="H59" i="7"/>
  <c r="G59" i="7"/>
  <c r="F59" i="7"/>
  <c r="E59" i="7"/>
  <c r="X58" i="7"/>
  <c r="C58" i="7"/>
  <c r="X57" i="7"/>
  <c r="R57" i="7"/>
  <c r="C57" i="7"/>
  <c r="X56" i="7"/>
  <c r="R56" i="7"/>
  <c r="C56" i="7"/>
  <c r="X55" i="7"/>
  <c r="R55" i="7"/>
  <c r="C55" i="7"/>
  <c r="X54" i="7"/>
  <c r="R54" i="7"/>
  <c r="C54" i="7"/>
  <c r="X53" i="7"/>
  <c r="R53" i="7"/>
  <c r="C53" i="7"/>
  <c r="X52" i="7"/>
  <c r="R52" i="7"/>
  <c r="C52" i="7"/>
  <c r="X51" i="7"/>
  <c r="R51" i="7"/>
  <c r="C51" i="7"/>
  <c r="X50" i="7"/>
  <c r="R50" i="7"/>
  <c r="C50" i="7"/>
  <c r="X49" i="7"/>
  <c r="R49" i="7"/>
  <c r="C49" i="7"/>
  <c r="X48" i="7"/>
  <c r="R48" i="7"/>
  <c r="C48" i="7"/>
  <c r="X47" i="7"/>
  <c r="R47" i="7"/>
  <c r="C47" i="7"/>
  <c r="X46" i="7"/>
  <c r="R46" i="7"/>
  <c r="C46" i="7"/>
  <c r="BF45" i="7"/>
  <c r="BE45" i="7"/>
  <c r="BD45" i="7"/>
  <c r="BD44" i="7" s="1"/>
  <c r="BC45" i="7"/>
  <c r="BB45" i="7"/>
  <c r="BA45" i="7"/>
  <c r="AZ45" i="7"/>
  <c r="AY45" i="7"/>
  <c r="AX45" i="7"/>
  <c r="AW45" i="7"/>
  <c r="AV45" i="7"/>
  <c r="AU45" i="7"/>
  <c r="AT45" i="7"/>
  <c r="AS45" i="7"/>
  <c r="AR45" i="7"/>
  <c r="AQ45" i="7"/>
  <c r="AP45" i="7"/>
  <c r="AO45" i="7"/>
  <c r="AN45" i="7"/>
  <c r="AM45" i="7"/>
  <c r="AL45" i="7"/>
  <c r="AK45" i="7"/>
  <c r="AJ45" i="7"/>
  <c r="AI45" i="7"/>
  <c r="AH45" i="7"/>
  <c r="AG45" i="7"/>
  <c r="AF45" i="7"/>
  <c r="AE45" i="7"/>
  <c r="AD45" i="7"/>
  <c r="AC45" i="7"/>
  <c r="AB45" i="7"/>
  <c r="AA45" i="7"/>
  <c r="Z45" i="7"/>
  <c r="Y45" i="7"/>
  <c r="W45" i="7"/>
  <c r="V45" i="7"/>
  <c r="U45" i="7"/>
  <c r="T45" i="7"/>
  <c r="S45" i="7"/>
  <c r="S44" i="7" s="1"/>
  <c r="Q45" i="7"/>
  <c r="P45" i="7"/>
  <c r="P44" i="7" s="1"/>
  <c r="N45" i="7"/>
  <c r="M45" i="7"/>
  <c r="L45" i="7"/>
  <c r="K45" i="7"/>
  <c r="J45" i="7"/>
  <c r="I45" i="7"/>
  <c r="H45" i="7"/>
  <c r="G45" i="7"/>
  <c r="F45" i="7"/>
  <c r="E45" i="7"/>
  <c r="X43" i="7"/>
  <c r="R43" i="7"/>
  <c r="C43" i="7"/>
  <c r="X42" i="7"/>
  <c r="R42" i="7"/>
  <c r="C42" i="7"/>
  <c r="X41" i="7"/>
  <c r="R41" i="7"/>
  <c r="C41" i="7"/>
  <c r="X40" i="7"/>
  <c r="R40" i="7"/>
  <c r="C40" i="7"/>
  <c r="X39" i="7"/>
  <c r="R39" i="7"/>
  <c r="C39" i="7"/>
  <c r="X38" i="7"/>
  <c r="R38" i="7"/>
  <c r="C38" i="7"/>
  <c r="X37" i="7"/>
  <c r="R37" i="7"/>
  <c r="C37" i="7"/>
  <c r="X36" i="7"/>
  <c r="R36" i="7"/>
  <c r="C36" i="7"/>
  <c r="X35" i="7"/>
  <c r="R35" i="7"/>
  <c r="C35" i="7"/>
  <c r="X34" i="7"/>
  <c r="R34" i="7"/>
  <c r="C34" i="7"/>
  <c r="X33" i="7"/>
  <c r="R33" i="7"/>
  <c r="C33" i="7"/>
  <c r="X32" i="7"/>
  <c r="R32" i="7"/>
  <c r="C32" i="7"/>
  <c r="BF31" i="7"/>
  <c r="BE31" i="7"/>
  <c r="BD31" i="7"/>
  <c r="BC31" i="7"/>
  <c r="BB31" i="7"/>
  <c r="BA31" i="7"/>
  <c r="AZ31" i="7"/>
  <c r="AY31" i="7"/>
  <c r="AX31" i="7"/>
  <c r="AW31" i="7"/>
  <c r="AV31" i="7"/>
  <c r="AU31" i="7"/>
  <c r="AT31" i="7"/>
  <c r="AS31" i="7"/>
  <c r="AR31" i="7"/>
  <c r="AQ31" i="7"/>
  <c r="AP31" i="7"/>
  <c r="AO31" i="7"/>
  <c r="AN31" i="7"/>
  <c r="AM31" i="7"/>
  <c r="AL31" i="7"/>
  <c r="AK31" i="7"/>
  <c r="AJ31" i="7"/>
  <c r="AI31" i="7"/>
  <c r="AH31" i="7"/>
  <c r="AG31" i="7"/>
  <c r="AF31" i="7"/>
  <c r="AE31" i="7"/>
  <c r="AD31" i="7"/>
  <c r="AC31" i="7"/>
  <c r="AB31" i="7"/>
  <c r="AA31" i="7"/>
  <c r="Z31" i="7"/>
  <c r="Y31" i="7"/>
  <c r="W31" i="7"/>
  <c r="V31" i="7"/>
  <c r="U31" i="7"/>
  <c r="T31" i="7"/>
  <c r="S31" i="7"/>
  <c r="Q31" i="7"/>
  <c r="N31" i="7"/>
  <c r="M31" i="7"/>
  <c r="L31" i="7"/>
  <c r="K31" i="7"/>
  <c r="J31" i="7"/>
  <c r="I31" i="7"/>
  <c r="H31" i="7"/>
  <c r="G31" i="7"/>
  <c r="F31" i="7"/>
  <c r="E31" i="7"/>
  <c r="X30" i="7"/>
  <c r="C30" i="7"/>
  <c r="X29" i="7"/>
  <c r="R29" i="7"/>
  <c r="C29" i="7"/>
  <c r="X28" i="7"/>
  <c r="R28" i="7"/>
  <c r="C28" i="7"/>
  <c r="X27" i="7"/>
  <c r="R27" i="7"/>
  <c r="C27" i="7"/>
  <c r="X26" i="7"/>
  <c r="R26" i="7"/>
  <c r="C26" i="7"/>
  <c r="X25" i="7"/>
  <c r="R25" i="7"/>
  <c r="C25" i="7"/>
  <c r="X24" i="7"/>
  <c r="R24" i="7"/>
  <c r="C24" i="7"/>
  <c r="X23" i="7"/>
  <c r="R23" i="7"/>
  <c r="C23" i="7"/>
  <c r="X22" i="7"/>
  <c r="R22" i="7"/>
  <c r="C22" i="7"/>
  <c r="X21" i="7"/>
  <c r="R21" i="7"/>
  <c r="X20" i="7"/>
  <c r="R20" i="7"/>
  <c r="C20" i="7"/>
  <c r="X19" i="7"/>
  <c r="R19" i="7"/>
  <c r="C19" i="7"/>
  <c r="X18" i="7"/>
  <c r="R18" i="7"/>
  <c r="C18" i="7"/>
  <c r="X17" i="7"/>
  <c r="R17" i="7"/>
  <c r="C17" i="7"/>
  <c r="X16" i="7"/>
  <c r="R16" i="7"/>
  <c r="C16" i="7"/>
  <c r="X15" i="7"/>
  <c r="C15" i="7"/>
  <c r="X14" i="7"/>
  <c r="R14" i="7"/>
  <c r="C14" i="7"/>
  <c r="BF13"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W13" i="7"/>
  <c r="V13" i="7"/>
  <c r="U13" i="7"/>
  <c r="T13" i="7"/>
  <c r="S13" i="7"/>
  <c r="Q13" i="7"/>
  <c r="P13" i="7"/>
  <c r="O13" i="7"/>
  <c r="O12" i="7" s="1"/>
  <c r="N13" i="7"/>
  <c r="M13" i="7"/>
  <c r="L13" i="7"/>
  <c r="K13" i="7"/>
  <c r="J13" i="7"/>
  <c r="I13" i="7"/>
  <c r="H13" i="7"/>
  <c r="G13" i="7"/>
  <c r="F13" i="7"/>
  <c r="E13" i="7"/>
  <c r="X11" i="7"/>
  <c r="C11" i="7"/>
  <c r="BF10" i="7"/>
  <c r="BE10" i="7"/>
  <c r="BD10" i="7"/>
  <c r="BC10" i="7"/>
  <c r="BB10" i="7"/>
  <c r="BA10" i="7"/>
  <c r="AZ10" i="7"/>
  <c r="AY10" i="7"/>
  <c r="AX10" i="7"/>
  <c r="AW10" i="7"/>
  <c r="AV10" i="7"/>
  <c r="AU10" i="7"/>
  <c r="AT10" i="7"/>
  <c r="AS10" i="7"/>
  <c r="AR10" i="7"/>
  <c r="AQ10" i="7"/>
  <c r="AP10" i="7"/>
  <c r="AO10" i="7"/>
  <c r="AN10" i="7"/>
  <c r="AM10" i="7"/>
  <c r="AL10" i="7"/>
  <c r="AK10" i="7"/>
  <c r="AJ10" i="7"/>
  <c r="AI10" i="7"/>
  <c r="AH10" i="7"/>
  <c r="AG10" i="7"/>
  <c r="AF10" i="7"/>
  <c r="AE10" i="7"/>
  <c r="AD10" i="7"/>
  <c r="AC10" i="7"/>
  <c r="AB10" i="7"/>
  <c r="AA10" i="7"/>
  <c r="Z10" i="7"/>
  <c r="Y10" i="7"/>
  <c r="W10" i="7"/>
  <c r="V10" i="7"/>
  <c r="U10" i="7"/>
  <c r="T10" i="7"/>
  <c r="S10" i="7"/>
  <c r="Q10" i="7"/>
  <c r="P10" i="7"/>
  <c r="N10" i="7"/>
  <c r="M10" i="7"/>
  <c r="L10" i="7"/>
  <c r="K10" i="7"/>
  <c r="J10" i="7"/>
  <c r="I10" i="7"/>
  <c r="H10" i="7"/>
  <c r="G10" i="7"/>
  <c r="F10" i="7"/>
  <c r="E10" i="7"/>
  <c r="X9" i="7"/>
  <c r="R9" i="7"/>
  <c r="C9" i="7"/>
  <c r="X8" i="7"/>
  <c r="R8" i="7"/>
  <c r="C8" i="7"/>
  <c r="X7" i="7"/>
  <c r="R7" i="7"/>
  <c r="C7" i="7"/>
  <c r="X6" i="7"/>
  <c r="R6" i="7"/>
  <c r="C6" i="7"/>
  <c r="X5" i="7"/>
  <c r="R5" i="7"/>
  <c r="C5" i="7"/>
  <c r="X4" i="7"/>
  <c r="C4" i="7"/>
  <c r="AH44" i="7" l="1"/>
  <c r="AT44" i="7"/>
  <c r="AV44" i="7"/>
  <c r="AV12" i="7" s="1"/>
  <c r="X67" i="7"/>
  <c r="N44" i="7"/>
  <c r="R31" i="7"/>
  <c r="AW44" i="7"/>
  <c r="AX44" i="7"/>
  <c r="BF44" i="7"/>
  <c r="AG44" i="7"/>
  <c r="AG12" i="7" s="1"/>
  <c r="R59" i="7"/>
  <c r="BE44" i="7"/>
  <c r="BE12" i="7" s="1"/>
  <c r="R45" i="7"/>
  <c r="AB44" i="7"/>
  <c r="AO44" i="7"/>
  <c r="C13" i="7"/>
  <c r="J44" i="7"/>
  <c r="T44" i="7"/>
  <c r="T12" i="7" s="1"/>
  <c r="AC44" i="7"/>
  <c r="AC12" i="7" s="1"/>
  <c r="AS44" i="7"/>
  <c r="AS12" i="7" s="1"/>
  <c r="BB44" i="7"/>
  <c r="BB12" i="7" s="1"/>
  <c r="AK44" i="7"/>
  <c r="AL44" i="7"/>
  <c r="AJ44" i="7"/>
  <c r="AN44" i="7"/>
  <c r="P12" i="7"/>
  <c r="AA44" i="7"/>
  <c r="AA12" i="7" s="1"/>
  <c r="AM44" i="7"/>
  <c r="AM12" i="7" s="1"/>
  <c r="AZ44" i="7"/>
  <c r="AZ12" i="7" s="1"/>
  <c r="C31" i="7"/>
  <c r="BC44" i="7"/>
  <c r="X45" i="7"/>
  <c r="AE44" i="7"/>
  <c r="B67" i="7"/>
  <c r="B13" i="7"/>
  <c r="B59" i="7"/>
  <c r="AF44" i="7"/>
  <c r="AF12" i="7" s="1"/>
  <c r="R10" i="7"/>
  <c r="B72" i="7"/>
  <c r="AU44" i="7"/>
  <c r="R67" i="7"/>
  <c r="B86" i="7"/>
  <c r="B51" i="6"/>
  <c r="B15" i="6" s="1"/>
  <c r="BA44" i="7"/>
  <c r="BA12" i="7" s="1"/>
  <c r="V44" i="7"/>
  <c r="V12" i="7" s="1"/>
  <c r="AI44" i="7"/>
  <c r="AI12" i="7" s="1"/>
  <c r="AD44" i="7"/>
  <c r="AD12" i="7" s="1"/>
  <c r="AP44" i="7"/>
  <c r="AP12" i="7" s="1"/>
  <c r="W44" i="7"/>
  <c r="W12" i="7" s="1"/>
  <c r="R13" i="7"/>
  <c r="B10" i="7"/>
  <c r="B31" i="7"/>
  <c r="B45" i="7"/>
  <c r="AY44" i="7"/>
  <c r="AY12" i="7" s="1"/>
  <c r="R72" i="7"/>
  <c r="B77" i="7"/>
  <c r="C86" i="7"/>
  <c r="R51" i="6"/>
  <c r="R15" i="6"/>
  <c r="G44" i="7"/>
  <c r="G12" i="7" s="1"/>
  <c r="K44" i="7"/>
  <c r="K12" i="7" s="1"/>
  <c r="U44" i="7"/>
  <c r="U12" i="7" s="1"/>
  <c r="F44" i="7"/>
  <c r="F12" i="7" s="1"/>
  <c r="H44" i="7"/>
  <c r="H12" i="7" s="1"/>
  <c r="L44" i="7"/>
  <c r="Q44" i="7"/>
  <c r="Q12" i="7" s="1"/>
  <c r="AQ44" i="7"/>
  <c r="AQ12" i="7" s="1"/>
  <c r="E44" i="7"/>
  <c r="C59" i="7"/>
  <c r="M44" i="7"/>
  <c r="M12" i="7" s="1"/>
  <c r="R86" i="7"/>
  <c r="AR44" i="7"/>
  <c r="AR12" i="7" s="1"/>
  <c r="X59" i="7"/>
  <c r="C72" i="7"/>
  <c r="X86" i="7"/>
  <c r="BE12" i="6"/>
  <c r="BE15" i="6" s="1"/>
  <c r="C10" i="7"/>
  <c r="C45" i="7"/>
  <c r="L12" i="7"/>
  <c r="Z12" i="7"/>
  <c r="AH12" i="7"/>
  <c r="AL12" i="7"/>
  <c r="AT12" i="7"/>
  <c r="AX12" i="7"/>
  <c r="BF12" i="7"/>
  <c r="Y44" i="7"/>
  <c r="X15" i="6"/>
  <c r="AK12" i="7"/>
  <c r="S12" i="7"/>
  <c r="AE12" i="7"/>
  <c r="AU12" i="7"/>
  <c r="BC12" i="7"/>
  <c r="X13" i="7"/>
  <c r="AO12" i="7"/>
  <c r="AW12" i="7"/>
  <c r="J12" i="7"/>
  <c r="N12" i="7"/>
  <c r="X10" i="7"/>
  <c r="AB12" i="7"/>
  <c r="AJ12" i="7"/>
  <c r="AN12" i="7"/>
  <c r="BD12" i="7"/>
  <c r="X31" i="7"/>
  <c r="I44" i="7"/>
  <c r="I12" i="7" s="1"/>
  <c r="X72" i="7"/>
  <c r="X44" i="7" l="1"/>
  <c r="R44" i="7"/>
  <c r="R12" i="7"/>
  <c r="B44" i="7"/>
  <c r="C44" i="7"/>
  <c r="C12" i="7"/>
  <c r="E12" i="7"/>
  <c r="B12" i="7" s="1"/>
  <c r="Y12" i="7"/>
  <c r="X12" i="7" s="1"/>
</calcChain>
</file>

<file path=xl/comments1.xml><?xml version="1.0" encoding="utf-8"?>
<comments xmlns="http://schemas.openxmlformats.org/spreadsheetml/2006/main">
  <authors>
    <author>johanvw</author>
    <author>Philip Goyns</author>
    <author>allen</author>
  </authors>
  <commentList>
    <comment ref="N12" authorId="0" shapeId="0">
      <text>
        <r>
          <rPr>
            <b/>
            <sz val="8"/>
            <color indexed="81"/>
            <rFont val="Tahoma"/>
            <family val="2"/>
          </rPr>
          <t>johanvw:</t>
        </r>
        <r>
          <rPr>
            <sz val="8"/>
            <color indexed="81"/>
            <rFont val="Tahoma"/>
            <family val="2"/>
          </rPr>
          <t xml:space="preserve">
This Stats Diff is cancelled out by the same amount under Natural Gas</t>
        </r>
      </text>
    </comment>
    <comment ref="BE38" authorId="1" shapeId="0">
      <text>
        <r>
          <rPr>
            <b/>
            <sz val="9"/>
            <color indexed="81"/>
            <rFont val="Tahoma"/>
            <family val="2"/>
          </rPr>
          <t>Keneilwe Ratshomo:
value same as previous</t>
        </r>
      </text>
    </comment>
    <comment ref="BE39" authorId="1" shapeId="0">
      <text>
        <r>
          <rPr>
            <b/>
            <sz val="9"/>
            <color indexed="81"/>
            <rFont val="Tahoma"/>
            <family val="2"/>
          </rPr>
          <t>Keneilwe Ratshomo:
value same as previous</t>
        </r>
      </text>
    </comment>
    <comment ref="N44" authorId="0" shapeId="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E45" authorId="2" shapeId="0">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E59" authorId="2" shapeId="0">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E67" authorId="2" shapeId="0">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2.xml><?xml version="1.0" encoding="utf-8"?>
<comments xmlns="http://schemas.openxmlformats.org/spreadsheetml/2006/main">
  <authors>
    <author>johanvw</author>
    <author>allen</author>
  </authors>
  <commentList>
    <comment ref="N12" authorId="0" shapeId="0">
      <text>
        <r>
          <rPr>
            <b/>
            <sz val="8"/>
            <color indexed="81"/>
            <rFont val="Tahoma"/>
            <family val="2"/>
          </rPr>
          <t>johanvw:</t>
        </r>
        <r>
          <rPr>
            <sz val="8"/>
            <color indexed="81"/>
            <rFont val="Tahoma"/>
            <family val="2"/>
          </rPr>
          <t xml:space="preserve">
This Stats Diff is cancelled out by the same amount under Natural Gas</t>
        </r>
      </text>
    </comment>
    <comment ref="N44" authorId="0" shapeId="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E45" authorId="1" shapeId="0">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E59" authorId="1" shapeId="0">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E67" authorId="1" shapeId="0">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3.xml><?xml version="1.0" encoding="utf-8"?>
<comments xmlns="http://schemas.openxmlformats.org/spreadsheetml/2006/main">
  <authors>
    <author>A satisfied Microsoft Office user</author>
  </authors>
  <commentList>
    <comment ref="BE19" authorId="0" shapeId="0">
      <text>
        <r>
          <rPr>
            <sz val="8"/>
            <color indexed="81"/>
            <rFont val="Tahoma"/>
            <family val="2"/>
          </rPr>
          <t>Changed formula from (-BD19*0.086) to
 (-BD19*3.6) because we are converting from GWh to TJ and the conversion factor is 
3.6 MJ/kWh.  Same for cells BD20 &amp; BD21.</t>
        </r>
      </text>
    </comment>
  </commentList>
</comments>
</file>

<file path=xl/sharedStrings.xml><?xml version="1.0" encoding="utf-8"?>
<sst xmlns="http://schemas.openxmlformats.org/spreadsheetml/2006/main" count="952" uniqueCount="366">
  <si>
    <t>HARDCOAL</t>
  </si>
  <si>
    <t xml:space="preserve">   BROWN</t>
  </si>
  <si>
    <t xml:space="preserve"> COKCOAL</t>
  </si>
  <si>
    <t xml:space="preserve"> BITCOAL</t>
  </si>
  <si>
    <t xml:space="preserve"> SUBCOAL</t>
  </si>
  <si>
    <t xml:space="preserve"> LIGNITE</t>
  </si>
  <si>
    <t xml:space="preserve">    PEAT</t>
  </si>
  <si>
    <t xml:space="preserve"> PATFUEL</t>
  </si>
  <si>
    <t>OVENCOKE</t>
  </si>
  <si>
    <t xml:space="preserve"> GASCOKE</t>
  </si>
  <si>
    <t xml:space="preserve">     BKB</t>
  </si>
  <si>
    <t>GASWKSGS</t>
  </si>
  <si>
    <t>COKEOVGS</t>
  </si>
  <si>
    <t xml:space="preserve"> BLFURGS</t>
  </si>
  <si>
    <t xml:space="preserve"> OXYSTGS</t>
  </si>
  <si>
    <t>COMRENEW</t>
  </si>
  <si>
    <t>SBIOMASS</t>
  </si>
  <si>
    <t>INDWASTE</t>
  </si>
  <si>
    <t>MUNWASTE</t>
  </si>
  <si>
    <t xml:space="preserve">   GLBIO</t>
  </si>
  <si>
    <t xml:space="preserve">  NATGAS</t>
  </si>
  <si>
    <t>CRNGFEED</t>
  </si>
  <si>
    <t>CRUDEOIL</t>
  </si>
  <si>
    <t xml:space="preserve">     NGL</t>
  </si>
  <si>
    <t>REFFEEDS</t>
  </si>
  <si>
    <t>ADDITIVE</t>
  </si>
  <si>
    <t>NONCRUDE</t>
  </si>
  <si>
    <t>REFINGAS</t>
  </si>
  <si>
    <t xml:space="preserve">  ETHANE</t>
  </si>
  <si>
    <t xml:space="preserve">     LPG</t>
  </si>
  <si>
    <t>MOTORGAS</t>
  </si>
  <si>
    <t xml:space="preserve">   AVGAS</t>
  </si>
  <si>
    <t xml:space="preserve">  JETGAS</t>
  </si>
  <si>
    <t xml:space="preserve"> JETKERO</t>
  </si>
  <si>
    <t xml:space="preserve"> OTHKERO</t>
  </si>
  <si>
    <t xml:space="preserve"> GASDIES</t>
  </si>
  <si>
    <t xml:space="preserve"> RESFUEL</t>
  </si>
  <si>
    <t xml:space="preserve"> NAPHTHA</t>
  </si>
  <si>
    <t xml:space="preserve"> WHITESP</t>
  </si>
  <si>
    <t xml:space="preserve">  LUBRIC</t>
  </si>
  <si>
    <t xml:space="preserve"> BITUMEN</t>
  </si>
  <si>
    <t xml:space="preserve">  PARWAX</t>
  </si>
  <si>
    <t xml:space="preserve"> PETCOKE</t>
  </si>
  <si>
    <t>ONONSPEC</t>
  </si>
  <si>
    <t xml:space="preserve"> NONSPEC</t>
  </si>
  <si>
    <t xml:space="preserve"> NUCLEAR</t>
  </si>
  <si>
    <t xml:space="preserve">   HYDRO</t>
  </si>
  <si>
    <t>GEOTHERM</t>
  </si>
  <si>
    <t xml:space="preserve">   SOLAR</t>
  </si>
  <si>
    <t xml:space="preserve">    TIDE</t>
  </si>
  <si>
    <t xml:space="preserve">    WIND</t>
  </si>
  <si>
    <t>HEATPUMP</t>
  </si>
  <si>
    <t xml:space="preserve">  BOILER</t>
  </si>
  <si>
    <t xml:space="preserve">   OTHER</t>
  </si>
  <si>
    <t xml:space="preserve">  ELECTR</t>
  </si>
  <si>
    <t xml:space="preserve">    HEAT</t>
  </si>
  <si>
    <t xml:space="preserve"> Intl. Marine Bunkers</t>
  </si>
  <si>
    <t xml:space="preserve"> Domestic Supply</t>
  </si>
  <si>
    <t xml:space="preserve"> Transfers</t>
  </si>
  <si>
    <t xml:space="preserve"> Statistical Differences</t>
  </si>
  <si>
    <t xml:space="preserve"> Transformation Sector</t>
  </si>
  <si>
    <t xml:space="preserve"> Autoproducer Electricity Plant</t>
  </si>
  <si>
    <t xml:space="preserve"> Autoproducer CHP Plant</t>
  </si>
  <si>
    <t xml:space="preserve"> Autoproducer Heat Plant</t>
  </si>
  <si>
    <t xml:space="preserve"> Heat pumps</t>
  </si>
  <si>
    <t xml:space="preserve"> Electric Boilers</t>
  </si>
  <si>
    <t xml:space="preserve"> Patent Fuel Plants</t>
  </si>
  <si>
    <t xml:space="preserve"> Coke Ovens</t>
  </si>
  <si>
    <t xml:space="preserve"> Gas Works</t>
  </si>
  <si>
    <t xml:space="preserve"> Petrochemical Industry</t>
  </si>
  <si>
    <t xml:space="preserve"> Oil Refineries</t>
  </si>
  <si>
    <t xml:space="preserve"> Liquefaction</t>
  </si>
  <si>
    <t xml:space="preserve"> Non-specified (Transformation)</t>
  </si>
  <si>
    <t xml:space="preserve"> Energy Sector</t>
  </si>
  <si>
    <t xml:space="preserve"> Coal Mines</t>
  </si>
  <si>
    <t xml:space="preserve"> Oil and Gas Extraction</t>
  </si>
  <si>
    <t xml:space="preserve"> BKB</t>
  </si>
  <si>
    <t xml:space="preserve"> Used for Pump Storage</t>
  </si>
  <si>
    <t xml:space="preserve"> Nuclear Industry</t>
  </si>
  <si>
    <t xml:space="preserve"> Non-specified (Energy)</t>
  </si>
  <si>
    <t xml:space="preserve"> Final Consumption</t>
  </si>
  <si>
    <t xml:space="preserve"> Industry Sector</t>
  </si>
  <si>
    <t xml:space="preserve"> Non-Ferrous Metals</t>
  </si>
  <si>
    <t xml:space="preserve"> Transport Equipment</t>
  </si>
  <si>
    <t xml:space="preserve"> Wood and Wood Products</t>
  </si>
  <si>
    <t xml:space="preserve"> Construction</t>
  </si>
  <si>
    <t xml:space="preserve"> Textile and Leather</t>
  </si>
  <si>
    <t xml:space="preserve"> Transport Sector</t>
  </si>
  <si>
    <t xml:space="preserve"> International Civil Aviation</t>
  </si>
  <si>
    <t xml:space="preserve"> Domestic Air Transport</t>
  </si>
  <si>
    <t xml:space="preserve"> Road</t>
  </si>
  <si>
    <t xml:space="preserve"> Rail</t>
  </si>
  <si>
    <t xml:space="preserve"> Non-specified (Transport)</t>
  </si>
  <si>
    <t xml:space="preserve"> Other Sectors</t>
  </si>
  <si>
    <t xml:space="preserve"> Non-Energy Use</t>
  </si>
  <si>
    <t xml:space="preserve"> Memo:Non-Energy Use Ind/Transf/Ener</t>
  </si>
  <si>
    <t xml:space="preserve"> Memo:Non-Energy Use in Transport</t>
  </si>
  <si>
    <t xml:space="preserve"> Memo:Non-Energy Use in Oth.Sect.</t>
  </si>
  <si>
    <t xml:space="preserve"> Memo:Feedst.Use in Petchem. Ind.</t>
  </si>
  <si>
    <t xml:space="preserve"> Elect.Output in GWh</t>
  </si>
  <si>
    <t xml:space="preserve"> Elect.Output-public CHP plant</t>
  </si>
  <si>
    <t xml:space="preserve"> Elect.Output-autoprod. CHP plant</t>
  </si>
  <si>
    <t xml:space="preserve"> Heat Output-public CHP plant</t>
  </si>
  <si>
    <t xml:space="preserve"> Heat Output-autoproducer CHP plant</t>
  </si>
  <si>
    <t xml:space="preserve"> Heat Output-public heat plant</t>
  </si>
  <si>
    <t xml:space="preserve"> Heat Output-autoprod. heat plant</t>
  </si>
  <si>
    <t xml:space="preserve"> Heat Output in TJ</t>
  </si>
  <si>
    <t xml:space="preserve"> Pumped Hydro Production</t>
  </si>
  <si>
    <t xml:space="preserve"> Memo: Gas vented</t>
  </si>
  <si>
    <t xml:space="preserve"> Memo: Gas flared</t>
  </si>
  <si>
    <t xml:space="preserve"> Memo: Energy use for Gold Mining</t>
  </si>
  <si>
    <t xml:space="preserve"> Memo: Energy use for Other Mining</t>
  </si>
  <si>
    <t xml:space="preserve"> Memo: Coal from underground operations</t>
  </si>
  <si>
    <t xml:space="preserve">        </t>
  </si>
  <si>
    <t>BASIC FILE (NATIVE UNITS)</t>
  </si>
  <si>
    <t>t</t>
  </si>
  <si>
    <t>TJ</t>
  </si>
  <si>
    <t>kl</t>
  </si>
  <si>
    <t>MWh</t>
  </si>
  <si>
    <t xml:space="preserve"> Pipeline Transport </t>
  </si>
  <si>
    <t xml:space="preserve"> Internal Navigation </t>
  </si>
  <si>
    <t>Electricity</t>
  </si>
  <si>
    <t xml:space="preserve">Explanatory Notes:  </t>
  </si>
  <si>
    <t xml:space="preserve"> Import (1)</t>
  </si>
  <si>
    <t>Export (1)</t>
  </si>
  <si>
    <t xml:space="preserve"> Ownuse in Elec., CHP and Heat plant (2)</t>
  </si>
  <si>
    <r>
      <t xml:space="preserve">       </t>
    </r>
    <r>
      <rPr>
        <sz val="8"/>
        <rFont val="Arial"/>
        <family val="2"/>
      </rPr>
      <t xml:space="preserve">      Ownuse in Elec., CHP and Heat plant (2)</t>
    </r>
  </si>
  <si>
    <t xml:space="preserve"> Distribution Losses(3)</t>
  </si>
  <si>
    <t xml:space="preserve">             Distribution Losses (3)</t>
  </si>
  <si>
    <t xml:space="preserve">             Electricity consumption: Residential, Agriculture, Commerce &amp; Public Services and  Non-specified (Other) (4)</t>
  </si>
  <si>
    <t xml:space="preserve"> Agriculture(4) </t>
  </si>
  <si>
    <t xml:space="preserve"> Commerce and Public Services(4)  </t>
  </si>
  <si>
    <t xml:space="preserve"> Residential(4) </t>
  </si>
  <si>
    <t xml:space="preserve"> Non-specified (Other) (4) </t>
  </si>
  <si>
    <t xml:space="preserve"> Elect.Output-public elec. Plant (5)</t>
  </si>
  <si>
    <t xml:space="preserve"> Elect.Output-autoprod. elec. Plant (5)</t>
  </si>
  <si>
    <t xml:space="preserve">             Imports (1)</t>
  </si>
  <si>
    <t xml:space="preserve">             Exports (1)</t>
  </si>
  <si>
    <t xml:space="preserve">             Electricity Output: Public Electricity Plants &amp; Auto Producers Electricity Plant (Bitcoal fired stations) (5)</t>
  </si>
  <si>
    <t xml:space="preserve">             Electricity Output: Public Electricity &amp; Auto Producers Electricity Plant (by Hydro &amp; Pump Storage only) (5)</t>
  </si>
  <si>
    <t xml:space="preserve">             Indigenous Production: Solar &amp; Wind ( 2003 annual production from Caberee Report) (6)</t>
  </si>
  <si>
    <t xml:space="preserve">             Final consumption (residential sector): Solar ( 2003 annual production from Caberee Report) (4)</t>
  </si>
  <si>
    <t xml:space="preserve"> Stock Changes (7)</t>
  </si>
  <si>
    <t xml:space="preserve"> From Other Sources( 8)</t>
  </si>
  <si>
    <t xml:space="preserve"> Iron and Steel (9)</t>
  </si>
  <si>
    <t xml:space="preserve"> Chemical and Petrochemical (9)</t>
  </si>
  <si>
    <t xml:space="preserve"> Non-Metallic Minerals (9)</t>
  </si>
  <si>
    <t xml:space="preserve"> Machinery (9)</t>
  </si>
  <si>
    <t xml:space="preserve"> Mining and Quarrying (9)</t>
  </si>
  <si>
    <t xml:space="preserve"> Food and Tobacco (9)</t>
  </si>
  <si>
    <t xml:space="preserve"> Paper Pulp and Print (9)</t>
  </si>
  <si>
    <t xml:space="preserve"> Non-specified (Industry) (9)</t>
  </si>
  <si>
    <t xml:space="preserve">             Indigenous Production : Nuclear (6) </t>
  </si>
  <si>
    <t xml:space="preserve">             Transformation (public electricity plants): nucear (11)</t>
  </si>
  <si>
    <t>Coal</t>
  </si>
  <si>
    <t>Gas</t>
  </si>
  <si>
    <t xml:space="preserve">             Bituminous Coal</t>
  </si>
  <si>
    <t xml:space="preserve">                            Production from Other Sources (8)</t>
  </si>
  <si>
    <t xml:space="preserve">                            Final consumption by Industry Sector: Iron and Steel, Chemical and petrochemical industries, non-metallic minerals, machinery, </t>
  </si>
  <si>
    <t xml:space="preserve">                            mining and quarring, food and tobacco, paper pulp and print  and  nonspecified industries (9)   </t>
  </si>
  <si>
    <t xml:space="preserve">                            Indigenous Production (6)</t>
  </si>
  <si>
    <t xml:space="preserve">                           Stock Changes (7)</t>
  </si>
  <si>
    <t xml:space="preserve">             GASWKSGS </t>
  </si>
  <si>
    <t xml:space="preserve">              BLSFURGS</t>
  </si>
  <si>
    <t xml:space="preserve"> Production (6)</t>
  </si>
  <si>
    <t xml:space="preserve"> Blast Furnaces</t>
  </si>
  <si>
    <t xml:space="preserve"> BKB production</t>
  </si>
  <si>
    <t xml:space="preserve"> Electricity Plant (11)</t>
  </si>
  <si>
    <t xml:space="preserve"> CHP Plant</t>
  </si>
  <si>
    <t>Heat Plant</t>
  </si>
  <si>
    <t>GWh</t>
  </si>
  <si>
    <t>Single Energy Unit</t>
  </si>
  <si>
    <t>Hard</t>
  </si>
  <si>
    <t>Brown</t>
  </si>
  <si>
    <t>Coking</t>
  </si>
  <si>
    <t>Bituminous</t>
  </si>
  <si>
    <t>Sub-</t>
  </si>
  <si>
    <t>Lignite</t>
  </si>
  <si>
    <t>Peat</t>
  </si>
  <si>
    <t>Patent</t>
  </si>
  <si>
    <t>Coke oven</t>
  </si>
  <si>
    <t>Gas Coke</t>
  </si>
  <si>
    <t>Gasworks</t>
  </si>
  <si>
    <t xml:space="preserve">Blast </t>
  </si>
  <si>
    <t>Oxygen</t>
  </si>
  <si>
    <t xml:space="preserve">Renewables </t>
  </si>
  <si>
    <t>Industrial</t>
  </si>
  <si>
    <t>Muncipal</t>
  </si>
  <si>
    <t>Natural</t>
  </si>
  <si>
    <t>Crude + NGLs</t>
  </si>
  <si>
    <t>Crude Oil</t>
  </si>
  <si>
    <t>NGLs</t>
  </si>
  <si>
    <t>Refinery</t>
  </si>
  <si>
    <t>Additives</t>
  </si>
  <si>
    <t>Non-</t>
  </si>
  <si>
    <t>Ethane</t>
  </si>
  <si>
    <t>Motor</t>
  </si>
  <si>
    <t>Aviation</t>
  </si>
  <si>
    <t>Jet</t>
  </si>
  <si>
    <t xml:space="preserve">Jet </t>
  </si>
  <si>
    <t>Other</t>
  </si>
  <si>
    <t>Gas Diesel</t>
  </si>
  <si>
    <t>Residual</t>
  </si>
  <si>
    <t>Naphtha</t>
  </si>
  <si>
    <t>White</t>
  </si>
  <si>
    <t>Lubricants</t>
  </si>
  <si>
    <t>Bitumen</t>
  </si>
  <si>
    <t>Parrafin</t>
  </si>
  <si>
    <t>Petroleum</t>
  </si>
  <si>
    <t>Non-specified</t>
  </si>
  <si>
    <t>Nuclear</t>
  </si>
  <si>
    <t>Hydro</t>
  </si>
  <si>
    <t>Geothermal</t>
  </si>
  <si>
    <t>Solar</t>
  </si>
  <si>
    <t xml:space="preserve">Tide </t>
  </si>
  <si>
    <t>Wind</t>
  </si>
  <si>
    <t>Heatpumps</t>
  </si>
  <si>
    <t>Boilers</t>
  </si>
  <si>
    <t>Heat</t>
  </si>
  <si>
    <t>(TJ)</t>
  </si>
  <si>
    <t>Fuel</t>
  </si>
  <si>
    <t>coke</t>
  </si>
  <si>
    <t>Furnace Gas</t>
  </si>
  <si>
    <t>&amp; Waste</t>
  </si>
  <si>
    <t>Waste</t>
  </si>
  <si>
    <t>+ Feedstocks</t>
  </si>
  <si>
    <t>Feedstocks</t>
  </si>
  <si>
    <t>Conventional</t>
  </si>
  <si>
    <t>Gasoline</t>
  </si>
  <si>
    <t>Kerosene</t>
  </si>
  <si>
    <t>Spirit</t>
  </si>
  <si>
    <t>Wax</t>
  </si>
  <si>
    <t>Coke</t>
  </si>
  <si>
    <t>oil products</t>
  </si>
  <si>
    <t>Crude</t>
  </si>
  <si>
    <t>Indigenous Production</t>
  </si>
  <si>
    <t>From Other Sources</t>
  </si>
  <si>
    <t>Import</t>
  </si>
  <si>
    <t>Export</t>
  </si>
  <si>
    <t>Intl. Marine Bunkers</t>
  </si>
  <si>
    <t>Stock Changes</t>
  </si>
  <si>
    <t>Domestic Supply</t>
  </si>
  <si>
    <t/>
  </si>
  <si>
    <t>Transfers</t>
  </si>
  <si>
    <t>Statistical Differences</t>
  </si>
  <si>
    <t>Transformation Sector</t>
  </si>
  <si>
    <t>Electricity Plant</t>
  </si>
  <si>
    <t>Autoproducer Electricity Plant</t>
  </si>
  <si>
    <t>CHP Plant</t>
  </si>
  <si>
    <t>Autoproducer CHP Plant</t>
  </si>
  <si>
    <t>Autoproducer Heat Plant</t>
  </si>
  <si>
    <t>Heat pumps</t>
  </si>
  <si>
    <t>Electric Boilers</t>
  </si>
  <si>
    <t>Patent Fuel Plants</t>
  </si>
  <si>
    <t>Coke Ovens</t>
  </si>
  <si>
    <t>Gas Works</t>
  </si>
  <si>
    <t>Blast Furnaces</t>
  </si>
  <si>
    <t>Petrochemical Industry</t>
  </si>
  <si>
    <t>BKB Production</t>
  </si>
  <si>
    <t>Oil Refineries</t>
  </si>
  <si>
    <t>Liquefaction</t>
  </si>
  <si>
    <t>Non-specified (Transformation)</t>
  </si>
  <si>
    <t>Energy Sector</t>
  </si>
  <si>
    <t>Coal Mines</t>
  </si>
  <si>
    <t>Oil and Gas Extraction</t>
  </si>
  <si>
    <t>BKB</t>
  </si>
  <si>
    <t>Ownuse in Elec., CHP and Heat plant</t>
  </si>
  <si>
    <t>Used for Pump Storage</t>
  </si>
  <si>
    <t>Nuclear Industry</t>
  </si>
  <si>
    <t>Non-specified (Energy)</t>
  </si>
  <si>
    <t>Distribution Losses</t>
  </si>
  <si>
    <t>Final Consumption</t>
  </si>
  <si>
    <t>Industry Sector</t>
  </si>
  <si>
    <t>Iron and Steel</t>
  </si>
  <si>
    <t>Chemical and Petrochemical</t>
  </si>
  <si>
    <t>Non-Ferrous Metals</t>
  </si>
  <si>
    <t>Non-Metallic Minerals</t>
  </si>
  <si>
    <t>Transport Equipment</t>
  </si>
  <si>
    <t>Machinery</t>
  </si>
  <si>
    <t>Mining and Quarrying</t>
  </si>
  <si>
    <t>Food and Tobacco</t>
  </si>
  <si>
    <t>Paper Pulp and Print</t>
  </si>
  <si>
    <t>Wood and Wood Products</t>
  </si>
  <si>
    <t>Construction</t>
  </si>
  <si>
    <t>Textile and Leather</t>
  </si>
  <si>
    <t>Non-specified (Industry)</t>
  </si>
  <si>
    <t>Transport Sector</t>
  </si>
  <si>
    <t>International Civil Aviation</t>
  </si>
  <si>
    <t>Domestic Air Transport</t>
  </si>
  <si>
    <t>Road</t>
  </si>
  <si>
    <t>Rail</t>
  </si>
  <si>
    <t>Pipeline Transport</t>
  </si>
  <si>
    <t>Internal Navigation</t>
  </si>
  <si>
    <t>Non-specified (Transport)</t>
  </si>
  <si>
    <t>Other Sectors</t>
  </si>
  <si>
    <t>Agriculture</t>
  </si>
  <si>
    <t>Commerce and Public Services</t>
  </si>
  <si>
    <t>Residential</t>
  </si>
  <si>
    <t>Non-specified (Other)</t>
  </si>
  <si>
    <t>Non-Energy Use</t>
  </si>
  <si>
    <t>Memo:Non-Energy Use Ind/Transf/Ener</t>
  </si>
  <si>
    <t>Memo:Non-Energy Use in Transport</t>
  </si>
  <si>
    <t>Memo:Non-Energy Use in Oth.Sect.</t>
  </si>
  <si>
    <t>Memo:Feedst.Use in Petchem. Ind.</t>
  </si>
  <si>
    <t>Elect.Output in GWh</t>
  </si>
  <si>
    <t>Elect.Output-public elec. plant</t>
  </si>
  <si>
    <t>Elect.Output-autoprod. elec. plant</t>
  </si>
  <si>
    <t>Elect.Output-public CHP plant</t>
  </si>
  <si>
    <t>Elect.Output-autoprod. CHP plant</t>
  </si>
  <si>
    <t>Heat Output-public CHP plant</t>
  </si>
  <si>
    <t>Heat Output-autoproducer CHP plant</t>
  </si>
  <si>
    <t>Heat Output-public heat plant</t>
  </si>
  <si>
    <t>Heat Output-autoprod. heat plant</t>
  </si>
  <si>
    <t>Heat Output in TJ</t>
  </si>
  <si>
    <t>Pumped Hydro Production</t>
  </si>
  <si>
    <t>Memo: Gas vented</t>
  </si>
  <si>
    <t>Memo: Gas flared</t>
  </si>
  <si>
    <t>Memo: Energy use for Gold Mining</t>
  </si>
  <si>
    <t>Memo: Energy use for Other Mining</t>
  </si>
  <si>
    <t>BASIC FILE (TJ)</t>
  </si>
  <si>
    <t>Total</t>
  </si>
  <si>
    <t>Products</t>
  </si>
  <si>
    <t>Solar etc</t>
  </si>
  <si>
    <t>Total Primary Energy Supply</t>
  </si>
  <si>
    <t>Transformation</t>
  </si>
  <si>
    <t>Electric boilers</t>
  </si>
  <si>
    <t>Coal Transformation</t>
  </si>
  <si>
    <t>Own Use</t>
  </si>
  <si>
    <t>Total Final Consumption</t>
  </si>
  <si>
    <t>Memo: Feedst.Use In Petchem.Ind.</t>
  </si>
  <si>
    <t>Memo:Non-Energy Use in Oth. Sect</t>
  </si>
  <si>
    <t>Emissions</t>
  </si>
  <si>
    <r>
      <t>A commodity flow</t>
    </r>
    <r>
      <rPr>
        <sz val="11"/>
        <rFont val="Calibri"/>
        <family val="2"/>
      </rPr>
      <t xml:space="preserve"> shows the movement of a commodity from its point of production to where it is transformed or finally consumed. The quantity of each commodity is expressed in a unit which is most often used for that commodity e.g. tons for coal or kl for liquid fuels. Production within the commodity flow includes both indigenous production of primary carriers and products produced from transformation of primary carriers e.g. liquid fuels produced in refineries are included under production. Only the </t>
    </r>
    <r>
      <rPr>
        <b/>
        <sz val="11"/>
        <rFont val="Calibri"/>
        <family val="2"/>
      </rPr>
      <t>inputs</t>
    </r>
    <r>
      <rPr>
        <sz val="11"/>
        <rFont val="Calibri"/>
        <family val="2"/>
      </rPr>
      <t xml:space="preserve"> into transformation are shown within the transformation section of the commodity flow. The outputs from transformation are shown under production. All numbers within the transformation and consumption sections of a commodity flow should be shown as +ve.</t>
    </r>
  </si>
  <si>
    <r>
      <t>An energy balance</t>
    </r>
    <r>
      <rPr>
        <sz val="11"/>
        <rFont val="Calibri"/>
        <family val="2"/>
      </rPr>
      <t xml:space="preserve"> shows the conversion of energy from one form to another and the final consumption of energy. All commodities are expresses in one energy unit for the entire balance. Production within the energy balance shows </t>
    </r>
    <r>
      <rPr>
        <b/>
        <sz val="11"/>
        <rFont val="Calibri"/>
        <family val="2"/>
      </rPr>
      <t>only indigenous production</t>
    </r>
    <r>
      <rPr>
        <sz val="11"/>
        <rFont val="Calibri"/>
        <family val="2"/>
      </rPr>
      <t xml:space="preserve"> of primary energy carriers i.e. naturally occurring energy resources which are extracted within the country. The transformation section of an energy balance shows input commodities of a process as ‑ve and output commodities as +ve. The input and output commodities of a process are shown in the same row within the balance e.g. crude oil going into refineries are –ve and the petroleum products coming out of refineries is +ve.</t>
    </r>
  </si>
  <si>
    <t>Summary comparison of Commodity Flow  and Energy Balance</t>
  </si>
  <si>
    <t>Commodity Flow</t>
  </si>
  <si>
    <t>Energy Balance</t>
  </si>
  <si>
    <t>Unit</t>
  </si>
  <si>
    <t>Various depending on commodity</t>
  </si>
  <si>
    <t>A single unit (SA balances use TJ, IEA uses toe)</t>
  </si>
  <si>
    <t>Production</t>
  </si>
  <si>
    <t>Indigenous production and products from transformation of primary sources of energy</t>
  </si>
  <si>
    <t>Only indigenous production</t>
  </si>
  <si>
    <t>Imports</t>
  </si>
  <si>
    <t>+ve</t>
  </si>
  <si>
    <t>Exports</t>
  </si>
  <si>
    <t>-ve</t>
  </si>
  <si>
    <t>Only +ve</t>
  </si>
  <si>
    <t xml:space="preserve">Both </t>
  </si>
  <si>
    <t xml:space="preserve">–ve </t>
  </si>
  <si>
    <t xml:space="preserve">(commodities into the process) and </t>
  </si>
  <si>
    <t xml:space="preserve">+ve </t>
  </si>
  <si>
    <t>(commodities out of the process)</t>
  </si>
  <si>
    <t>Electricity production from nuclear and directly from renewable energy</t>
  </si>
  <si>
    <t>Nuclear generation is given as the equivalent of the primary energy used to generate electricity from coal under production. Nuclear is not directly covered on the IEA CF but is included in the value for electricity.</t>
  </si>
  <si>
    <t xml:space="preserve">Nuclear and direct generation from renewable energy is included under production and shown as consumed under electricity plants. </t>
  </si>
  <si>
    <t>Energy sector</t>
  </si>
  <si>
    <t>This section is not included in the IEA energy balance but energy used by the energy sector is included under own use and distribution losses</t>
  </si>
  <si>
    <t>Consumption</t>
  </si>
  <si>
    <t>The emissions sheet includes the CO2eq content of the various energy carriers based on the Intergovernmental Panel on Climate Change (IPCC) emission factors</t>
  </si>
  <si>
    <t>(This assumes that all the carbon in the energy carrier is completely combusted to CO2)</t>
  </si>
  <si>
    <t>tCO2eq</t>
  </si>
  <si>
    <t>Explanation of commodity flows and energy balances</t>
  </si>
  <si>
    <t>ANTCOAL</t>
  </si>
  <si>
    <t>Anthracite</t>
  </si>
  <si>
    <t>RSA 2018 ver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</si>
</sst>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0.00;\-#,##0.00;\-"/>
    <numFmt numFmtId="166" formatCode="#,##0.00;;\-"/>
    <numFmt numFmtId="167" formatCode="#,##0.00;#,##0.00;\-"/>
    <numFmt numFmtId="168" formatCode="#,##0;\-#,##0;\-"/>
  </numFmts>
  <fonts count="39" x14ac:knownFonts="1">
    <font>
      <sz val="10"/>
      <name val="Arial"/>
    </font>
    <font>
      <b/>
      <sz val="10"/>
      <name val="Arial"/>
      <family val="2"/>
    </font>
    <font>
      <sz val="8"/>
      <name val="Arial"/>
      <family val="2"/>
    </font>
    <font>
      <b/>
      <sz val="8"/>
      <name val="Bookman Old Style"/>
      <family val="1"/>
    </font>
    <font>
      <b/>
      <sz val="10"/>
      <name val="Arial"/>
      <family val="2"/>
    </font>
    <font>
      <b/>
      <sz val="8"/>
      <color indexed="81"/>
      <name val="Tahoma"/>
      <family val="2"/>
    </font>
    <font>
      <sz val="8"/>
      <color indexed="81"/>
      <name val="Tahoma"/>
      <family val="2"/>
    </font>
    <font>
      <b/>
      <sz val="12"/>
      <name val="Calibri"/>
      <family val="2"/>
    </font>
    <font>
      <b/>
      <u/>
      <sz val="10"/>
      <name val="Arial"/>
      <family val="2"/>
    </font>
    <font>
      <sz val="9"/>
      <name val="Arial"/>
      <family val="2"/>
    </font>
    <font>
      <b/>
      <sz val="9"/>
      <name val="Arial"/>
      <family val="2"/>
    </font>
    <font>
      <sz val="9"/>
      <name val="Bookman Old Style"/>
      <family val="1"/>
    </font>
    <font>
      <b/>
      <sz val="9"/>
      <name val="Bookman Old Style"/>
      <family val="1"/>
    </font>
    <font>
      <b/>
      <sz val="8"/>
      <name val="Arial"/>
      <family val="2"/>
    </font>
    <font>
      <b/>
      <i/>
      <sz val="8"/>
      <name val="Arial"/>
      <family val="2"/>
    </font>
    <font>
      <sz val="10"/>
      <name val="Arial"/>
      <family val="2"/>
    </font>
    <font>
      <b/>
      <sz val="12"/>
      <name val="Arial"/>
      <family val="2"/>
    </font>
    <font>
      <i/>
      <sz val="9"/>
      <name val="Arial"/>
      <family val="2"/>
    </font>
    <font>
      <u/>
      <sz val="14"/>
      <name val="Arial"/>
      <family val="2"/>
    </font>
    <font>
      <b/>
      <sz val="20"/>
      <name val="Helvetica"/>
    </font>
    <font>
      <sz val="10"/>
      <name val="Helvetica"/>
      <family val="2"/>
    </font>
    <font>
      <b/>
      <sz val="10"/>
      <color indexed="8"/>
      <name val="Helvetica"/>
    </font>
    <font>
      <b/>
      <sz val="10"/>
      <color indexed="9"/>
      <name val="Helvetica"/>
      <family val="2"/>
    </font>
    <font>
      <b/>
      <sz val="10"/>
      <color indexed="9"/>
      <name val="Helvetica"/>
    </font>
    <font>
      <b/>
      <sz val="10"/>
      <name val="Helvetica"/>
      <family val="2"/>
    </font>
    <font>
      <b/>
      <sz val="10"/>
      <name val="Helvetica"/>
    </font>
    <font>
      <b/>
      <sz val="8"/>
      <color indexed="9"/>
      <name val="Helvetica"/>
      <family val="2"/>
    </font>
    <font>
      <b/>
      <sz val="8"/>
      <color indexed="9"/>
      <name val="Helvetica"/>
    </font>
    <font>
      <b/>
      <sz val="8"/>
      <name val="Helvetica"/>
      <family val="2"/>
    </font>
    <font>
      <sz val="10"/>
      <name val="Helvetica"/>
    </font>
    <font>
      <b/>
      <sz val="10"/>
      <name val="Arial"/>
      <family val="2"/>
    </font>
    <font>
      <sz val="20"/>
      <name val="Helvetica"/>
      <family val="2"/>
    </font>
    <font>
      <i/>
      <sz val="10"/>
      <name val="Helvetica"/>
      <family val="2"/>
    </font>
    <font>
      <i/>
      <sz val="10"/>
      <name val="Helvetica"/>
    </font>
    <font>
      <sz val="11"/>
      <name val="Calibri"/>
      <family val="2"/>
    </font>
    <font>
      <b/>
      <sz val="11"/>
      <name val="Calibri"/>
      <family val="2"/>
    </font>
    <font>
      <b/>
      <sz val="10"/>
      <name val="Calibri"/>
      <family val="2"/>
    </font>
    <font>
      <sz val="10"/>
      <name val="Calibri"/>
      <family val="2"/>
    </font>
    <font>
      <b/>
      <sz val="9"/>
      <color indexed="81"/>
      <name val="Tahoma"/>
      <family val="2"/>
    </font>
  </fonts>
  <fills count="22">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10"/>
        <bgColor indexed="64"/>
      </patternFill>
    </fill>
    <fill>
      <patternFill patternType="solid">
        <fgColor indexed="60"/>
        <bgColor indexed="64"/>
      </patternFill>
    </fill>
    <fill>
      <patternFill patternType="solid">
        <fgColor indexed="45"/>
        <bgColor indexed="64"/>
      </patternFill>
    </fill>
    <fill>
      <patternFill patternType="solid">
        <fgColor indexed="22"/>
        <bgColor indexed="64"/>
      </patternFill>
    </fill>
    <fill>
      <patternFill patternType="solid">
        <fgColor indexed="11"/>
        <bgColor indexed="64"/>
      </patternFill>
    </fill>
    <fill>
      <patternFill patternType="solid">
        <fgColor indexed="40"/>
        <bgColor indexed="64"/>
      </patternFill>
    </fill>
    <fill>
      <patternFill patternType="solid">
        <fgColor indexed="15"/>
        <bgColor indexed="64"/>
      </patternFill>
    </fill>
    <fill>
      <patternFill patternType="solid">
        <fgColor indexed="35"/>
        <bgColor indexed="64"/>
      </patternFill>
    </fill>
    <fill>
      <patternFill patternType="solid">
        <fgColor indexed="19"/>
        <bgColor indexed="64"/>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indexed="41"/>
        <bgColor indexed="64"/>
      </patternFill>
    </fill>
    <fill>
      <patternFill patternType="solid">
        <fgColor indexed="16"/>
        <bgColor indexed="64"/>
      </patternFill>
    </fill>
    <fill>
      <patternFill patternType="solid">
        <fgColor indexed="55"/>
        <bgColor indexed="64"/>
      </patternFill>
    </fill>
    <fill>
      <patternFill patternType="solid">
        <fgColor indexed="58"/>
        <bgColor indexed="64"/>
      </patternFill>
    </fill>
    <fill>
      <patternFill patternType="solid">
        <fgColor indexed="51"/>
        <bgColor indexed="64"/>
      </patternFill>
    </fill>
    <fill>
      <patternFill patternType="solid">
        <fgColor indexed="8"/>
        <bgColor indexed="64"/>
      </patternFill>
    </fill>
  </fills>
  <borders count="11">
    <border>
      <left/>
      <right/>
      <top/>
      <bottom/>
      <diagonal/>
    </border>
    <border>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style="medium">
        <color rgb="FF000000"/>
      </bottom>
      <diagonal/>
    </border>
  </borders>
  <cellStyleXfs count="2">
    <xf numFmtId="0" fontId="0" fillId="0" borderId="0"/>
    <xf numFmtId="164" fontId="15" fillId="0" borderId="0" applyFont="0" applyFill="0" applyBorder="0" applyAlignment="0" applyProtection="0"/>
  </cellStyleXfs>
  <cellXfs count="139">
    <xf numFmtId="0" fontId="0" fillId="0" borderId="0" xfId="0"/>
    <xf numFmtId="0" fontId="2" fillId="0" borderId="0" xfId="0" applyFont="1"/>
    <xf numFmtId="0" fontId="1" fillId="0" borderId="0" xfId="0" applyFont="1"/>
    <xf numFmtId="0" fontId="2" fillId="0" borderId="0" xfId="0" applyFont="1" applyAlignment="1">
      <alignment horizontal="center"/>
    </xf>
    <xf numFmtId="0" fontId="0" fillId="0" borderId="0" xfId="0" applyAlignment="1">
      <alignment horizontal="center"/>
    </xf>
    <xf numFmtId="4" fontId="3" fillId="0" borderId="0" xfId="0" applyNumberFormat="1" applyFont="1"/>
    <xf numFmtId="0" fontId="7" fillId="0" borderId="0" xfId="0" applyFont="1" applyBorder="1" applyAlignment="1">
      <alignment horizontal="center" vertical="top" wrapText="1"/>
    </xf>
    <xf numFmtId="0" fontId="8" fillId="0" borderId="0" xfId="0" applyFont="1"/>
    <xf numFmtId="0" fontId="9" fillId="0" borderId="0" xfId="0" applyFont="1"/>
    <xf numFmtId="0" fontId="10" fillId="0" borderId="0" xfId="0" applyFont="1" applyAlignment="1">
      <alignment horizontal="center"/>
    </xf>
    <xf numFmtId="0" fontId="9" fillId="0" borderId="0" xfId="0" applyFont="1" applyAlignment="1">
      <alignment horizontal="center"/>
    </xf>
    <xf numFmtId="0" fontId="9" fillId="2" borderId="0" xfId="0" applyFont="1" applyFill="1" applyBorder="1" applyAlignment="1">
      <alignment horizontal="center"/>
    </xf>
    <xf numFmtId="4" fontId="11" fillId="0" borderId="0" xfId="0" applyNumberFormat="1" applyFont="1" applyFill="1" applyBorder="1"/>
    <xf numFmtId="0" fontId="10" fillId="0" borderId="0" xfId="0" applyFont="1"/>
    <xf numFmtId="4" fontId="12" fillId="0" borderId="0" xfId="0" applyNumberFormat="1" applyFont="1" applyFill="1" applyBorder="1"/>
    <xf numFmtId="0" fontId="13" fillId="0" borderId="0" xfId="0" applyFont="1"/>
    <xf numFmtId="0" fontId="14" fillId="0" borderId="0" xfId="0" applyFont="1"/>
    <xf numFmtId="4" fontId="13" fillId="0" borderId="0" xfId="0" applyNumberFormat="1" applyFont="1"/>
    <xf numFmtId="164" fontId="9" fillId="0" borderId="0" xfId="1" applyFont="1"/>
    <xf numFmtId="0" fontId="16" fillId="0" borderId="0" xfId="0" applyFont="1"/>
    <xf numFmtId="11" fontId="17" fillId="0" borderId="0" xfId="1" applyNumberFormat="1" applyFont="1"/>
    <xf numFmtId="164" fontId="17" fillId="0" borderId="0" xfId="1" applyFont="1"/>
    <xf numFmtId="0" fontId="17" fillId="0" borderId="0" xfId="0" applyFont="1"/>
    <xf numFmtId="0" fontId="18" fillId="0" borderId="0" xfId="0" applyFont="1"/>
    <xf numFmtId="0" fontId="0" fillId="3" borderId="0" xfId="0" applyFill="1"/>
    <xf numFmtId="0" fontId="20" fillId="3" borderId="0" xfId="0" applyFont="1" applyFill="1"/>
    <xf numFmtId="0" fontId="20" fillId="3" borderId="1" xfId="0" applyFont="1" applyFill="1" applyBorder="1"/>
    <xf numFmtId="0" fontId="21" fillId="4" borderId="0" xfId="0" applyFont="1" applyFill="1" applyBorder="1" applyAlignment="1">
      <alignment horizontal="center"/>
    </xf>
    <xf numFmtId="2" fontId="22" fillId="5" borderId="0" xfId="0" quotePrefix="1" applyNumberFormat="1" applyFont="1" applyFill="1" applyBorder="1" applyAlignment="1">
      <alignment horizontal="left"/>
    </xf>
    <xf numFmtId="2" fontId="22" fillId="5" borderId="0" xfId="0" applyNumberFormat="1" applyFont="1" applyFill="1" applyBorder="1" applyAlignment="1">
      <alignment horizontal="left"/>
    </xf>
    <xf numFmtId="2" fontId="23" fillId="6" borderId="0" xfId="0" applyNumberFormat="1" applyFont="1" applyFill="1" applyBorder="1" applyAlignment="1">
      <alignment horizontal="left"/>
    </xf>
    <xf numFmtId="2" fontId="23" fillId="6" borderId="0" xfId="0" quotePrefix="1" applyNumberFormat="1" applyFont="1" applyFill="1" applyBorder="1" applyAlignment="1">
      <alignment horizontal="left"/>
    </xf>
    <xf numFmtId="2" fontId="24" fillId="3" borderId="0" xfId="0" applyNumberFormat="1" applyFont="1" applyFill="1" applyBorder="1" applyAlignment="1">
      <alignment horizontal="left"/>
    </xf>
    <xf numFmtId="2" fontId="24" fillId="7" borderId="0" xfId="0" applyNumberFormat="1" applyFont="1" applyFill="1" applyBorder="1" applyAlignment="1">
      <alignment horizontal="left"/>
    </xf>
    <xf numFmtId="2" fontId="24" fillId="8" borderId="0" xfId="0" applyNumberFormat="1" applyFont="1" applyFill="1" applyBorder="1" applyAlignment="1">
      <alignment horizontal="left"/>
    </xf>
    <xf numFmtId="2" fontId="24" fillId="9" borderId="0" xfId="0" applyNumberFormat="1" applyFont="1" applyFill="1" applyBorder="1" applyAlignment="1">
      <alignment horizontal="left"/>
    </xf>
    <xf numFmtId="2" fontId="24" fillId="7" borderId="0" xfId="0" quotePrefix="1" applyNumberFormat="1" applyFont="1" applyFill="1" applyBorder="1" applyAlignment="1">
      <alignment horizontal="left"/>
    </xf>
    <xf numFmtId="2" fontId="24" fillId="10" borderId="0" xfId="0" applyNumberFormat="1" applyFont="1" applyFill="1" applyBorder="1" applyAlignment="1">
      <alignment horizontal="left"/>
    </xf>
    <xf numFmtId="2" fontId="24" fillId="11" borderId="0" xfId="0" applyNumberFormat="1" applyFont="1" applyFill="1" applyBorder="1" applyAlignment="1">
      <alignment horizontal="left"/>
    </xf>
    <xf numFmtId="2" fontId="23" fillId="12" borderId="1" xfId="0" applyNumberFormat="1" applyFont="1" applyFill="1" applyBorder="1" applyAlignment="1">
      <alignment horizontal="left"/>
    </xf>
    <xf numFmtId="2" fontId="22" fillId="5" borderId="0" xfId="0" applyNumberFormat="1" applyFont="1" applyFill="1" applyAlignment="1">
      <alignment horizontal="left"/>
    </xf>
    <xf numFmtId="2" fontId="23" fillId="6" borderId="0" xfId="0" applyNumberFormat="1" applyFont="1" applyFill="1" applyAlignment="1">
      <alignment horizontal="left"/>
    </xf>
    <xf numFmtId="2" fontId="24" fillId="3" borderId="0" xfId="0" applyNumberFormat="1" applyFont="1" applyFill="1" applyAlignment="1">
      <alignment horizontal="left"/>
    </xf>
    <xf numFmtId="2" fontId="24" fillId="7" borderId="0" xfId="0" applyNumberFormat="1" applyFont="1" applyFill="1" applyAlignment="1">
      <alignment horizontal="left"/>
    </xf>
    <xf numFmtId="2" fontId="24" fillId="8" borderId="0" xfId="0" applyNumberFormat="1" applyFont="1" applyFill="1" applyAlignment="1">
      <alignment horizontal="left"/>
    </xf>
    <xf numFmtId="2" fontId="24" fillId="9" borderId="0" xfId="0" quotePrefix="1" applyNumberFormat="1" applyFont="1" applyFill="1" applyAlignment="1">
      <alignment horizontal="left"/>
    </xf>
    <xf numFmtId="2" fontId="24" fillId="9" borderId="0" xfId="0" applyNumberFormat="1" applyFont="1" applyFill="1" applyAlignment="1">
      <alignment horizontal="left"/>
    </xf>
    <xf numFmtId="2" fontId="24" fillId="10" borderId="0" xfId="0" applyNumberFormat="1" applyFont="1" applyFill="1" applyAlignment="1">
      <alignment horizontal="left"/>
    </xf>
    <xf numFmtId="2" fontId="24" fillId="11" borderId="0" xfId="0" applyNumberFormat="1" applyFont="1" applyFill="1" applyAlignment="1">
      <alignment horizontal="left"/>
    </xf>
    <xf numFmtId="2" fontId="24" fillId="12" borderId="1" xfId="0" applyNumberFormat="1" applyFont="1" applyFill="1" applyBorder="1" applyAlignment="1">
      <alignment horizontal="left"/>
    </xf>
    <xf numFmtId="0" fontId="25" fillId="4" borderId="0" xfId="0" applyFont="1" applyFill="1" applyAlignment="1">
      <alignment horizontal="center"/>
    </xf>
    <xf numFmtId="2" fontId="26" fillId="5" borderId="0" xfId="0" applyNumberFormat="1" applyFont="1" applyFill="1" applyAlignment="1">
      <alignment horizontal="left"/>
    </xf>
    <xf numFmtId="2" fontId="27" fillId="6" borderId="0" xfId="0" applyNumberFormat="1" applyFont="1" applyFill="1" applyAlignment="1">
      <alignment horizontal="left"/>
    </xf>
    <xf numFmtId="2" fontId="28" fillId="3" borderId="0" xfId="0" applyNumberFormat="1" applyFont="1" applyFill="1" applyAlignment="1">
      <alignment horizontal="left"/>
    </xf>
    <xf numFmtId="2" fontId="28" fillId="7" borderId="0" xfId="0" applyNumberFormat="1" applyFont="1" applyFill="1" applyAlignment="1">
      <alignment horizontal="left"/>
    </xf>
    <xf numFmtId="2" fontId="28" fillId="8" borderId="0" xfId="0" applyNumberFormat="1" applyFont="1" applyFill="1" applyAlignment="1">
      <alignment horizontal="left"/>
    </xf>
    <xf numFmtId="2" fontId="28" fillId="9" borderId="0" xfId="0" applyNumberFormat="1" applyFont="1" applyFill="1" applyAlignment="1">
      <alignment horizontal="left"/>
    </xf>
    <xf numFmtId="2" fontId="28" fillId="10" borderId="0" xfId="0" applyNumberFormat="1" applyFont="1" applyFill="1" applyAlignment="1">
      <alignment horizontal="left"/>
    </xf>
    <xf numFmtId="2" fontId="28" fillId="11" borderId="0" xfId="0" applyNumberFormat="1" applyFont="1" applyFill="1" applyAlignment="1">
      <alignment horizontal="left"/>
    </xf>
    <xf numFmtId="2" fontId="28" fillId="12" borderId="1" xfId="0" applyNumberFormat="1" applyFont="1" applyFill="1" applyBorder="1" applyAlignment="1">
      <alignment horizontal="left"/>
    </xf>
    <xf numFmtId="1" fontId="25" fillId="13" borderId="0" xfId="0" applyNumberFormat="1" applyFont="1" applyFill="1" applyAlignment="1">
      <alignment horizontal="center"/>
    </xf>
    <xf numFmtId="165" fontId="26" fillId="13" borderId="0" xfId="0" applyNumberFormat="1" applyFont="1" applyFill="1" applyAlignment="1">
      <alignment horizontal="left"/>
    </xf>
    <xf numFmtId="165" fontId="28" fillId="13" borderId="0" xfId="0" applyNumberFormat="1" applyFont="1" applyFill="1" applyAlignment="1">
      <alignment horizontal="left"/>
    </xf>
    <xf numFmtId="165" fontId="28" fillId="13" borderId="1" xfId="0" applyNumberFormat="1" applyFont="1" applyFill="1" applyBorder="1" applyAlignment="1">
      <alignment horizontal="left"/>
    </xf>
    <xf numFmtId="0" fontId="20" fillId="14" borderId="0" xfId="0" applyFont="1" applyFill="1"/>
    <xf numFmtId="165" fontId="20" fillId="15" borderId="0" xfId="0" applyNumberFormat="1" applyFont="1" applyFill="1"/>
    <xf numFmtId="165" fontId="0" fillId="0" borderId="0" xfId="0" applyNumberFormat="1"/>
    <xf numFmtId="165" fontId="20" fillId="13" borderId="0" xfId="0" applyNumberFormat="1" applyFont="1" applyFill="1"/>
    <xf numFmtId="165" fontId="20" fillId="15" borderId="1" xfId="0" applyNumberFormat="1" applyFont="1" applyFill="1" applyBorder="1"/>
    <xf numFmtId="166" fontId="0" fillId="0" borderId="0" xfId="0" applyNumberFormat="1"/>
    <xf numFmtId="0" fontId="25" fillId="14" borderId="0" xfId="0" applyFont="1" applyFill="1" applyAlignment="1">
      <alignment horizontal="center" vertical="center"/>
    </xf>
    <xf numFmtId="165" fontId="24" fillId="15" borderId="0" xfId="0" applyNumberFormat="1" applyFont="1" applyFill="1"/>
    <xf numFmtId="165" fontId="24" fillId="13" borderId="0" xfId="0" applyNumberFormat="1" applyFont="1" applyFill="1"/>
    <xf numFmtId="165" fontId="24" fillId="15" borderId="1" xfId="0" applyNumberFormat="1" applyFont="1" applyFill="1" applyBorder="1"/>
    <xf numFmtId="165" fontId="0" fillId="15" borderId="0" xfId="0" applyNumberFormat="1" applyFill="1"/>
    <xf numFmtId="165" fontId="1" fillId="15" borderId="0" xfId="0" applyNumberFormat="1" applyFont="1" applyFill="1"/>
    <xf numFmtId="165" fontId="1" fillId="13" borderId="0" xfId="0" applyNumberFormat="1" applyFont="1" applyFill="1"/>
    <xf numFmtId="165" fontId="1" fillId="15" borderId="1" xfId="0" applyNumberFormat="1" applyFont="1" applyFill="1" applyBorder="1"/>
    <xf numFmtId="0" fontId="25" fillId="14" borderId="0" xfId="0" applyFont="1" applyFill="1"/>
    <xf numFmtId="0" fontId="24" fillId="14" borderId="0" xfId="0" applyFont="1" applyFill="1"/>
    <xf numFmtId="165" fontId="29" fillId="15" borderId="0" xfId="0" applyNumberFormat="1" applyFont="1" applyFill="1"/>
    <xf numFmtId="165" fontId="29" fillId="13" borderId="0" xfId="0" applyNumberFormat="1" applyFont="1" applyFill="1"/>
    <xf numFmtId="165" fontId="29" fillId="15" borderId="1" xfId="0" applyNumberFormat="1" applyFont="1" applyFill="1" applyBorder="1"/>
    <xf numFmtId="0" fontId="30" fillId="0" borderId="0" xfId="0" applyFont="1"/>
    <xf numFmtId="165" fontId="25" fillId="15" borderId="0" xfId="0" applyNumberFormat="1" applyFont="1" applyFill="1"/>
    <xf numFmtId="165" fontId="20" fillId="15" borderId="0" xfId="0" quotePrefix="1" applyNumberFormat="1" applyFont="1" applyFill="1" applyAlignment="1">
      <alignment horizontal="right"/>
    </xf>
    <xf numFmtId="0" fontId="0" fillId="14" borderId="0" xfId="0" applyFill="1"/>
    <xf numFmtId="0" fontId="0" fillId="0" borderId="1" xfId="0" applyBorder="1"/>
    <xf numFmtId="0" fontId="31" fillId="16" borderId="0" xfId="0" applyFont="1" applyFill="1" applyAlignment="1">
      <alignment horizontal="centerContinuous"/>
    </xf>
    <xf numFmtId="0" fontId="20" fillId="16" borderId="0" xfId="0" applyFont="1" applyFill="1" applyAlignment="1">
      <alignment horizontal="centerContinuous"/>
    </xf>
    <xf numFmtId="0" fontId="20" fillId="0" borderId="0" xfId="0" applyFont="1"/>
    <xf numFmtId="0" fontId="23" fillId="4" borderId="0" xfId="0" applyFont="1" applyFill="1" applyAlignment="1">
      <alignment horizontal="center"/>
    </xf>
    <xf numFmtId="0" fontId="22" fillId="17" borderId="0" xfId="0" quotePrefix="1" applyFont="1" applyFill="1" applyAlignment="1">
      <alignment horizontal="right"/>
    </xf>
    <xf numFmtId="0" fontId="23" fillId="18" borderId="0" xfId="0" quotePrefix="1" applyFont="1" applyFill="1" applyAlignment="1">
      <alignment horizontal="right"/>
    </xf>
    <xf numFmtId="0" fontId="25" fillId="7" borderId="0" xfId="0" quotePrefix="1" applyFont="1" applyFill="1" applyAlignment="1">
      <alignment horizontal="right"/>
    </xf>
    <xf numFmtId="0" fontId="25" fillId="9" borderId="0" xfId="0" quotePrefix="1" applyFont="1" applyFill="1" applyAlignment="1">
      <alignment horizontal="right"/>
    </xf>
    <xf numFmtId="0" fontId="25" fillId="10" borderId="0" xfId="0" quotePrefix="1" applyFont="1" applyFill="1" applyAlignment="1">
      <alignment horizontal="right"/>
    </xf>
    <xf numFmtId="0" fontId="23" fillId="19" borderId="0" xfId="0" quotePrefix="1" applyFont="1" applyFill="1" applyAlignment="1">
      <alignment horizontal="right"/>
    </xf>
    <xf numFmtId="0" fontId="23" fillId="20" borderId="0" xfId="0" quotePrefix="1" applyFont="1" applyFill="1" applyAlignment="1">
      <alignment horizontal="right"/>
    </xf>
    <xf numFmtId="0" fontId="23" fillId="21" borderId="0" xfId="0" quotePrefix="1" applyFont="1" applyFill="1" applyAlignment="1">
      <alignment horizontal="right"/>
    </xf>
    <xf numFmtId="166" fontId="22" fillId="17" borderId="0" xfId="0" applyNumberFormat="1" applyFont="1" applyFill="1"/>
    <xf numFmtId="166" fontId="24" fillId="18" borderId="0" xfId="0" applyNumberFormat="1" applyFont="1" applyFill="1"/>
    <xf numFmtId="166" fontId="25" fillId="7" borderId="0" xfId="0" quotePrefix="1" applyNumberFormat="1" applyFont="1" applyFill="1" applyAlignment="1">
      <alignment horizontal="right"/>
    </xf>
    <xf numFmtId="166" fontId="25" fillId="9" borderId="0" xfId="0" applyNumberFormat="1" applyFont="1" applyFill="1"/>
    <xf numFmtId="166" fontId="25" fillId="10" borderId="0" xfId="0" applyNumberFormat="1" applyFont="1" applyFill="1"/>
    <xf numFmtId="166" fontId="25" fillId="10" borderId="0" xfId="0" quotePrefix="1" applyNumberFormat="1" applyFont="1" applyFill="1" applyAlignment="1">
      <alignment horizontal="right"/>
    </xf>
    <xf numFmtId="166" fontId="23" fillId="19" borderId="0" xfId="0" quotePrefix="1" applyNumberFormat="1" applyFont="1" applyFill="1" applyAlignment="1">
      <alignment horizontal="right"/>
    </xf>
    <xf numFmtId="166" fontId="25" fillId="20" borderId="0" xfId="0" applyNumberFormat="1" applyFont="1" applyFill="1"/>
    <xf numFmtId="166" fontId="23" fillId="21" borderId="0" xfId="0" applyNumberFormat="1" applyFont="1" applyFill="1"/>
    <xf numFmtId="166" fontId="20" fillId="0" borderId="0" xfId="0" applyNumberFormat="1" applyFont="1"/>
    <xf numFmtId="165" fontId="20" fillId="0" borderId="0" xfId="0" applyNumberFormat="1" applyFont="1"/>
    <xf numFmtId="165" fontId="25" fillId="0" borderId="0" xfId="0" applyNumberFormat="1" applyFont="1"/>
    <xf numFmtId="0" fontId="15" fillId="0" borderId="0" xfId="0" applyFont="1"/>
    <xf numFmtId="167" fontId="25" fillId="15" borderId="0" xfId="0" applyNumberFormat="1" applyFont="1" applyFill="1"/>
    <xf numFmtId="0" fontId="20" fillId="14" borderId="0" xfId="0" quotePrefix="1" applyFont="1" applyFill="1" applyAlignment="1">
      <alignment horizontal="left"/>
    </xf>
    <xf numFmtId="165" fontId="20" fillId="15" borderId="0" xfId="0" quotePrefix="1" applyNumberFormat="1" applyFont="1" applyFill="1" applyAlignment="1">
      <alignment horizontal="left"/>
    </xf>
    <xf numFmtId="0" fontId="32" fillId="14" borderId="0" xfId="0" applyFont="1" applyFill="1"/>
    <xf numFmtId="165" fontId="33" fillId="15" borderId="0" xfId="0" applyNumberFormat="1" applyFont="1" applyFill="1"/>
    <xf numFmtId="165" fontId="33" fillId="15" borderId="0" xfId="0" quotePrefix="1" applyNumberFormat="1" applyFont="1" applyFill="1" applyAlignment="1">
      <alignment horizontal="right"/>
    </xf>
    <xf numFmtId="165" fontId="32" fillId="15" borderId="0" xfId="0" applyNumberFormat="1" applyFont="1" applyFill="1"/>
    <xf numFmtId="168" fontId="20" fillId="15" borderId="0" xfId="0" applyNumberFormat="1" applyFont="1" applyFill="1"/>
    <xf numFmtId="0" fontId="34" fillId="0" borderId="0" xfId="0" applyFont="1"/>
    <xf numFmtId="0" fontId="36" fillId="0" borderId="5" xfId="0" applyFont="1" applyBorder="1" applyAlignment="1">
      <alignment horizontal="center" vertical="top" wrapText="1"/>
    </xf>
    <xf numFmtId="0" fontId="36" fillId="0" borderId="6" xfId="0" applyFont="1" applyBorder="1" applyAlignment="1">
      <alignment horizontal="center" vertical="top" wrapText="1"/>
    </xf>
    <xf numFmtId="0" fontId="37" fillId="0" borderId="6" xfId="0" applyFont="1" applyBorder="1" applyAlignment="1">
      <alignment vertical="top" wrapText="1"/>
    </xf>
    <xf numFmtId="0" fontId="37" fillId="0" borderId="8" xfId="0" applyFont="1" applyBorder="1" applyAlignment="1">
      <alignment vertical="top" wrapText="1"/>
    </xf>
    <xf numFmtId="0" fontId="35" fillId="0" borderId="0" xfId="0" applyFont="1" applyAlignment="1">
      <alignment horizontal="left" vertical="top" wrapText="1"/>
    </xf>
    <xf numFmtId="0" fontId="37" fillId="0" borderId="5" xfId="0" applyFont="1" applyBorder="1" applyAlignment="1">
      <alignment vertical="top" wrapText="1"/>
    </xf>
    <xf numFmtId="0" fontId="37" fillId="0" borderId="9" xfId="0" applyFont="1" applyBorder="1" applyAlignment="1">
      <alignment vertical="top" wrapText="1"/>
    </xf>
    <xf numFmtId="0" fontId="37" fillId="0" borderId="7" xfId="0" applyFont="1" applyBorder="1" applyAlignment="1">
      <alignment vertical="top" wrapText="1"/>
    </xf>
    <xf numFmtId="0" fontId="37" fillId="0" borderId="5" xfId="0" applyFont="1" applyBorder="1" applyAlignment="1">
      <alignment vertical="top" wrapText="1"/>
    </xf>
    <xf numFmtId="0" fontId="35" fillId="0" borderId="0" xfId="0" applyFont="1" applyAlignment="1">
      <alignment horizontal="left" vertical="top" wrapText="1"/>
    </xf>
    <xf numFmtId="0" fontId="35" fillId="0" borderId="10" xfId="0" applyFont="1" applyBorder="1" applyAlignment="1">
      <alignment horizontal="left" vertical="top" wrapText="1"/>
    </xf>
    <xf numFmtId="0" fontId="36" fillId="0" borderId="2" xfId="0" applyFont="1" applyBorder="1" applyAlignment="1">
      <alignment horizontal="center" vertical="top" wrapText="1"/>
    </xf>
    <xf numFmtId="0" fontId="36" fillId="0" borderId="3" xfId="0" applyFont="1" applyBorder="1" applyAlignment="1">
      <alignment horizontal="center" vertical="top" wrapText="1"/>
    </xf>
    <xf numFmtId="0" fontId="36" fillId="0" borderId="4" xfId="0" applyFont="1" applyBorder="1" applyAlignment="1">
      <alignment horizontal="center" vertical="top" wrapText="1"/>
    </xf>
    <xf numFmtId="0" fontId="4" fillId="0" borderId="0" xfId="0" applyFont="1" applyAlignment="1">
      <alignment horizontal="center"/>
    </xf>
    <xf numFmtId="0" fontId="1" fillId="0" borderId="0" xfId="0" applyFont="1" applyAlignment="1">
      <alignment horizontal="center"/>
    </xf>
    <xf numFmtId="0" fontId="19" fillId="3" borderId="0" xfId="0" applyFont="1" applyFill="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A3" sqref="A3:C3"/>
    </sheetView>
  </sheetViews>
  <sheetFormatPr defaultColWidth="105.28515625" defaultRowHeight="12.75" x14ac:dyDescent="0.2"/>
  <cols>
    <col min="1" max="1" width="19.140625" customWidth="1"/>
    <col min="2" max="3" width="59.42578125" customWidth="1"/>
  </cols>
  <sheetData>
    <row r="1" spans="1:3" ht="18" x14ac:dyDescent="0.25">
      <c r="A1" s="23" t="s">
        <v>362</v>
      </c>
    </row>
    <row r="2" spans="1:3" ht="111.75" customHeight="1" x14ac:dyDescent="0.2">
      <c r="A2" s="131" t="s">
        <v>332</v>
      </c>
      <c r="B2" s="131"/>
      <c r="C2" s="131"/>
    </row>
    <row r="3" spans="1:3" ht="83.25" customHeight="1" thickBot="1" x14ac:dyDescent="0.25">
      <c r="A3" s="132" t="s">
        <v>333</v>
      </c>
      <c r="B3" s="132"/>
      <c r="C3" s="132"/>
    </row>
    <row r="4" spans="1:3" ht="13.5" thickBot="1" x14ac:dyDescent="0.25">
      <c r="A4" s="133" t="s">
        <v>334</v>
      </c>
      <c r="B4" s="134"/>
      <c r="C4" s="135"/>
    </row>
    <row r="5" spans="1:3" ht="13.5" thickBot="1" x14ac:dyDescent="0.25">
      <c r="A5" s="122"/>
      <c r="B5" s="123" t="s">
        <v>335</v>
      </c>
      <c r="C5" s="123" t="s">
        <v>336</v>
      </c>
    </row>
    <row r="6" spans="1:3" ht="13.5" thickBot="1" x14ac:dyDescent="0.25">
      <c r="A6" s="127" t="s">
        <v>337</v>
      </c>
      <c r="B6" s="124" t="s">
        <v>338</v>
      </c>
      <c r="C6" s="124" t="s">
        <v>339</v>
      </c>
    </row>
    <row r="7" spans="1:3" ht="26.25" thickBot="1" x14ac:dyDescent="0.25">
      <c r="A7" s="127" t="s">
        <v>340</v>
      </c>
      <c r="B7" s="124" t="s">
        <v>341</v>
      </c>
      <c r="C7" s="124" t="s">
        <v>342</v>
      </c>
    </row>
    <row r="8" spans="1:3" ht="13.5" thickBot="1" x14ac:dyDescent="0.25">
      <c r="A8" s="127" t="s">
        <v>343</v>
      </c>
      <c r="B8" s="124" t="s">
        <v>344</v>
      </c>
      <c r="C8" s="124" t="s">
        <v>344</v>
      </c>
    </row>
    <row r="9" spans="1:3" ht="13.5" thickBot="1" x14ac:dyDescent="0.25">
      <c r="A9" s="127" t="s">
        <v>345</v>
      </c>
      <c r="B9" s="124" t="s">
        <v>346</v>
      </c>
      <c r="C9" s="124" t="s">
        <v>346</v>
      </c>
    </row>
    <row r="10" spans="1:3" x14ac:dyDescent="0.2">
      <c r="A10" s="128" t="s">
        <v>324</v>
      </c>
      <c r="B10" s="128" t="s">
        <v>347</v>
      </c>
      <c r="C10" s="125" t="s">
        <v>348</v>
      </c>
    </row>
    <row r="11" spans="1:3" x14ac:dyDescent="0.2">
      <c r="A11" s="129"/>
      <c r="B11" s="129"/>
      <c r="C11" s="125" t="s">
        <v>349</v>
      </c>
    </row>
    <row r="12" spans="1:3" x14ac:dyDescent="0.2">
      <c r="A12" s="129"/>
      <c r="B12" s="129"/>
      <c r="C12" s="125" t="s">
        <v>350</v>
      </c>
    </row>
    <row r="13" spans="1:3" x14ac:dyDescent="0.2">
      <c r="A13" s="129"/>
      <c r="B13" s="129"/>
      <c r="C13" s="125" t="s">
        <v>351</v>
      </c>
    </row>
    <row r="14" spans="1:3" ht="13.5" thickBot="1" x14ac:dyDescent="0.25">
      <c r="A14" s="130"/>
      <c r="B14" s="130"/>
      <c r="C14" s="124" t="s">
        <v>352</v>
      </c>
    </row>
    <row r="15" spans="1:3" ht="51.75" thickBot="1" x14ac:dyDescent="0.25">
      <c r="A15" s="127" t="s">
        <v>353</v>
      </c>
      <c r="B15" s="124" t="s">
        <v>354</v>
      </c>
      <c r="C15" s="124" t="s">
        <v>355</v>
      </c>
    </row>
    <row r="16" spans="1:3" x14ac:dyDescent="0.2">
      <c r="A16" s="128" t="s">
        <v>356</v>
      </c>
      <c r="B16" s="128" t="s">
        <v>344</v>
      </c>
      <c r="C16" s="125" t="s">
        <v>346</v>
      </c>
    </row>
    <row r="17" spans="1:3" ht="25.5" x14ac:dyDescent="0.2">
      <c r="A17" s="129"/>
      <c r="B17" s="129"/>
      <c r="C17" s="125" t="s">
        <v>357</v>
      </c>
    </row>
    <row r="18" spans="1:3" ht="13.5" thickBot="1" x14ac:dyDescent="0.25">
      <c r="A18" s="130"/>
      <c r="B18" s="130"/>
      <c r="C18" s="124"/>
    </row>
    <row r="19" spans="1:3" ht="13.5" thickBot="1" x14ac:dyDescent="0.25">
      <c r="A19" s="127" t="s">
        <v>358</v>
      </c>
      <c r="B19" s="124" t="s">
        <v>344</v>
      </c>
      <c r="C19" s="124" t="s">
        <v>344</v>
      </c>
    </row>
    <row r="20" spans="1:3" ht="15" x14ac:dyDescent="0.25">
      <c r="A20" s="121"/>
    </row>
  </sheetData>
  <mergeCells count="7">
    <mergeCell ref="A16:A18"/>
    <mergeCell ref="B16:B18"/>
    <mergeCell ref="A2:C2"/>
    <mergeCell ref="A3:C3"/>
    <mergeCell ref="A4:C4"/>
    <mergeCell ref="A10:A14"/>
    <mergeCell ref="B10: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125"/>
  <sheetViews>
    <sheetView zoomScaleNormal="100" workbookViewId="0">
      <pane xSplit="1" ySplit="3" topLeftCell="B4" activePane="bottomRight" state="frozen"/>
      <selection pane="topRight" activeCell="B1" sqref="B1"/>
      <selection pane="bottomLeft" activeCell="A4" sqref="A4"/>
      <selection pane="bottomRight" activeCell="D7" sqref="D7"/>
    </sheetView>
  </sheetViews>
  <sheetFormatPr defaultRowHeight="12.75" x14ac:dyDescent="0.2"/>
  <cols>
    <col min="1" max="1" width="35.140625" bestFit="1" customWidth="1"/>
    <col min="2" max="2" width="15.42578125" bestFit="1" customWidth="1"/>
    <col min="3" max="3" width="8.85546875" bestFit="1" customWidth="1"/>
    <col min="4" max="4" width="14.140625" customWidth="1"/>
    <col min="5" max="5" width="13.140625" bestFit="1" customWidth="1"/>
    <col min="6" max="6" width="15.42578125" bestFit="1" customWidth="1"/>
    <col min="7" max="7" width="9.5703125" bestFit="1" customWidth="1"/>
    <col min="8" max="8" width="8" bestFit="1" customWidth="1"/>
    <col min="9" max="9" width="7" bestFit="1" customWidth="1"/>
    <col min="10" max="10" width="9" bestFit="1" customWidth="1"/>
    <col min="11" max="11" width="13.140625" bestFit="1" customWidth="1"/>
    <col min="12" max="12" width="9.7109375" bestFit="1" customWidth="1"/>
    <col min="13" max="13" width="6.5703125" bestFit="1" customWidth="1"/>
    <col min="14" max="14" width="11.28515625" bestFit="1" customWidth="1"/>
    <col min="15" max="15" width="10.5703125" bestFit="1" customWidth="1"/>
    <col min="16" max="16" width="10.85546875" bestFit="1" customWidth="1"/>
    <col min="17" max="17" width="9.28515625" bestFit="1" customWidth="1"/>
    <col min="18" max="19" width="11.28515625" bestFit="1" customWidth="1"/>
    <col min="20" max="20" width="9.85546875" bestFit="1" customWidth="1"/>
    <col min="21" max="21" width="10.7109375" bestFit="1" customWidth="1"/>
    <col min="22" max="22" width="7.42578125" bestFit="1" customWidth="1"/>
    <col min="23" max="23" width="10.140625" bestFit="1" customWidth="1"/>
    <col min="24" max="25" width="14.28515625" bestFit="1" customWidth="1"/>
    <col min="26" max="26" width="11.28515625" bestFit="1" customWidth="1"/>
    <col min="27" max="27" width="10.140625" bestFit="1" customWidth="1"/>
    <col min="28" max="28" width="8.5703125" bestFit="1" customWidth="1"/>
    <col min="29" max="29" width="13.140625" bestFit="1" customWidth="1"/>
    <col min="30" max="30" width="9.5703125" bestFit="1" customWidth="1"/>
    <col min="31" max="31" width="8.7109375" bestFit="1" customWidth="1"/>
    <col min="32" max="32" width="11.28515625" bestFit="1" customWidth="1"/>
    <col min="33" max="33" width="14.28515625" bestFit="1" customWidth="1"/>
    <col min="34" max="34" width="10.140625" bestFit="1" customWidth="1"/>
    <col min="35" max="35" width="8.28515625" bestFit="1" customWidth="1"/>
    <col min="36" max="36" width="13.140625" bestFit="1" customWidth="1"/>
    <col min="37" max="37" width="11.28515625" bestFit="1" customWidth="1"/>
    <col min="38" max="38" width="14.28515625" bestFit="1" customWidth="1"/>
    <col min="39" max="39" width="12.42578125" bestFit="1" customWidth="1"/>
    <col min="40" max="40" width="9.42578125" bestFit="1" customWidth="1"/>
    <col min="41" max="43" width="11.28515625" bestFit="1" customWidth="1"/>
    <col min="44" max="44" width="9.85546875" bestFit="1" customWidth="1"/>
    <col min="45" max="45" width="9.5703125" bestFit="1" customWidth="1"/>
    <col min="46" max="46" width="13.140625" bestFit="1" customWidth="1"/>
    <col min="47" max="48" width="10.140625" bestFit="1" customWidth="1"/>
    <col min="49" max="49" width="9" bestFit="1" customWidth="1"/>
    <col min="50" max="50" width="10.7109375" bestFit="1" customWidth="1"/>
    <col min="51" max="51" width="9" bestFit="1" customWidth="1"/>
    <col min="52" max="52" width="6.5703125" bestFit="1" customWidth="1"/>
    <col min="53" max="53" width="7.28515625" bestFit="1" customWidth="1"/>
    <col min="54" max="54" width="10.28515625" bestFit="1" customWidth="1"/>
    <col min="55" max="55" width="8.140625" bestFit="1" customWidth="1"/>
    <col min="56" max="56" width="8.28515625" bestFit="1" customWidth="1"/>
    <col min="57" max="57" width="15.42578125" bestFit="1" customWidth="1"/>
    <col min="58" max="58" width="7.140625" bestFit="1" customWidth="1"/>
  </cols>
  <sheetData>
    <row r="1" spans="1:63" x14ac:dyDescent="0.2">
      <c r="A1" s="8" t="s">
        <v>365</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1"/>
    </row>
    <row r="2" spans="1:63" s="4" customFormat="1" x14ac:dyDescent="0.2">
      <c r="A2" s="9" t="s">
        <v>114</v>
      </c>
      <c r="B2" s="10" t="s">
        <v>115</v>
      </c>
      <c r="C2" s="10" t="s">
        <v>115</v>
      </c>
      <c r="D2" s="10" t="s">
        <v>116</v>
      </c>
      <c r="E2" s="10" t="s">
        <v>115</v>
      </c>
      <c r="F2" s="10" t="s">
        <v>115</v>
      </c>
      <c r="G2" s="10" t="s">
        <v>115</v>
      </c>
      <c r="H2" s="10" t="s">
        <v>115</v>
      </c>
      <c r="I2" s="10" t="s">
        <v>115</v>
      </c>
      <c r="J2" s="10" t="s">
        <v>115</v>
      </c>
      <c r="K2" s="10" t="s">
        <v>115</v>
      </c>
      <c r="L2" s="10" t="s">
        <v>115</v>
      </c>
      <c r="M2" s="10" t="s">
        <v>115</v>
      </c>
      <c r="N2" s="10" t="s">
        <v>116</v>
      </c>
      <c r="O2" s="10" t="s">
        <v>116</v>
      </c>
      <c r="P2" s="10" t="s">
        <v>116</v>
      </c>
      <c r="Q2" s="10" t="s">
        <v>116</v>
      </c>
      <c r="R2" s="10" t="s">
        <v>116</v>
      </c>
      <c r="S2" s="10" t="s">
        <v>116</v>
      </c>
      <c r="T2" s="10" t="s">
        <v>116</v>
      </c>
      <c r="U2" s="10" t="s">
        <v>116</v>
      </c>
      <c r="V2" s="10" t="s">
        <v>116</v>
      </c>
      <c r="W2" s="10" t="s">
        <v>116</v>
      </c>
      <c r="X2" s="10" t="s">
        <v>115</v>
      </c>
      <c r="Y2" s="10" t="s">
        <v>115</v>
      </c>
      <c r="Z2" s="11" t="s">
        <v>115</v>
      </c>
      <c r="AA2" s="10" t="s">
        <v>115</v>
      </c>
      <c r="AB2" s="10" t="s">
        <v>115</v>
      </c>
      <c r="AC2" s="10" t="s">
        <v>115</v>
      </c>
      <c r="AD2" s="10" t="s">
        <v>116</v>
      </c>
      <c r="AE2" s="10" t="s">
        <v>117</v>
      </c>
      <c r="AF2" s="10" t="s">
        <v>117</v>
      </c>
      <c r="AG2" s="10" t="s">
        <v>117</v>
      </c>
      <c r="AH2" s="10" t="s">
        <v>117</v>
      </c>
      <c r="AI2" s="10" t="s">
        <v>117</v>
      </c>
      <c r="AJ2" s="10" t="s">
        <v>117</v>
      </c>
      <c r="AK2" s="10" t="s">
        <v>117</v>
      </c>
      <c r="AL2" s="10" t="s">
        <v>117</v>
      </c>
      <c r="AM2" s="10" t="s">
        <v>117</v>
      </c>
      <c r="AN2" s="10" t="s">
        <v>117</v>
      </c>
      <c r="AO2" s="10" t="s">
        <v>117</v>
      </c>
      <c r="AP2" s="10" t="s">
        <v>115</v>
      </c>
      <c r="AQ2" s="10" t="s">
        <v>115</v>
      </c>
      <c r="AR2" s="10" t="s">
        <v>115</v>
      </c>
      <c r="AS2" s="10" t="s">
        <v>115</v>
      </c>
      <c r="AT2" s="10" t="s">
        <v>115</v>
      </c>
      <c r="AU2" s="10" t="s">
        <v>115</v>
      </c>
      <c r="AV2" s="10" t="s">
        <v>170</v>
      </c>
      <c r="AW2" s="10" t="s">
        <v>170</v>
      </c>
      <c r="AX2" s="10" t="s">
        <v>170</v>
      </c>
      <c r="AY2" s="10" t="s">
        <v>170</v>
      </c>
      <c r="AZ2" s="10" t="s">
        <v>170</v>
      </c>
      <c r="BA2" s="10" t="s">
        <v>170</v>
      </c>
      <c r="BB2" s="10" t="s">
        <v>116</v>
      </c>
      <c r="BC2" s="10" t="s">
        <v>116</v>
      </c>
      <c r="BD2" s="10" t="s">
        <v>116</v>
      </c>
      <c r="BE2" s="10" t="s">
        <v>118</v>
      </c>
      <c r="BF2" s="10" t="s">
        <v>116</v>
      </c>
      <c r="BG2" s="3"/>
    </row>
    <row r="3" spans="1:63" s="4" customFormat="1" x14ac:dyDescent="0.2">
      <c r="A3" s="10" t="s">
        <v>113</v>
      </c>
      <c r="B3" s="10" t="s">
        <v>0</v>
      </c>
      <c r="C3" s="10" t="s">
        <v>1</v>
      </c>
      <c r="D3" s="10" t="s">
        <v>363</v>
      </c>
      <c r="E3" s="10" t="s">
        <v>2</v>
      </c>
      <c r="F3" s="10" t="s">
        <v>3</v>
      </c>
      <c r="G3" s="10" t="s">
        <v>4</v>
      </c>
      <c r="H3" s="10" t="s">
        <v>5</v>
      </c>
      <c r="I3" s="10" t="s">
        <v>6</v>
      </c>
      <c r="J3" s="10" t="s">
        <v>7</v>
      </c>
      <c r="K3" s="10" t="s">
        <v>8</v>
      </c>
      <c r="L3" s="10" t="s">
        <v>9</v>
      </c>
      <c r="M3" s="10" t="s">
        <v>10</v>
      </c>
      <c r="N3" s="10" t="s">
        <v>11</v>
      </c>
      <c r="O3" s="10" t="s">
        <v>12</v>
      </c>
      <c r="P3" s="10" t="s">
        <v>13</v>
      </c>
      <c r="Q3" s="10" t="s">
        <v>14</v>
      </c>
      <c r="R3" s="10" t="s">
        <v>15</v>
      </c>
      <c r="S3" s="10" t="s">
        <v>16</v>
      </c>
      <c r="T3" s="10" t="s">
        <v>17</v>
      </c>
      <c r="U3" s="10" t="s">
        <v>18</v>
      </c>
      <c r="V3" s="10" t="s">
        <v>19</v>
      </c>
      <c r="W3" s="10" t="s">
        <v>20</v>
      </c>
      <c r="X3" s="10" t="s">
        <v>21</v>
      </c>
      <c r="Y3" s="10" t="s">
        <v>22</v>
      </c>
      <c r="Z3" s="11" t="s">
        <v>23</v>
      </c>
      <c r="AA3" s="10" t="s">
        <v>24</v>
      </c>
      <c r="AB3" s="10" t="s">
        <v>25</v>
      </c>
      <c r="AC3" s="10" t="s">
        <v>26</v>
      </c>
      <c r="AD3" s="10" t="s">
        <v>27</v>
      </c>
      <c r="AE3" s="10" t="s">
        <v>28</v>
      </c>
      <c r="AF3" s="10" t="s">
        <v>29</v>
      </c>
      <c r="AG3" s="10" t="s">
        <v>30</v>
      </c>
      <c r="AH3" s="10" t="s">
        <v>31</v>
      </c>
      <c r="AI3" s="10" t="s">
        <v>32</v>
      </c>
      <c r="AJ3" s="10" t="s">
        <v>33</v>
      </c>
      <c r="AK3" s="10" t="s">
        <v>34</v>
      </c>
      <c r="AL3" s="10" t="s">
        <v>35</v>
      </c>
      <c r="AM3" s="10" t="s">
        <v>36</v>
      </c>
      <c r="AN3" s="10" t="s">
        <v>37</v>
      </c>
      <c r="AO3" s="10" t="s">
        <v>38</v>
      </c>
      <c r="AP3" s="10" t="s">
        <v>39</v>
      </c>
      <c r="AQ3" s="10" t="s">
        <v>40</v>
      </c>
      <c r="AR3" s="10" t="s">
        <v>41</v>
      </c>
      <c r="AS3" s="10" t="s">
        <v>42</v>
      </c>
      <c r="AT3" s="10" t="s">
        <v>43</v>
      </c>
      <c r="AU3" s="10" t="s">
        <v>44</v>
      </c>
      <c r="AV3" s="10" t="s">
        <v>45</v>
      </c>
      <c r="AW3" s="10" t="s">
        <v>46</v>
      </c>
      <c r="AX3" s="10" t="s">
        <v>47</v>
      </c>
      <c r="AY3" s="10" t="s">
        <v>48</v>
      </c>
      <c r="AZ3" s="10" t="s">
        <v>49</v>
      </c>
      <c r="BA3" s="10" t="s">
        <v>50</v>
      </c>
      <c r="BB3" s="10" t="s">
        <v>51</v>
      </c>
      <c r="BC3" s="10" t="s">
        <v>52</v>
      </c>
      <c r="BD3" s="10" t="s">
        <v>53</v>
      </c>
      <c r="BE3" s="10" t="s">
        <v>54</v>
      </c>
      <c r="BF3" s="10" t="s">
        <v>55</v>
      </c>
      <c r="BG3" s="3"/>
      <c r="BH3" s="136"/>
      <c r="BI3" s="136"/>
      <c r="BJ3" s="136"/>
      <c r="BK3" s="136"/>
    </row>
    <row r="4" spans="1:63" ht="13.5" x14ac:dyDescent="0.25">
      <c r="A4" s="22" t="s">
        <v>164</v>
      </c>
      <c r="B4" s="12">
        <f>E4+F4+G4+D4</f>
        <v>250036629.37</v>
      </c>
      <c r="C4" s="12">
        <f>H4+I4</f>
        <v>0</v>
      </c>
      <c r="D4" s="12">
        <v>96833.37</v>
      </c>
      <c r="E4" s="12">
        <v>2435796</v>
      </c>
      <c r="F4" s="12">
        <v>247504000</v>
      </c>
      <c r="G4" s="12"/>
      <c r="H4" s="12"/>
      <c r="I4" s="12"/>
      <c r="J4" s="12"/>
      <c r="K4" s="12">
        <v>1847426.5</v>
      </c>
      <c r="L4" s="12"/>
      <c r="M4" s="12"/>
      <c r="N4" s="12"/>
      <c r="O4" s="12">
        <v>23421.720703125</v>
      </c>
      <c r="P4" s="12">
        <v>23122.4296875</v>
      </c>
      <c r="Q4" s="12"/>
      <c r="R4" s="12">
        <v>651724.6875</v>
      </c>
      <c r="S4" s="12">
        <v>651724.6875</v>
      </c>
      <c r="T4" s="12"/>
      <c r="U4" s="12"/>
      <c r="V4" s="12"/>
      <c r="W4" s="12">
        <v>21226</v>
      </c>
      <c r="X4" s="12">
        <f>SUM(Y4:AC4)</f>
        <v>23770</v>
      </c>
      <c r="Y4" s="12"/>
      <c r="Z4" s="12">
        <v>23770</v>
      </c>
      <c r="AA4" s="12"/>
      <c r="AB4" s="12"/>
      <c r="AC4" s="12"/>
      <c r="AD4" s="12">
        <v>9014.4208984375</v>
      </c>
      <c r="AE4" s="12"/>
      <c r="AF4" s="12">
        <v>638079</v>
      </c>
      <c r="AG4" s="12">
        <v>9974560</v>
      </c>
      <c r="AH4" s="12">
        <v>554742.25</v>
      </c>
      <c r="AI4" s="12">
        <v>1167911.25</v>
      </c>
      <c r="AJ4" s="12">
        <v>1543192.125</v>
      </c>
      <c r="AK4" s="12">
        <v>485783.4375</v>
      </c>
      <c r="AL4" s="12">
        <v>8425262</v>
      </c>
      <c r="AM4" s="12">
        <v>2807870.75</v>
      </c>
      <c r="AN4" s="12">
        <v>255197.15625</v>
      </c>
      <c r="AO4" s="12">
        <v>76392.21875</v>
      </c>
      <c r="AP4" s="12">
        <v>487740</v>
      </c>
      <c r="AQ4" s="12">
        <v>304200</v>
      </c>
      <c r="AR4" s="12">
        <v>11490</v>
      </c>
      <c r="AS4" s="12">
        <v>70470</v>
      </c>
      <c r="AT4" s="12">
        <v>29401.29296875</v>
      </c>
      <c r="AU4" s="12">
        <v>1664320</v>
      </c>
      <c r="AV4" s="12">
        <v>33607.48828125</v>
      </c>
      <c r="AW4" s="12">
        <v>1219.81005859375</v>
      </c>
      <c r="AX4" s="12"/>
      <c r="AY4" s="12">
        <v>4156.39990234375</v>
      </c>
      <c r="AZ4" s="12"/>
      <c r="BA4" s="12">
        <v>6520.33984375</v>
      </c>
      <c r="BB4" s="12"/>
      <c r="BC4" s="12"/>
      <c r="BD4" s="12"/>
      <c r="BE4" s="12">
        <v>240388656</v>
      </c>
      <c r="BF4" s="12"/>
    </row>
    <row r="5" spans="1:63" ht="13.5" x14ac:dyDescent="0.25">
      <c r="A5" s="22" t="s">
        <v>143</v>
      </c>
      <c r="B5" s="12">
        <f t="shared" ref="B5:B68" si="0">E5+F5+G5+D5</f>
        <v>0</v>
      </c>
      <c r="C5" s="12">
        <f t="shared" ref="C5:C68" si="1">H5+I5</f>
        <v>0</v>
      </c>
      <c r="D5" s="12"/>
      <c r="E5" s="12"/>
      <c r="F5" s="12"/>
      <c r="G5" s="12"/>
      <c r="H5" s="12"/>
      <c r="I5" s="12"/>
      <c r="J5" s="12"/>
      <c r="K5" s="12"/>
      <c r="L5" s="12"/>
      <c r="M5" s="12"/>
      <c r="N5" s="12">
        <v>21744.810546875</v>
      </c>
      <c r="O5" s="12"/>
      <c r="P5" s="12"/>
      <c r="Q5" s="12"/>
      <c r="R5" s="12">
        <f t="shared" ref="R5:R9" si="2">SUM(S5:V5)</f>
        <v>0</v>
      </c>
      <c r="S5" s="12"/>
      <c r="T5" s="12"/>
      <c r="U5" s="12"/>
      <c r="V5" s="12"/>
      <c r="W5" s="12"/>
      <c r="X5" s="12">
        <f>SUM(Y5:AC5)</f>
        <v>4080990</v>
      </c>
      <c r="Y5" s="12"/>
      <c r="Z5" s="12"/>
      <c r="AA5" s="12"/>
      <c r="AB5" s="12"/>
      <c r="AC5" s="12">
        <v>4080990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row>
    <row r="6" spans="1:63" ht="13.5" x14ac:dyDescent="0.25">
      <c r="A6" s="20" t="s">
        <v>123</v>
      </c>
      <c r="B6" s="12">
        <f t="shared" si="0"/>
        <v>1426806.13</v>
      </c>
      <c r="C6" s="12">
        <f t="shared" si="1"/>
        <v>0</v>
      </c>
      <c r="D6" s="12">
        <v>11351.88</v>
      </c>
      <c r="E6" s="12"/>
      <c r="F6" s="12">
        <v>1415454.25</v>
      </c>
      <c r="G6" s="12"/>
      <c r="H6" s="12"/>
      <c r="I6" s="12"/>
      <c r="J6" s="12"/>
      <c r="K6" s="12"/>
      <c r="L6" s="12"/>
      <c r="M6" s="12"/>
      <c r="N6" s="12"/>
      <c r="O6" s="12"/>
      <c r="P6" s="12"/>
      <c r="Q6" s="12"/>
      <c r="R6" s="12">
        <f t="shared" si="2"/>
        <v>0</v>
      </c>
      <c r="S6" s="12"/>
      <c r="T6" s="12"/>
      <c r="U6" s="12"/>
      <c r="V6" s="12"/>
      <c r="W6" s="12">
        <v>158506.546875</v>
      </c>
      <c r="X6" s="12">
        <f>SUM(Y6:AC6)</f>
        <v>24256290</v>
      </c>
      <c r="Y6" s="12">
        <v>24256290</v>
      </c>
      <c r="Z6" s="12"/>
      <c r="AA6" s="12"/>
      <c r="AB6" s="12"/>
      <c r="AC6" s="12"/>
      <c r="AD6" s="12"/>
      <c r="AE6" s="12"/>
      <c r="AF6" s="12">
        <v>190130.34375</v>
      </c>
      <c r="AG6" s="12">
        <v>2195270.25</v>
      </c>
      <c r="AH6" s="12">
        <v>17667.240234375</v>
      </c>
      <c r="AI6" s="12"/>
      <c r="AJ6" s="12">
        <v>395028.03125</v>
      </c>
      <c r="AK6" s="12">
        <v>0.27000001072883606</v>
      </c>
      <c r="AL6" s="12">
        <v>6105302.5</v>
      </c>
      <c r="AM6" s="12">
        <v>3583.74609375</v>
      </c>
      <c r="AN6" s="12"/>
      <c r="AO6" s="12">
        <v>140.22000122070313</v>
      </c>
      <c r="AP6" s="12">
        <v>7.2399997711181641</v>
      </c>
      <c r="AQ6" s="12">
        <v>4.8400001525878906</v>
      </c>
      <c r="AR6" s="12">
        <v>21.100000381469727</v>
      </c>
      <c r="AS6" s="12">
        <v>302.010009765625</v>
      </c>
      <c r="AT6" s="12"/>
      <c r="AU6" s="12"/>
      <c r="AV6" s="12"/>
      <c r="AW6" s="12"/>
      <c r="AX6" s="12"/>
      <c r="AY6" s="12"/>
      <c r="AZ6" s="12"/>
      <c r="BA6" s="12"/>
      <c r="BB6" s="12"/>
      <c r="BC6" s="12"/>
      <c r="BD6" s="12"/>
      <c r="BE6" s="12">
        <v>9687000</v>
      </c>
      <c r="BF6" s="12"/>
    </row>
    <row r="7" spans="1:63" ht="13.5" x14ac:dyDescent="0.25">
      <c r="A7" s="21" t="s">
        <v>124</v>
      </c>
      <c r="B7" s="12">
        <f t="shared" si="0"/>
        <v>-78059569.260000005</v>
      </c>
      <c r="C7" s="12">
        <f t="shared" si="1"/>
        <v>0</v>
      </c>
      <c r="D7" s="12">
        <v>-41800.26</v>
      </c>
      <c r="E7" s="12">
        <v>-1238057</v>
      </c>
      <c r="F7" s="12">
        <v>-76779712</v>
      </c>
      <c r="G7" s="12"/>
      <c r="H7" s="12"/>
      <c r="I7" s="12"/>
      <c r="J7" s="12"/>
      <c r="K7" s="12"/>
      <c r="L7" s="12"/>
      <c r="M7" s="12"/>
      <c r="N7" s="12"/>
      <c r="O7" s="12"/>
      <c r="P7" s="12"/>
      <c r="Q7" s="12"/>
      <c r="R7" s="12">
        <f t="shared" si="2"/>
        <v>0</v>
      </c>
      <c r="S7" s="12"/>
      <c r="T7" s="12"/>
      <c r="U7" s="12"/>
      <c r="V7" s="12"/>
      <c r="W7" s="12">
        <v>-290.29998779296875</v>
      </c>
      <c r="X7" s="12">
        <f t="shared" ref="X7:X68" si="3">SUM(Y7:AC7)</f>
        <v>-5.000000074505806E-2</v>
      </c>
      <c r="Y7" s="12">
        <v>-5.000000074505806E-2</v>
      </c>
      <c r="Z7" s="12"/>
      <c r="AA7" s="12"/>
      <c r="AB7" s="12"/>
      <c r="AC7" s="12"/>
      <c r="AD7" s="12"/>
      <c r="AE7" s="12"/>
      <c r="AF7" s="12">
        <v>-131983.3125</v>
      </c>
      <c r="AG7" s="12">
        <v>-1320565.875</v>
      </c>
      <c r="AH7" s="12">
        <v>-7574.83984375</v>
      </c>
      <c r="AI7" s="12"/>
      <c r="AJ7" s="12">
        <v>-392400.875</v>
      </c>
      <c r="AK7" s="12">
        <v>-49587.01171875</v>
      </c>
      <c r="AL7" s="12">
        <v>-1837888.125</v>
      </c>
      <c r="AM7" s="12">
        <v>-338568.53125</v>
      </c>
      <c r="AN7" s="12">
        <v>-197220.546875</v>
      </c>
      <c r="AO7" s="12">
        <v>-3226.02001953125</v>
      </c>
      <c r="AP7" s="12">
        <v>-9.5100002288818359</v>
      </c>
      <c r="AQ7" s="12">
        <v>-112.31999969482422</v>
      </c>
      <c r="AR7" s="12">
        <v>-20.110000610351563</v>
      </c>
      <c r="AS7" s="12">
        <v>-0.86000001430511475</v>
      </c>
      <c r="AT7" s="12"/>
      <c r="AU7" s="12"/>
      <c r="AV7" s="12"/>
      <c r="AW7" s="12"/>
      <c r="AX7" s="12"/>
      <c r="AY7" s="12"/>
      <c r="AZ7" s="12"/>
      <c r="BA7" s="12"/>
      <c r="BB7" s="12"/>
      <c r="BC7" s="12"/>
      <c r="BD7" s="12"/>
      <c r="BE7" s="12">
        <v>-14386000</v>
      </c>
      <c r="BF7" s="12"/>
    </row>
    <row r="8" spans="1:63" ht="13.5" x14ac:dyDescent="0.25">
      <c r="A8" s="8" t="s">
        <v>56</v>
      </c>
      <c r="B8" s="12">
        <f t="shared" si="0"/>
        <v>0</v>
      </c>
      <c r="C8" s="12">
        <f t="shared" si="1"/>
        <v>0</v>
      </c>
      <c r="D8" s="12"/>
      <c r="E8" s="12"/>
      <c r="F8" s="12"/>
      <c r="G8" s="12"/>
      <c r="H8" s="12"/>
      <c r="I8" s="12"/>
      <c r="J8" s="12"/>
      <c r="K8" s="12"/>
      <c r="L8" s="12"/>
      <c r="M8" s="12"/>
      <c r="N8" s="12"/>
      <c r="O8" s="12"/>
      <c r="P8" s="12"/>
      <c r="Q8" s="12"/>
      <c r="R8" s="12">
        <f t="shared" si="2"/>
        <v>0</v>
      </c>
      <c r="S8" s="12"/>
      <c r="T8" s="12"/>
      <c r="U8" s="12"/>
      <c r="V8" s="12"/>
      <c r="W8" s="12"/>
      <c r="X8" s="12">
        <f t="shared" si="3"/>
        <v>0</v>
      </c>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row>
    <row r="9" spans="1:63" ht="13.5" x14ac:dyDescent="0.25">
      <c r="A9" s="22" t="s">
        <v>142</v>
      </c>
      <c r="B9" s="12">
        <f t="shared" si="0"/>
        <v>0</v>
      </c>
      <c r="C9" s="12">
        <f t="shared" si="1"/>
        <v>0</v>
      </c>
      <c r="D9" s="12"/>
      <c r="E9" s="12"/>
      <c r="F9" s="12"/>
      <c r="G9" s="12"/>
      <c r="H9" s="12"/>
      <c r="I9" s="12"/>
      <c r="J9" s="12"/>
      <c r="K9" s="12"/>
      <c r="L9" s="12"/>
      <c r="M9" s="12"/>
      <c r="N9" s="12"/>
      <c r="O9" s="12"/>
      <c r="P9" s="12"/>
      <c r="Q9" s="12"/>
      <c r="R9" s="12">
        <f t="shared" si="2"/>
        <v>0</v>
      </c>
      <c r="S9" s="12"/>
      <c r="T9" s="12"/>
      <c r="U9" s="12"/>
      <c r="V9" s="12"/>
      <c r="W9" s="12"/>
      <c r="X9" s="12">
        <f t="shared" si="3"/>
        <v>0</v>
      </c>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row>
    <row r="10" spans="1:63" s="2" customFormat="1" x14ac:dyDescent="0.2">
      <c r="A10" s="13" t="s">
        <v>57</v>
      </c>
      <c r="B10" s="14">
        <f t="shared" si="0"/>
        <v>173403866.24000001</v>
      </c>
      <c r="C10" s="14">
        <f>H10+I10</f>
        <v>0</v>
      </c>
      <c r="D10" s="14">
        <f>SUM(D4:D9)</f>
        <v>66384.989999999991</v>
      </c>
      <c r="E10" s="14">
        <f>SUM(E4:E9)</f>
        <v>1197739</v>
      </c>
      <c r="F10" s="14">
        <f t="shared" ref="F10:M10" si="4">SUM(F4:F9)</f>
        <v>172139742.25</v>
      </c>
      <c r="G10" s="14">
        <f t="shared" si="4"/>
        <v>0</v>
      </c>
      <c r="H10" s="14">
        <f t="shared" si="4"/>
        <v>0</v>
      </c>
      <c r="I10" s="14">
        <f t="shared" si="4"/>
        <v>0</v>
      </c>
      <c r="J10" s="14">
        <f t="shared" si="4"/>
        <v>0</v>
      </c>
      <c r="K10" s="14">
        <f t="shared" si="4"/>
        <v>1847426.5</v>
      </c>
      <c r="L10" s="14">
        <f t="shared" si="4"/>
        <v>0</v>
      </c>
      <c r="M10" s="14">
        <f t="shared" si="4"/>
        <v>0</v>
      </c>
      <c r="N10" s="14">
        <f>SUM(N4:N9)</f>
        <v>21744.810546875</v>
      </c>
      <c r="O10" s="14">
        <v>0</v>
      </c>
      <c r="P10" s="14">
        <f>SUM(P4:P9)</f>
        <v>23122.4296875</v>
      </c>
      <c r="Q10" s="14">
        <f t="shared" ref="Q10:V10" si="5">SUM(Q4:Q9)</f>
        <v>0</v>
      </c>
      <c r="R10" s="14">
        <f>SUM(R4:R9)</f>
        <v>651724.6875</v>
      </c>
      <c r="S10" s="14">
        <f t="shared" si="5"/>
        <v>651724.6875</v>
      </c>
      <c r="T10" s="14">
        <f t="shared" si="5"/>
        <v>0</v>
      </c>
      <c r="U10" s="14">
        <f t="shared" si="5"/>
        <v>0</v>
      </c>
      <c r="V10" s="14">
        <f t="shared" si="5"/>
        <v>0</v>
      </c>
      <c r="W10" s="14">
        <f>SUM(W4:W9)</f>
        <v>179442.24688720703</v>
      </c>
      <c r="X10" s="14">
        <f t="shared" si="3"/>
        <v>28361049.949999999</v>
      </c>
      <c r="Y10" s="14">
        <f>SUM(Y4:Y9)</f>
        <v>24256289.949999999</v>
      </c>
      <c r="Z10" s="14">
        <f>SUM(Z4:Z9)</f>
        <v>23770</v>
      </c>
      <c r="AA10" s="14">
        <f t="shared" ref="AA10:AS10" si="6">SUM(AA4:AA9)</f>
        <v>0</v>
      </c>
      <c r="AB10" s="14">
        <f t="shared" si="6"/>
        <v>0</v>
      </c>
      <c r="AC10" s="14">
        <f>SUM(AC4:AC9)</f>
        <v>4080990</v>
      </c>
      <c r="AD10" s="14">
        <f t="shared" si="6"/>
        <v>9014.4208984375</v>
      </c>
      <c r="AE10" s="14">
        <f t="shared" si="6"/>
        <v>0</v>
      </c>
      <c r="AF10" s="14">
        <f t="shared" si="6"/>
        <v>696226.03125</v>
      </c>
      <c r="AG10" s="14">
        <f>SUM(AG4:AG9)</f>
        <v>10849264.375</v>
      </c>
      <c r="AH10" s="14">
        <f>SUM(AH4:AH9)</f>
        <v>564834.650390625</v>
      </c>
      <c r="AI10" s="14">
        <f t="shared" si="6"/>
        <v>1167911.25</v>
      </c>
      <c r="AJ10" s="14">
        <f t="shared" si="6"/>
        <v>1545819.28125</v>
      </c>
      <c r="AK10" s="14">
        <f>SUM(AK4:AK9)</f>
        <v>436196.69578126073</v>
      </c>
      <c r="AL10" s="14">
        <f>SUM(AL4:AL9)</f>
        <v>12692676.375</v>
      </c>
      <c r="AM10" s="14">
        <f t="shared" si="6"/>
        <v>2472885.96484375</v>
      </c>
      <c r="AN10" s="14">
        <f t="shared" si="6"/>
        <v>57976.609375</v>
      </c>
      <c r="AO10" s="14">
        <f t="shared" si="6"/>
        <v>73306.418731689453</v>
      </c>
      <c r="AP10" s="14">
        <f>SUM(AP4:AP9)</f>
        <v>487737.72999954224</v>
      </c>
      <c r="AQ10" s="14">
        <f t="shared" si="6"/>
        <v>304092.52000045776</v>
      </c>
      <c r="AR10" s="14">
        <f t="shared" si="6"/>
        <v>11490.989999771118</v>
      </c>
      <c r="AS10" s="14">
        <f t="shared" si="6"/>
        <v>70771.15000975132</v>
      </c>
      <c r="AT10" s="14">
        <f>SUM(AT4:AT9)</f>
        <v>29401.29296875</v>
      </c>
      <c r="AU10" s="14">
        <f>SUM(AU4:AU9)</f>
        <v>1664320</v>
      </c>
      <c r="AV10" s="14">
        <f t="shared" ref="AV10:BF10" si="7">SUM(AV4:AV9)</f>
        <v>33607.48828125</v>
      </c>
      <c r="AW10" s="14">
        <f t="shared" si="7"/>
        <v>1219.81005859375</v>
      </c>
      <c r="AX10" s="14">
        <f>SUM(AX4:AX9)</f>
        <v>0</v>
      </c>
      <c r="AY10" s="14">
        <f t="shared" si="7"/>
        <v>4156.39990234375</v>
      </c>
      <c r="AZ10" s="14">
        <f t="shared" si="7"/>
        <v>0</v>
      </c>
      <c r="BA10" s="14">
        <f t="shared" si="7"/>
        <v>6520.33984375</v>
      </c>
      <c r="BB10" s="14">
        <f t="shared" si="7"/>
        <v>0</v>
      </c>
      <c r="BC10" s="14">
        <f t="shared" si="7"/>
        <v>0</v>
      </c>
      <c r="BD10" s="14">
        <f t="shared" si="7"/>
        <v>0</v>
      </c>
      <c r="BE10" s="14">
        <f>SUM(BE4:BE9)</f>
        <v>235689656</v>
      </c>
      <c r="BF10" s="14">
        <f t="shared" si="7"/>
        <v>0</v>
      </c>
    </row>
    <row r="11" spans="1:63" ht="13.5" x14ac:dyDescent="0.2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c r="X11" s="12">
        <f t="shared" si="3"/>
        <v>4080990</v>
      </c>
      <c r="Y11" s="12"/>
      <c r="Z11" s="12"/>
      <c r="AA11" s="12"/>
      <c r="AB11" s="12"/>
      <c r="AC11" s="12">
        <v>4080990</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row>
    <row r="12" spans="1:63" ht="13.5" x14ac:dyDescent="0.25">
      <c r="A12" s="8" t="s">
        <v>59</v>
      </c>
      <c r="B12" s="12">
        <f t="shared" si="0"/>
        <v>-1647641.4293750001</v>
      </c>
      <c r="C12" s="12">
        <f>H12+I12</f>
        <v>0</v>
      </c>
      <c r="D12" s="12">
        <f>(D10-(D11+D13+D31+D43)-D44)</f>
        <v>5048.179999999993</v>
      </c>
      <c r="E12" s="12">
        <f>(E10-(E11+E13+E31+E43)-E44)</f>
        <v>0</v>
      </c>
      <c r="F12" s="12">
        <f>(F10-(F11+F13+F31+F43)-F44)</f>
        <v>-1652689.609375</v>
      </c>
      <c r="G12" s="12">
        <f t="shared" ref="G12:M12" si="8">(G10-(G11+G13+G31+G43)-G44)</f>
        <v>0</v>
      </c>
      <c r="H12" s="12">
        <f t="shared" si="8"/>
        <v>0</v>
      </c>
      <c r="I12" s="12">
        <f t="shared" si="8"/>
        <v>0</v>
      </c>
      <c r="J12" s="12">
        <f t="shared" si="8"/>
        <v>0</v>
      </c>
      <c r="K12" s="12">
        <f t="shared" si="8"/>
        <v>0</v>
      </c>
      <c r="L12" s="12">
        <f t="shared" si="8"/>
        <v>0</v>
      </c>
      <c r="M12" s="12">
        <f t="shared" si="8"/>
        <v>0</v>
      </c>
      <c r="N12" s="12">
        <f>(N10-(N11+N13+N31+N43)-N44)</f>
        <v>5.2356719970703125E-4</v>
      </c>
      <c r="O12" s="12">
        <v>0</v>
      </c>
      <c r="P12" s="12">
        <v>0</v>
      </c>
      <c r="Q12" s="12">
        <f t="shared" ref="Q12:V12" si="9">(Q10-(Q11+Q13+Q31+Q43)-Q44)</f>
        <v>0</v>
      </c>
      <c r="R12" s="12">
        <f t="shared" si="9"/>
        <v>505.5087890625</v>
      </c>
      <c r="S12" s="12">
        <f t="shared" si="9"/>
        <v>505.5087890625</v>
      </c>
      <c r="T12" s="12">
        <f t="shared" si="9"/>
        <v>0</v>
      </c>
      <c r="U12" s="12">
        <f t="shared" si="9"/>
        <v>0</v>
      </c>
      <c r="V12" s="12">
        <f t="shared" si="9"/>
        <v>0</v>
      </c>
      <c r="W12" s="12">
        <f>(W10-(W11+W13+W31+W43)-W44)</f>
        <v>-320453.36173152924</v>
      </c>
      <c r="X12" s="12">
        <f t="shared" si="3"/>
        <v>-5.000000074505806E-2</v>
      </c>
      <c r="Y12" s="12">
        <f t="shared" ref="Y12:BF12" si="10">(Y10-(Y11+Y13+Y31+Y43)-Y44)</f>
        <v>-5.000000074505806E-2</v>
      </c>
      <c r="Z12" s="12">
        <f>(Z10-(Z11+Z13+Z31+Z43)-Z44)</f>
        <v>0</v>
      </c>
      <c r="AA12" s="12">
        <f t="shared" si="10"/>
        <v>0</v>
      </c>
      <c r="AB12" s="12">
        <f t="shared" si="10"/>
        <v>0</v>
      </c>
      <c r="AC12" s="12">
        <f>(AC10-(AC11+AC13+AC31+AC43)-AC44)</f>
        <v>0</v>
      </c>
      <c r="AD12" s="12">
        <f t="shared" si="10"/>
        <v>0</v>
      </c>
      <c r="AE12" s="12">
        <f t="shared" si="10"/>
        <v>0</v>
      </c>
      <c r="AF12" s="12">
        <f t="shared" si="10"/>
        <v>194653.01794433594</v>
      </c>
      <c r="AG12" s="12">
        <f>(AG10-(AG11+AG13+AG31+AG43)-AG44)</f>
        <v>-866156.61350631714</v>
      </c>
      <c r="AH12" s="12">
        <f>(AH10-(AH11+AH13+AH31+AH43)-AH44)</f>
        <v>2.5390625E-2</v>
      </c>
      <c r="AI12" s="12">
        <f t="shared" si="10"/>
        <v>-1258358.6778812408</v>
      </c>
      <c r="AJ12" s="12">
        <f t="shared" si="10"/>
        <v>0.125</v>
      </c>
      <c r="AK12" s="12">
        <f t="shared" si="10"/>
        <v>-302914.20861047506</v>
      </c>
      <c r="AL12" s="12">
        <f t="shared" si="10"/>
        <v>-522074.16198730469</v>
      </c>
      <c r="AM12" s="12">
        <f>(AM10-(AM11+AM13+AM31+AM43)-AM44)</f>
        <v>2126130.5992927551</v>
      </c>
      <c r="AN12" s="12">
        <f t="shared" si="10"/>
        <v>-238215.515625</v>
      </c>
      <c r="AO12" s="12">
        <f t="shared" si="10"/>
        <v>73306.418731689453</v>
      </c>
      <c r="AP12" s="12">
        <f t="shared" si="10"/>
        <v>487737.72999954224</v>
      </c>
      <c r="AQ12" s="12">
        <f t="shared" si="10"/>
        <v>304092.52000045776</v>
      </c>
      <c r="AR12" s="12">
        <f t="shared" si="10"/>
        <v>11490.989999771118</v>
      </c>
      <c r="AS12" s="12">
        <f t="shared" si="10"/>
        <v>1.5722513198852539E-3</v>
      </c>
      <c r="AT12" s="12">
        <f t="shared" si="10"/>
        <v>29401.29296875</v>
      </c>
      <c r="AU12" s="12">
        <f t="shared" si="10"/>
        <v>7955.875</v>
      </c>
      <c r="AV12" s="12">
        <f t="shared" si="10"/>
        <v>0</v>
      </c>
      <c r="AW12" s="12">
        <f>(AW10-(AW11+AW13+AW31+AW43)-AW44)</f>
        <v>1.0833740234375E-3</v>
      </c>
      <c r="AX12" s="12">
        <f t="shared" si="10"/>
        <v>0</v>
      </c>
      <c r="AY12" s="12">
        <f t="shared" si="10"/>
        <v>0</v>
      </c>
      <c r="AZ12" s="12">
        <f t="shared" si="10"/>
        <v>0</v>
      </c>
      <c r="BA12" s="12">
        <f t="shared" si="10"/>
        <v>3.0517578125E-5</v>
      </c>
      <c r="BB12" s="12">
        <f t="shared" si="10"/>
        <v>0</v>
      </c>
      <c r="BC12" s="12">
        <f t="shared" si="10"/>
        <v>0</v>
      </c>
      <c r="BD12" s="12">
        <f t="shared" si="10"/>
        <v>0</v>
      </c>
      <c r="BE12" s="12">
        <f>(BE10-(BE11+BE13+BE31+BE43)-BE44)</f>
        <v>-17269063.090904236</v>
      </c>
      <c r="BF12" s="12">
        <f t="shared" si="10"/>
        <v>0</v>
      </c>
    </row>
    <row r="13" spans="1:63" s="2" customFormat="1" x14ac:dyDescent="0.2">
      <c r="A13" s="13" t="s">
        <v>60</v>
      </c>
      <c r="B13" s="14">
        <f t="shared" si="0"/>
        <v>153977847</v>
      </c>
      <c r="C13" s="14">
        <f>H13+I13</f>
        <v>0</v>
      </c>
      <c r="D13" s="14">
        <f>SUM(D14:D30)</f>
        <v>0</v>
      </c>
      <c r="E13" s="14">
        <f>SUM(E14:E30)</f>
        <v>1197739</v>
      </c>
      <c r="F13" s="14">
        <f t="shared" ref="F13:K13" si="11">SUM(F14:F30)</f>
        <v>152780108</v>
      </c>
      <c r="G13" s="14">
        <f t="shared" si="11"/>
        <v>0</v>
      </c>
      <c r="H13" s="14">
        <f t="shared" si="11"/>
        <v>0</v>
      </c>
      <c r="I13" s="14">
        <f t="shared" si="11"/>
        <v>0</v>
      </c>
      <c r="J13" s="14">
        <f t="shared" si="11"/>
        <v>0</v>
      </c>
      <c r="K13" s="14">
        <f t="shared" si="11"/>
        <v>1604430</v>
      </c>
      <c r="L13" s="14">
        <f>SUM(L14:L30)</f>
        <v>0</v>
      </c>
      <c r="M13" s="14">
        <f>SUM(M14:M30)</f>
        <v>0</v>
      </c>
      <c r="N13" s="14">
        <f>SUM(N14:N30)</f>
        <v>0</v>
      </c>
      <c r="O13" s="14">
        <f>SUM(O14:O30)</f>
        <v>0</v>
      </c>
      <c r="P13" s="14">
        <f>SUM(P14:P30)</f>
        <v>0</v>
      </c>
      <c r="Q13" s="14">
        <f t="shared" ref="Q13:AU13" si="12">SUM(Q14:Q30)</f>
        <v>0</v>
      </c>
      <c r="R13" s="14">
        <f>SUM(R14:R30)</f>
        <v>225796.8818359375</v>
      </c>
      <c r="S13" s="14">
        <f t="shared" si="12"/>
        <v>225796.8818359375</v>
      </c>
      <c r="T13" s="14">
        <f t="shared" si="12"/>
        <v>0</v>
      </c>
      <c r="U13" s="14">
        <f t="shared" si="12"/>
        <v>0</v>
      </c>
      <c r="V13" s="14">
        <f t="shared" si="12"/>
        <v>0</v>
      </c>
      <c r="W13" s="14">
        <f t="shared" si="12"/>
        <v>61715.82421875</v>
      </c>
      <c r="X13" s="14">
        <f>SUM(Y13:AC13)</f>
        <v>24280060</v>
      </c>
      <c r="Y13" s="14">
        <f t="shared" si="12"/>
        <v>24256290</v>
      </c>
      <c r="Z13" s="14">
        <f>SUM(Z14:Z30)</f>
        <v>23770</v>
      </c>
      <c r="AA13" s="14">
        <f t="shared" si="12"/>
        <v>0</v>
      </c>
      <c r="AB13" s="14">
        <f t="shared" si="12"/>
        <v>0</v>
      </c>
      <c r="AC13" s="14">
        <f>SUM(AC14:AC30)</f>
        <v>0</v>
      </c>
      <c r="AD13" s="14">
        <f t="shared" si="12"/>
        <v>9014.4208984375</v>
      </c>
      <c r="AE13" s="14">
        <f t="shared" si="12"/>
        <v>0</v>
      </c>
      <c r="AF13" s="14">
        <f t="shared" si="12"/>
        <v>0</v>
      </c>
      <c r="AG13" s="14">
        <f t="shared" si="12"/>
        <v>0</v>
      </c>
      <c r="AH13" s="14">
        <f t="shared" si="12"/>
        <v>0</v>
      </c>
      <c r="AI13" s="14">
        <f t="shared" si="12"/>
        <v>0</v>
      </c>
      <c r="AJ13" s="14">
        <f t="shared" si="12"/>
        <v>0</v>
      </c>
      <c r="AK13" s="14">
        <f t="shared" si="12"/>
        <v>0</v>
      </c>
      <c r="AL13" s="14">
        <f t="shared" si="12"/>
        <v>10000</v>
      </c>
      <c r="AM13" s="14">
        <f t="shared" si="12"/>
        <v>0</v>
      </c>
      <c r="AN13" s="14">
        <f t="shared" si="12"/>
        <v>0</v>
      </c>
      <c r="AO13" s="14">
        <f t="shared" si="12"/>
        <v>0</v>
      </c>
      <c r="AP13" s="14">
        <f t="shared" si="12"/>
        <v>0</v>
      </c>
      <c r="AQ13" s="14">
        <f t="shared" si="12"/>
        <v>0</v>
      </c>
      <c r="AR13" s="14">
        <f t="shared" si="12"/>
        <v>0</v>
      </c>
      <c r="AS13" s="14">
        <f t="shared" si="12"/>
        <v>0</v>
      </c>
      <c r="AT13" s="14">
        <f t="shared" si="12"/>
        <v>0</v>
      </c>
      <c r="AU13" s="14">
        <f t="shared" si="12"/>
        <v>0</v>
      </c>
      <c r="AV13" s="14">
        <f>SUM(AV14:AV30)</f>
        <v>33607.48828125</v>
      </c>
      <c r="AW13" s="14">
        <f>SUM(AW14:AW30)</f>
        <v>1219.8089752197266</v>
      </c>
      <c r="AX13" s="14">
        <f t="shared" ref="AX13:BF13" si="13">SUM(AX14:AX30)</f>
        <v>0</v>
      </c>
      <c r="AY13" s="14">
        <f t="shared" si="13"/>
        <v>0</v>
      </c>
      <c r="AZ13" s="14">
        <f t="shared" si="13"/>
        <v>0</v>
      </c>
      <c r="BA13" s="14">
        <f t="shared" si="13"/>
        <v>6520.3398132324219</v>
      </c>
      <c r="BB13" s="14">
        <f t="shared" si="13"/>
        <v>0</v>
      </c>
      <c r="BC13" s="14">
        <f t="shared" si="13"/>
        <v>0</v>
      </c>
      <c r="BD13" s="14">
        <f t="shared" si="13"/>
        <v>0</v>
      </c>
      <c r="BE13" s="14">
        <f>SUM(BE14:BE30)</f>
        <v>0</v>
      </c>
      <c r="BF13" s="14">
        <f t="shared" si="13"/>
        <v>0</v>
      </c>
    </row>
    <row r="14" spans="1:63" ht="13.5" x14ac:dyDescent="0.25">
      <c r="A14" s="22" t="s">
        <v>167</v>
      </c>
      <c r="B14" s="12">
        <f t="shared" si="0"/>
        <v>116005696</v>
      </c>
      <c r="C14" s="12">
        <f t="shared" si="1"/>
        <v>0</v>
      </c>
      <c r="D14" s="12"/>
      <c r="E14" s="12"/>
      <c r="F14" s="12">
        <v>116005696</v>
      </c>
      <c r="G14" s="12"/>
      <c r="H14" s="12"/>
      <c r="I14" s="12"/>
      <c r="J14" s="12"/>
      <c r="K14" s="12"/>
      <c r="L14" s="12"/>
      <c r="M14" s="12"/>
      <c r="N14" s="12"/>
      <c r="O14" s="12"/>
      <c r="P14" s="12"/>
      <c r="Q14" s="12"/>
      <c r="R14" s="12">
        <f>SUM(S14:V14)</f>
        <v>0</v>
      </c>
      <c r="S14" s="12"/>
      <c r="T14" s="12"/>
      <c r="U14" s="12"/>
      <c r="V14" s="12"/>
      <c r="W14" s="12"/>
      <c r="X14" s="12">
        <f t="shared" ref="X14:X30" si="14">SUM(Y14:AC14)</f>
        <v>0</v>
      </c>
      <c r="Y14" s="12"/>
      <c r="Z14" s="12"/>
      <c r="AA14" s="12"/>
      <c r="AB14" s="12"/>
      <c r="AC14" s="12"/>
      <c r="AD14" s="12"/>
      <c r="AE14" s="12"/>
      <c r="AF14" s="12"/>
      <c r="AG14" s="12"/>
      <c r="AH14" s="12"/>
      <c r="AI14" s="12"/>
      <c r="AJ14" s="12"/>
      <c r="AK14" s="12"/>
      <c r="AL14" s="12">
        <v>10000</v>
      </c>
      <c r="AM14" s="12"/>
      <c r="AN14" s="12"/>
      <c r="AO14" s="12"/>
      <c r="AP14" s="12"/>
      <c r="AQ14" s="12"/>
      <c r="AR14" s="12"/>
      <c r="AS14" s="12"/>
      <c r="AT14" s="12"/>
      <c r="AU14" s="12"/>
      <c r="AV14" s="12">
        <v>33607.48828125</v>
      </c>
      <c r="AW14" s="12">
        <v>1081.844970703125</v>
      </c>
      <c r="AX14" s="12"/>
      <c r="AY14" s="12"/>
      <c r="AZ14" s="12"/>
      <c r="BA14" s="12">
        <v>335.79000854492188</v>
      </c>
      <c r="BB14" s="12"/>
      <c r="BC14" s="12"/>
      <c r="BD14" s="12"/>
      <c r="BE14" s="12"/>
      <c r="BF14" s="12"/>
    </row>
    <row r="15" spans="1:63" ht="13.5" x14ac:dyDescent="0.25">
      <c r="A15" s="8" t="s">
        <v>61</v>
      </c>
      <c r="B15" s="12">
        <f t="shared" si="0"/>
        <v>2500</v>
      </c>
      <c r="C15" s="12">
        <f t="shared" si="1"/>
        <v>0</v>
      </c>
      <c r="D15" s="12"/>
      <c r="E15" s="12"/>
      <c r="F15" s="12">
        <v>2500</v>
      </c>
      <c r="G15" s="12"/>
      <c r="H15" s="12"/>
      <c r="I15" s="12"/>
      <c r="J15" s="12"/>
      <c r="K15" s="12"/>
      <c r="L15" s="12"/>
      <c r="M15" s="12"/>
      <c r="N15" s="12"/>
      <c r="O15" s="12"/>
      <c r="P15" s="12"/>
      <c r="Q15" s="12"/>
      <c r="R15" s="12">
        <v>4295.2099609375</v>
      </c>
      <c r="S15" s="12">
        <v>4295.2099609375</v>
      </c>
      <c r="T15" s="12"/>
      <c r="U15" s="12"/>
      <c r="V15" s="12"/>
      <c r="W15" s="12"/>
      <c r="X15" s="12">
        <f>SUM(Y15:AC15)</f>
        <v>0</v>
      </c>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v>137.96400451660156</v>
      </c>
      <c r="AX15" s="12"/>
      <c r="AY15" s="12"/>
      <c r="AZ15" s="12"/>
      <c r="BA15" s="12">
        <v>6184.5498046875</v>
      </c>
      <c r="BB15" s="12"/>
      <c r="BC15" s="12"/>
      <c r="BD15" s="12"/>
      <c r="BE15" s="12"/>
      <c r="BF15" s="12"/>
    </row>
    <row r="16" spans="1:63" ht="13.5" x14ac:dyDescent="0.25">
      <c r="A16" s="8" t="s">
        <v>168</v>
      </c>
      <c r="B16" s="12">
        <f t="shared" si="0"/>
        <v>0</v>
      </c>
      <c r="C16" s="12">
        <f t="shared" si="1"/>
        <v>0</v>
      </c>
      <c r="D16" s="12"/>
      <c r="E16" s="12"/>
      <c r="F16" s="12"/>
      <c r="G16" s="12"/>
      <c r="H16" s="12"/>
      <c r="I16" s="12"/>
      <c r="J16" s="12"/>
      <c r="K16" s="12"/>
      <c r="L16" s="12"/>
      <c r="M16" s="12"/>
      <c r="N16" s="12"/>
      <c r="O16" s="12"/>
      <c r="P16" s="12"/>
      <c r="Q16" s="12"/>
      <c r="R16" s="12">
        <f t="shared" ref="R16:R43" si="15">SUM(S16:V16)</f>
        <v>0</v>
      </c>
      <c r="S16" s="12"/>
      <c r="T16" s="12"/>
      <c r="U16" s="12"/>
      <c r="V16" s="12"/>
      <c r="W16" s="12"/>
      <c r="X16" s="12">
        <f t="shared" si="14"/>
        <v>0</v>
      </c>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row>
    <row r="17" spans="1:63" ht="13.5" x14ac:dyDescent="0.25">
      <c r="A17" s="8" t="s">
        <v>62</v>
      </c>
      <c r="B17" s="12">
        <f t="shared" si="0"/>
        <v>0</v>
      </c>
      <c r="C17" s="12">
        <f t="shared" si="1"/>
        <v>0</v>
      </c>
      <c r="D17" s="12"/>
      <c r="E17" s="12"/>
      <c r="F17" s="12"/>
      <c r="G17" s="12"/>
      <c r="H17" s="12"/>
      <c r="I17" s="12"/>
      <c r="J17" s="12"/>
      <c r="K17" s="12"/>
      <c r="L17" s="12"/>
      <c r="M17" s="12"/>
      <c r="N17" s="12"/>
      <c r="O17" s="12"/>
      <c r="P17" s="12"/>
      <c r="Q17" s="12"/>
      <c r="R17" s="12">
        <f t="shared" si="15"/>
        <v>0</v>
      </c>
      <c r="S17" s="12"/>
      <c r="T17" s="12"/>
      <c r="U17" s="12"/>
      <c r="V17" s="12"/>
      <c r="W17" s="12"/>
      <c r="X17" s="12">
        <f t="shared" si="14"/>
        <v>0</v>
      </c>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row>
    <row r="18" spans="1:63" ht="13.5" x14ac:dyDescent="0.25">
      <c r="A18" s="18" t="s">
        <v>169</v>
      </c>
      <c r="B18" s="12">
        <f t="shared" si="0"/>
        <v>0</v>
      </c>
      <c r="C18" s="12">
        <f t="shared" si="1"/>
        <v>0</v>
      </c>
      <c r="D18" s="12"/>
      <c r="E18" s="12"/>
      <c r="F18" s="12"/>
      <c r="G18" s="12"/>
      <c r="H18" s="12"/>
      <c r="I18" s="12"/>
      <c r="J18" s="12"/>
      <c r="K18" s="12"/>
      <c r="L18" s="12"/>
      <c r="M18" s="12"/>
      <c r="N18" s="12"/>
      <c r="O18" s="12"/>
      <c r="P18" s="12"/>
      <c r="Q18" s="12"/>
      <c r="R18" s="12">
        <f t="shared" si="15"/>
        <v>0</v>
      </c>
      <c r="S18" s="12"/>
      <c r="T18" s="12"/>
      <c r="U18" s="12"/>
      <c r="V18" s="12"/>
      <c r="W18" s="12"/>
      <c r="X18" s="12">
        <f t="shared" si="14"/>
        <v>0</v>
      </c>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row>
    <row r="19" spans="1:63" ht="13.5" x14ac:dyDescent="0.25">
      <c r="A19" s="8" t="s">
        <v>63</v>
      </c>
      <c r="B19" s="12">
        <f t="shared" si="0"/>
        <v>0</v>
      </c>
      <c r="C19" s="12">
        <f t="shared" si="1"/>
        <v>0</v>
      </c>
      <c r="D19" s="12"/>
      <c r="E19" s="12"/>
      <c r="F19" s="12"/>
      <c r="G19" s="12"/>
      <c r="H19" s="12"/>
      <c r="I19" s="12"/>
      <c r="J19" s="12"/>
      <c r="K19" s="12"/>
      <c r="L19" s="12"/>
      <c r="M19" s="12"/>
      <c r="N19" s="12"/>
      <c r="O19" s="12"/>
      <c r="P19" s="12"/>
      <c r="Q19" s="12"/>
      <c r="R19" s="12">
        <f t="shared" si="15"/>
        <v>0</v>
      </c>
      <c r="S19" s="12"/>
      <c r="T19" s="12"/>
      <c r="U19" s="12"/>
      <c r="V19" s="12"/>
      <c r="W19" s="12"/>
      <c r="X19" s="12">
        <f t="shared" si="14"/>
        <v>0</v>
      </c>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1:63" ht="13.5" x14ac:dyDescent="0.25">
      <c r="A20" s="8" t="s">
        <v>64</v>
      </c>
      <c r="B20" s="12">
        <f t="shared" si="0"/>
        <v>0</v>
      </c>
      <c r="C20" s="12">
        <f t="shared" si="1"/>
        <v>0</v>
      </c>
      <c r="D20" s="12"/>
      <c r="E20" s="12"/>
      <c r="F20" s="12"/>
      <c r="G20" s="12"/>
      <c r="H20" s="12"/>
      <c r="I20" s="12"/>
      <c r="J20" s="12"/>
      <c r="K20" s="12"/>
      <c r="L20" s="12"/>
      <c r="M20" s="12"/>
      <c r="N20" s="12"/>
      <c r="O20" s="12"/>
      <c r="P20" s="12"/>
      <c r="Q20" s="12"/>
      <c r="R20" s="12">
        <f t="shared" si="15"/>
        <v>0</v>
      </c>
      <c r="S20" s="12"/>
      <c r="T20" s="12"/>
      <c r="U20" s="12"/>
      <c r="V20" s="12"/>
      <c r="W20" s="12"/>
      <c r="X20" s="12">
        <f t="shared" si="14"/>
        <v>0</v>
      </c>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1:63" ht="13.5" x14ac:dyDescent="0.25">
      <c r="A21" s="8" t="s">
        <v>65</v>
      </c>
      <c r="B21" s="12">
        <f t="shared" si="0"/>
        <v>0</v>
      </c>
      <c r="C21" s="12">
        <f t="shared" si="1"/>
        <v>0</v>
      </c>
      <c r="D21" s="12"/>
      <c r="E21" s="12"/>
      <c r="F21" s="12"/>
      <c r="G21" s="12"/>
      <c r="H21" s="12"/>
      <c r="I21" s="12"/>
      <c r="J21" s="12"/>
      <c r="K21" s="12"/>
      <c r="L21" s="12"/>
      <c r="M21" s="12"/>
      <c r="N21" s="12"/>
      <c r="O21" s="12"/>
      <c r="P21" s="12"/>
      <c r="Q21" s="12"/>
      <c r="R21" s="12">
        <f t="shared" si="15"/>
        <v>0</v>
      </c>
      <c r="S21" s="12"/>
      <c r="T21" s="12"/>
      <c r="U21" s="12"/>
      <c r="V21" s="12"/>
      <c r="W21" s="12"/>
      <c r="X21" s="12">
        <f t="shared" si="14"/>
        <v>0</v>
      </c>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1:63" ht="13.5" x14ac:dyDescent="0.25">
      <c r="A22" s="8" t="s">
        <v>66</v>
      </c>
      <c r="B22" s="12">
        <f t="shared" si="0"/>
        <v>0</v>
      </c>
      <c r="C22" s="12">
        <f t="shared" si="1"/>
        <v>0</v>
      </c>
      <c r="D22" s="12"/>
      <c r="E22" s="12"/>
      <c r="F22" s="12"/>
      <c r="G22" s="12"/>
      <c r="H22" s="12"/>
      <c r="I22" s="12"/>
      <c r="J22" s="12"/>
      <c r="K22" s="12"/>
      <c r="L22" s="12"/>
      <c r="M22" s="12"/>
      <c r="N22" s="12"/>
      <c r="O22" s="12"/>
      <c r="P22" s="12"/>
      <c r="Q22" s="12"/>
      <c r="R22" s="12">
        <f t="shared" si="15"/>
        <v>0</v>
      </c>
      <c r="S22" s="12"/>
      <c r="T22" s="12"/>
      <c r="U22" s="12"/>
      <c r="V22" s="12"/>
      <c r="W22" s="12"/>
      <c r="X22" s="12">
        <f t="shared" si="14"/>
        <v>0</v>
      </c>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row>
    <row r="23" spans="1:63" ht="13.5" x14ac:dyDescent="0.25">
      <c r="A23" s="8" t="s">
        <v>67</v>
      </c>
      <c r="B23" s="12">
        <f t="shared" si="0"/>
        <v>1197739</v>
      </c>
      <c r="C23" s="12">
        <f t="shared" si="1"/>
        <v>0</v>
      </c>
      <c r="D23" s="12"/>
      <c r="E23" s="12">
        <v>1197739</v>
      </c>
      <c r="F23" s="12"/>
      <c r="G23" s="12"/>
      <c r="H23" s="12"/>
      <c r="I23" s="12"/>
      <c r="J23" s="12"/>
      <c r="K23" s="12"/>
      <c r="L23" s="12"/>
      <c r="M23" s="12"/>
      <c r="N23" s="12"/>
      <c r="O23" s="12"/>
      <c r="P23" s="12"/>
      <c r="Q23" s="12"/>
      <c r="R23" s="12">
        <f t="shared" si="15"/>
        <v>0</v>
      </c>
      <c r="S23" s="12"/>
      <c r="T23" s="12"/>
      <c r="U23" s="12"/>
      <c r="V23" s="12"/>
      <c r="W23" s="12"/>
      <c r="X23" s="12">
        <f t="shared" si="14"/>
        <v>0</v>
      </c>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row>
    <row r="24" spans="1:63" ht="13.5" x14ac:dyDescent="0.25">
      <c r="A24" s="8" t="s">
        <v>68</v>
      </c>
      <c r="B24" s="12">
        <f t="shared" si="0"/>
        <v>0</v>
      </c>
      <c r="C24" s="12">
        <f t="shared" si="1"/>
        <v>0</v>
      </c>
      <c r="D24" s="12"/>
      <c r="E24" s="12"/>
      <c r="F24" s="12"/>
      <c r="G24" s="12"/>
      <c r="H24" s="12"/>
      <c r="I24" s="12"/>
      <c r="J24" s="12"/>
      <c r="K24" s="12"/>
      <c r="L24" s="12"/>
      <c r="M24" s="12"/>
      <c r="N24" s="12"/>
      <c r="O24" s="12"/>
      <c r="P24" s="12"/>
      <c r="Q24" s="12"/>
      <c r="R24" s="12">
        <f t="shared" si="15"/>
        <v>0</v>
      </c>
      <c r="S24" s="12"/>
      <c r="T24" s="12"/>
      <c r="U24" s="12"/>
      <c r="V24" s="12"/>
      <c r="W24" s="12"/>
      <c r="X24" s="12">
        <f t="shared" si="14"/>
        <v>0</v>
      </c>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row>
    <row r="25" spans="1:63" ht="13.5" x14ac:dyDescent="0.25">
      <c r="A25" s="8" t="s">
        <v>165</v>
      </c>
      <c r="B25" s="12">
        <f t="shared" si="0"/>
        <v>0</v>
      </c>
      <c r="C25" s="12">
        <f t="shared" si="1"/>
        <v>0</v>
      </c>
      <c r="D25" s="12"/>
      <c r="E25" s="12"/>
      <c r="F25" s="12"/>
      <c r="G25" s="12"/>
      <c r="H25" s="12"/>
      <c r="I25" s="12"/>
      <c r="J25" s="12"/>
      <c r="K25" s="12">
        <v>1604430</v>
      </c>
      <c r="L25" s="12"/>
      <c r="M25" s="12"/>
      <c r="N25" s="12"/>
      <c r="O25" s="12"/>
      <c r="P25" s="12"/>
      <c r="Q25" s="12"/>
      <c r="R25" s="12">
        <f t="shared" si="15"/>
        <v>0</v>
      </c>
      <c r="S25" s="12"/>
      <c r="T25" s="12"/>
      <c r="U25" s="12"/>
      <c r="V25" s="12"/>
      <c r="W25" s="12"/>
      <c r="X25" s="12">
        <f t="shared" si="14"/>
        <v>0</v>
      </c>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row>
    <row r="26" spans="1:63" ht="13.5" x14ac:dyDescent="0.25">
      <c r="A26" s="8" t="s">
        <v>69</v>
      </c>
      <c r="B26" s="12">
        <f t="shared" si="0"/>
        <v>0</v>
      </c>
      <c r="C26" s="12">
        <f t="shared" si="1"/>
        <v>0</v>
      </c>
      <c r="D26" s="12"/>
      <c r="E26" s="12"/>
      <c r="F26" s="12"/>
      <c r="G26" s="12"/>
      <c r="H26" s="12"/>
      <c r="I26" s="12"/>
      <c r="J26" s="12"/>
      <c r="K26" s="12"/>
      <c r="L26" s="12"/>
      <c r="M26" s="12"/>
      <c r="N26" s="12"/>
      <c r="O26" s="12"/>
      <c r="P26" s="12"/>
      <c r="Q26" s="12"/>
      <c r="R26" s="12">
        <f t="shared" si="15"/>
        <v>0</v>
      </c>
      <c r="S26" s="12"/>
      <c r="T26" s="12"/>
      <c r="U26" s="12"/>
      <c r="V26" s="12"/>
      <c r="W26" s="12"/>
      <c r="X26" s="12">
        <f t="shared" si="14"/>
        <v>0</v>
      </c>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row>
    <row r="27" spans="1:63" ht="13.5" x14ac:dyDescent="0.25">
      <c r="A27" s="8" t="s">
        <v>166</v>
      </c>
      <c r="B27" s="12">
        <f t="shared" si="0"/>
        <v>0</v>
      </c>
      <c r="C27" s="12">
        <f t="shared" si="1"/>
        <v>0</v>
      </c>
      <c r="D27" s="12"/>
      <c r="E27" s="12"/>
      <c r="F27" s="12"/>
      <c r="G27" s="12"/>
      <c r="H27" s="12"/>
      <c r="I27" s="12"/>
      <c r="J27" s="12"/>
      <c r="K27" s="12"/>
      <c r="L27" s="12"/>
      <c r="M27" s="12"/>
      <c r="N27" s="12"/>
      <c r="O27" s="12"/>
      <c r="P27" s="12"/>
      <c r="Q27" s="12"/>
      <c r="R27" s="12">
        <f t="shared" si="15"/>
        <v>0</v>
      </c>
      <c r="S27" s="12"/>
      <c r="T27" s="12"/>
      <c r="U27" s="12"/>
      <c r="V27" s="12"/>
      <c r="W27" s="12"/>
      <c r="X27" s="12">
        <f t="shared" si="14"/>
        <v>0</v>
      </c>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row>
    <row r="28" spans="1:63" ht="13.5" x14ac:dyDescent="0.25">
      <c r="A28" s="8" t="s">
        <v>70</v>
      </c>
      <c r="B28" s="12">
        <f t="shared" si="0"/>
        <v>0</v>
      </c>
      <c r="C28" s="12">
        <f t="shared" si="1"/>
        <v>0</v>
      </c>
      <c r="D28" s="12"/>
      <c r="E28" s="12"/>
      <c r="F28" s="12"/>
      <c r="G28" s="12"/>
      <c r="H28" s="12"/>
      <c r="I28" s="12"/>
      <c r="J28" s="12"/>
      <c r="K28" s="12"/>
      <c r="L28" s="12"/>
      <c r="M28" s="12"/>
      <c r="N28" s="12"/>
      <c r="O28" s="12"/>
      <c r="P28" s="12"/>
      <c r="Q28" s="12"/>
      <c r="R28" s="12">
        <f t="shared" si="15"/>
        <v>0</v>
      </c>
      <c r="S28" s="12"/>
      <c r="T28" s="12"/>
      <c r="U28" s="12"/>
      <c r="V28" s="12"/>
      <c r="W28" s="12"/>
      <c r="X28" s="12">
        <f>SUM(Y28:AC28)</f>
        <v>24280060</v>
      </c>
      <c r="Y28" s="12">
        <v>24256290</v>
      </c>
      <c r="Z28" s="12">
        <v>23770</v>
      </c>
      <c r="AA28" s="12"/>
      <c r="AB28" s="12"/>
      <c r="AC28" s="12"/>
      <c r="AD28" s="12">
        <v>9014.4208984375</v>
      </c>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row>
    <row r="29" spans="1:63" ht="13.5" x14ac:dyDescent="0.25">
      <c r="A29" s="8" t="s">
        <v>71</v>
      </c>
      <c r="B29" s="12">
        <f t="shared" si="0"/>
        <v>36771912</v>
      </c>
      <c r="C29" s="12">
        <f t="shared" si="1"/>
        <v>0</v>
      </c>
      <c r="D29" s="12"/>
      <c r="E29" s="12"/>
      <c r="F29" s="12">
        <v>36771912</v>
      </c>
      <c r="G29" s="12"/>
      <c r="H29" s="12"/>
      <c r="I29" s="12"/>
      <c r="J29" s="12"/>
      <c r="K29" s="12"/>
      <c r="L29" s="12"/>
      <c r="M29" s="12"/>
      <c r="N29" s="12"/>
      <c r="O29" s="12"/>
      <c r="P29" s="12"/>
      <c r="Q29" s="12"/>
      <c r="R29" s="12">
        <f t="shared" si="15"/>
        <v>0</v>
      </c>
      <c r="S29" s="12"/>
      <c r="T29" s="12"/>
      <c r="U29" s="12"/>
      <c r="V29" s="12"/>
      <c r="W29" s="12">
        <v>61715.82421875</v>
      </c>
      <c r="X29" s="12">
        <f>SUM(Y29:AC29)</f>
        <v>0</v>
      </c>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row>
    <row r="30" spans="1:63" ht="13.5" x14ac:dyDescent="0.25">
      <c r="A30" s="8" t="s">
        <v>72</v>
      </c>
      <c r="B30" s="12">
        <f t="shared" si="0"/>
        <v>0</v>
      </c>
      <c r="C30" s="12">
        <f t="shared" si="1"/>
        <v>0</v>
      </c>
      <c r="D30" s="12"/>
      <c r="E30" s="12"/>
      <c r="F30" s="12"/>
      <c r="G30" s="12"/>
      <c r="H30" s="12"/>
      <c r="I30" s="12"/>
      <c r="J30" s="12"/>
      <c r="K30" s="12"/>
      <c r="L30" s="12"/>
      <c r="M30" s="12"/>
      <c r="N30" s="12"/>
      <c r="O30" s="12"/>
      <c r="P30" s="12"/>
      <c r="Q30" s="12"/>
      <c r="R30" s="12">
        <v>221501.671875</v>
      </c>
      <c r="S30" s="12">
        <v>221501.671875</v>
      </c>
      <c r="T30" s="12"/>
      <c r="U30" s="12"/>
      <c r="V30" s="12"/>
      <c r="W30" s="12"/>
      <c r="X30" s="12">
        <f t="shared" si="14"/>
        <v>0</v>
      </c>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row>
    <row r="31" spans="1:63" s="2" customFormat="1" x14ac:dyDescent="0.2">
      <c r="A31" s="13" t="s">
        <v>73</v>
      </c>
      <c r="B31" s="14">
        <f t="shared" si="0"/>
        <v>0</v>
      </c>
      <c r="C31" s="14">
        <f>H31+I31</f>
        <v>0</v>
      </c>
      <c r="D31" s="14">
        <f>SUM(D32:D42)</f>
        <v>0</v>
      </c>
      <c r="E31" s="14">
        <f>SUM(E32:E42)</f>
        <v>0</v>
      </c>
      <c r="F31" s="14">
        <f t="shared" ref="F31:M31" si="16">SUM(F32:F42)</f>
        <v>0</v>
      </c>
      <c r="G31" s="14">
        <f t="shared" si="16"/>
        <v>0</v>
      </c>
      <c r="H31" s="14">
        <f t="shared" si="16"/>
        <v>0</v>
      </c>
      <c r="I31" s="14">
        <f t="shared" si="16"/>
        <v>0</v>
      </c>
      <c r="J31" s="14">
        <f t="shared" si="16"/>
        <v>0</v>
      </c>
      <c r="K31" s="14">
        <f t="shared" si="16"/>
        <v>0</v>
      </c>
      <c r="L31" s="14">
        <f t="shared" si="16"/>
        <v>0</v>
      </c>
      <c r="M31" s="14">
        <f t="shared" si="16"/>
        <v>0</v>
      </c>
      <c r="N31" s="14">
        <f>SUM(N32:N42)</f>
        <v>1198.16357421875</v>
      </c>
      <c r="O31" s="14">
        <v>0</v>
      </c>
      <c r="P31" s="14">
        <v>0</v>
      </c>
      <c r="Q31" s="14">
        <f t="shared" ref="Q31:BF31" si="17">SUM(Q32:Q42)</f>
        <v>0</v>
      </c>
      <c r="R31" s="14">
        <f t="shared" si="17"/>
        <v>0</v>
      </c>
      <c r="S31" s="14">
        <f t="shared" si="17"/>
        <v>0</v>
      </c>
      <c r="T31" s="14">
        <f t="shared" si="17"/>
        <v>0</v>
      </c>
      <c r="U31" s="14">
        <f t="shared" si="17"/>
        <v>0</v>
      </c>
      <c r="V31" s="14">
        <f t="shared" si="17"/>
        <v>0</v>
      </c>
      <c r="W31" s="14">
        <f t="shared" si="17"/>
        <v>0</v>
      </c>
      <c r="X31" s="14">
        <f t="shared" si="3"/>
        <v>0</v>
      </c>
      <c r="Y31" s="14">
        <f t="shared" si="17"/>
        <v>0</v>
      </c>
      <c r="Z31" s="14">
        <f t="shared" si="17"/>
        <v>0</v>
      </c>
      <c r="AA31" s="14">
        <f t="shared" si="17"/>
        <v>0</v>
      </c>
      <c r="AB31" s="14">
        <f t="shared" si="17"/>
        <v>0</v>
      </c>
      <c r="AC31" s="14">
        <f t="shared" si="17"/>
        <v>0</v>
      </c>
      <c r="AD31" s="14">
        <f t="shared" si="17"/>
        <v>0</v>
      </c>
      <c r="AE31" s="14">
        <f t="shared" si="17"/>
        <v>0</v>
      </c>
      <c r="AF31" s="14">
        <f t="shared" si="17"/>
        <v>0</v>
      </c>
      <c r="AG31" s="14">
        <f t="shared" si="17"/>
        <v>0</v>
      </c>
      <c r="AH31" s="14">
        <f t="shared" si="17"/>
        <v>0</v>
      </c>
      <c r="AI31" s="14">
        <f t="shared" si="17"/>
        <v>0</v>
      </c>
      <c r="AJ31" s="14">
        <f t="shared" si="17"/>
        <v>0</v>
      </c>
      <c r="AK31" s="14">
        <f t="shared" si="17"/>
        <v>0</v>
      </c>
      <c r="AL31" s="14">
        <f t="shared" si="17"/>
        <v>0</v>
      </c>
      <c r="AM31" s="14">
        <f t="shared" si="17"/>
        <v>0</v>
      </c>
      <c r="AN31" s="14">
        <f t="shared" si="17"/>
        <v>0</v>
      </c>
      <c r="AO31" s="14">
        <f t="shared" si="17"/>
        <v>0</v>
      </c>
      <c r="AP31" s="14">
        <f t="shared" si="17"/>
        <v>0</v>
      </c>
      <c r="AQ31" s="14">
        <f t="shared" si="17"/>
        <v>0</v>
      </c>
      <c r="AR31" s="14">
        <f t="shared" si="17"/>
        <v>0</v>
      </c>
      <c r="AS31" s="14">
        <f t="shared" si="17"/>
        <v>0</v>
      </c>
      <c r="AT31" s="14">
        <f t="shared" si="17"/>
        <v>0</v>
      </c>
      <c r="AU31" s="14">
        <f t="shared" si="17"/>
        <v>0</v>
      </c>
      <c r="AV31" s="14">
        <f t="shared" si="17"/>
        <v>0</v>
      </c>
      <c r="AW31" s="14">
        <f>SUM(AW32:AW42)</f>
        <v>0</v>
      </c>
      <c r="AX31" s="14">
        <f t="shared" si="17"/>
        <v>0</v>
      </c>
      <c r="AY31" s="14">
        <f t="shared" si="17"/>
        <v>0</v>
      </c>
      <c r="AZ31" s="14">
        <f t="shared" si="17"/>
        <v>0</v>
      </c>
      <c r="BA31" s="14">
        <f t="shared" si="17"/>
        <v>0</v>
      </c>
      <c r="BB31" s="14">
        <f t="shared" si="17"/>
        <v>0</v>
      </c>
      <c r="BC31" s="14">
        <f t="shared" si="17"/>
        <v>0</v>
      </c>
      <c r="BD31" s="14">
        <f t="shared" si="17"/>
        <v>0</v>
      </c>
      <c r="BE31" s="14">
        <f>SUM(BE32:BE42)</f>
        <v>35749965</v>
      </c>
      <c r="BF31" s="14">
        <f t="shared" si="17"/>
        <v>0</v>
      </c>
      <c r="BH31" s="7"/>
      <c r="BI31" s="7"/>
      <c r="BJ31" s="7"/>
      <c r="BK31" s="7"/>
    </row>
    <row r="32" spans="1:63" ht="13.5" x14ac:dyDescent="0.25">
      <c r="A32" s="8" t="s">
        <v>74</v>
      </c>
      <c r="B32" s="12">
        <f t="shared" si="0"/>
        <v>0</v>
      </c>
      <c r="C32" s="12">
        <f t="shared" si="1"/>
        <v>0</v>
      </c>
      <c r="D32" s="12"/>
      <c r="E32" s="12"/>
      <c r="F32" s="12"/>
      <c r="G32" s="12"/>
      <c r="H32" s="12"/>
      <c r="I32" s="12"/>
      <c r="J32" s="12"/>
      <c r="K32" s="12"/>
      <c r="L32" s="12"/>
      <c r="M32" s="12"/>
      <c r="N32" s="12"/>
      <c r="O32" s="12"/>
      <c r="P32" s="12"/>
      <c r="Q32" s="12"/>
      <c r="R32" s="12">
        <f t="shared" si="15"/>
        <v>0</v>
      </c>
      <c r="S32" s="12"/>
      <c r="T32" s="12"/>
      <c r="U32" s="12"/>
      <c r="V32" s="12"/>
      <c r="W32" s="12"/>
      <c r="X32" s="12">
        <f t="shared" si="3"/>
        <v>0</v>
      </c>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row>
    <row r="33" spans="1:65" ht="13.5" x14ac:dyDescent="0.25">
      <c r="A33" s="8" t="s">
        <v>75</v>
      </c>
      <c r="B33" s="12">
        <f t="shared" si="0"/>
        <v>0</v>
      </c>
      <c r="C33" s="12">
        <f t="shared" si="1"/>
        <v>0</v>
      </c>
      <c r="D33" s="12"/>
      <c r="E33" s="12"/>
      <c r="F33" s="12"/>
      <c r="G33" s="12"/>
      <c r="H33" s="12"/>
      <c r="I33" s="12"/>
      <c r="J33" s="12"/>
      <c r="K33" s="12"/>
      <c r="L33" s="12"/>
      <c r="M33" s="12"/>
      <c r="N33" s="12"/>
      <c r="O33" s="12"/>
      <c r="P33" s="12"/>
      <c r="Q33" s="12"/>
      <c r="R33" s="12">
        <f t="shared" si="15"/>
        <v>0</v>
      </c>
      <c r="S33" s="12"/>
      <c r="T33" s="12"/>
      <c r="U33" s="12"/>
      <c r="V33" s="12"/>
      <c r="W33" s="12"/>
      <c r="X33" s="12">
        <f t="shared" si="3"/>
        <v>0</v>
      </c>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row>
    <row r="34" spans="1:65" ht="13.5" x14ac:dyDescent="0.25">
      <c r="A34" s="8" t="s">
        <v>66</v>
      </c>
      <c r="B34" s="12">
        <f t="shared" si="0"/>
        <v>0</v>
      </c>
      <c r="C34" s="12">
        <f t="shared" si="1"/>
        <v>0</v>
      </c>
      <c r="D34" s="12"/>
      <c r="E34" s="12"/>
      <c r="F34" s="12"/>
      <c r="G34" s="12"/>
      <c r="H34" s="12"/>
      <c r="I34" s="12"/>
      <c r="J34" s="12"/>
      <c r="K34" s="12"/>
      <c r="L34" s="12"/>
      <c r="M34" s="12"/>
      <c r="N34" s="12"/>
      <c r="O34" s="12"/>
      <c r="P34" s="12"/>
      <c r="Q34" s="12"/>
      <c r="R34" s="12">
        <f t="shared" si="15"/>
        <v>0</v>
      </c>
      <c r="S34" s="12"/>
      <c r="T34" s="12"/>
      <c r="U34" s="12"/>
      <c r="V34" s="12"/>
      <c r="W34" s="12"/>
      <c r="X34" s="12">
        <f t="shared" si="3"/>
        <v>0</v>
      </c>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row>
    <row r="35" spans="1:65" ht="13.5" x14ac:dyDescent="0.25">
      <c r="A35" s="8" t="s">
        <v>67</v>
      </c>
      <c r="B35" s="12">
        <f t="shared" si="0"/>
        <v>0</v>
      </c>
      <c r="C35" s="12">
        <f t="shared" si="1"/>
        <v>0</v>
      </c>
      <c r="D35" s="12"/>
      <c r="E35" s="12"/>
      <c r="F35" s="12"/>
      <c r="G35" s="12"/>
      <c r="H35" s="12"/>
      <c r="I35" s="12"/>
      <c r="J35" s="12"/>
      <c r="K35" s="12"/>
      <c r="L35" s="12"/>
      <c r="M35" s="12"/>
      <c r="N35" s="12"/>
      <c r="O35" s="12"/>
      <c r="P35" s="12"/>
      <c r="Q35" s="12"/>
      <c r="R35" s="12">
        <f t="shared" si="15"/>
        <v>0</v>
      </c>
      <c r="S35" s="12"/>
      <c r="T35" s="12"/>
      <c r="U35" s="12"/>
      <c r="V35" s="12"/>
      <c r="W35" s="12"/>
      <c r="X35" s="12">
        <f t="shared" si="3"/>
        <v>0</v>
      </c>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row>
    <row r="36" spans="1:65" ht="13.5" x14ac:dyDescent="0.25">
      <c r="A36" s="8" t="s">
        <v>68</v>
      </c>
      <c r="B36" s="12">
        <f t="shared" si="0"/>
        <v>0</v>
      </c>
      <c r="C36" s="12">
        <f t="shared" si="1"/>
        <v>0</v>
      </c>
      <c r="D36" s="12"/>
      <c r="E36" s="12"/>
      <c r="F36" s="12"/>
      <c r="G36" s="12"/>
      <c r="H36" s="12"/>
      <c r="I36" s="12"/>
      <c r="J36" s="12"/>
      <c r="K36" s="12"/>
      <c r="L36" s="12"/>
      <c r="M36" s="12"/>
      <c r="N36" s="12"/>
      <c r="O36" s="12"/>
      <c r="P36" s="12"/>
      <c r="Q36" s="12"/>
      <c r="R36" s="12">
        <f t="shared" si="15"/>
        <v>0</v>
      </c>
      <c r="S36" s="12"/>
      <c r="T36" s="12"/>
      <c r="U36" s="12"/>
      <c r="V36" s="12"/>
      <c r="W36" s="12"/>
      <c r="X36" s="12">
        <f t="shared" si="3"/>
        <v>0</v>
      </c>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row>
    <row r="37" spans="1:65" ht="13.5" x14ac:dyDescent="0.25">
      <c r="A37" s="8" t="s">
        <v>76</v>
      </c>
      <c r="B37" s="12">
        <f t="shared" si="0"/>
        <v>0</v>
      </c>
      <c r="C37" s="12">
        <f t="shared" si="1"/>
        <v>0</v>
      </c>
      <c r="D37" s="12"/>
      <c r="E37" s="12"/>
      <c r="F37" s="12"/>
      <c r="G37" s="12"/>
      <c r="H37" s="12"/>
      <c r="I37" s="12"/>
      <c r="J37" s="12"/>
      <c r="K37" s="12"/>
      <c r="L37" s="12"/>
      <c r="M37" s="12"/>
      <c r="N37" s="12"/>
      <c r="O37" s="12"/>
      <c r="P37" s="12"/>
      <c r="Q37" s="12"/>
      <c r="R37" s="12">
        <f t="shared" si="15"/>
        <v>0</v>
      </c>
      <c r="S37" s="12"/>
      <c r="T37" s="12"/>
      <c r="U37" s="12"/>
      <c r="V37" s="12"/>
      <c r="W37" s="12"/>
      <c r="X37" s="12">
        <f t="shared" si="3"/>
        <v>0</v>
      </c>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row>
    <row r="38" spans="1:65" ht="13.5" x14ac:dyDescent="0.25">
      <c r="A38" s="8" t="s">
        <v>70</v>
      </c>
      <c r="B38" s="12">
        <f t="shared" si="0"/>
        <v>0</v>
      </c>
      <c r="C38" s="12">
        <f t="shared" si="1"/>
        <v>0</v>
      </c>
      <c r="D38" s="12"/>
      <c r="E38" s="12"/>
      <c r="F38" s="12"/>
      <c r="G38" s="12"/>
      <c r="H38" s="12"/>
      <c r="I38" s="12"/>
      <c r="J38" s="12"/>
      <c r="K38" s="12"/>
      <c r="L38" s="12"/>
      <c r="M38" s="12"/>
      <c r="N38" s="12"/>
      <c r="O38" s="12"/>
      <c r="P38" s="12"/>
      <c r="Q38" s="12"/>
      <c r="R38" s="12">
        <f t="shared" si="15"/>
        <v>0</v>
      </c>
      <c r="S38" s="12"/>
      <c r="T38" s="12"/>
      <c r="U38" s="12"/>
      <c r="V38" s="12"/>
      <c r="W38" s="12"/>
      <c r="X38" s="12">
        <f t="shared" si="3"/>
        <v>0</v>
      </c>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v>12404280</v>
      </c>
      <c r="BF38" s="12"/>
    </row>
    <row r="39" spans="1:65" ht="13.5" x14ac:dyDescent="0.25">
      <c r="A39" s="22" t="s">
        <v>125</v>
      </c>
      <c r="B39" s="12">
        <f t="shared" si="0"/>
        <v>0</v>
      </c>
      <c r="C39" s="12">
        <f>H39+I39</f>
        <v>0</v>
      </c>
      <c r="D39" s="12"/>
      <c r="E39" s="12"/>
      <c r="F39" s="12"/>
      <c r="G39" s="12"/>
      <c r="H39" s="12"/>
      <c r="I39" s="12"/>
      <c r="J39" s="12"/>
      <c r="K39" s="12"/>
      <c r="L39" s="12"/>
      <c r="M39" s="12"/>
      <c r="N39" s="12">
        <v>1198.16357421875</v>
      </c>
      <c r="O39" s="12"/>
      <c r="P39" s="12"/>
      <c r="Q39" s="12"/>
      <c r="R39" s="12">
        <f t="shared" si="15"/>
        <v>0</v>
      </c>
      <c r="S39" s="12"/>
      <c r="T39" s="12"/>
      <c r="U39" s="12"/>
      <c r="V39" s="12"/>
      <c r="W39" s="12"/>
      <c r="X39" s="12">
        <f t="shared" si="3"/>
        <v>0</v>
      </c>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v>18534000</v>
      </c>
      <c r="BF39" s="12"/>
    </row>
    <row r="40" spans="1:65" ht="13.5" x14ac:dyDescent="0.25">
      <c r="A40" s="8" t="s">
        <v>77</v>
      </c>
      <c r="B40" s="12">
        <f t="shared" si="0"/>
        <v>0</v>
      </c>
      <c r="C40" s="12">
        <f t="shared" si="1"/>
        <v>0</v>
      </c>
      <c r="D40" s="12"/>
      <c r="E40" s="12"/>
      <c r="F40" s="12"/>
      <c r="G40" s="12"/>
      <c r="H40" s="12"/>
      <c r="I40" s="12"/>
      <c r="J40" s="12"/>
      <c r="K40" s="12"/>
      <c r="L40" s="12"/>
      <c r="M40" s="12"/>
      <c r="N40" s="12"/>
      <c r="O40" s="12"/>
      <c r="P40" s="12"/>
      <c r="Q40" s="12"/>
      <c r="R40" s="12">
        <f t="shared" si="15"/>
        <v>0</v>
      </c>
      <c r="S40" s="12"/>
      <c r="T40" s="12"/>
      <c r="U40" s="12"/>
      <c r="V40" s="12"/>
      <c r="W40" s="12"/>
      <c r="X40" s="12">
        <f t="shared" si="3"/>
        <v>0</v>
      </c>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v>4811685</v>
      </c>
      <c r="BF40" s="12"/>
    </row>
    <row r="41" spans="1:65" ht="13.5" x14ac:dyDescent="0.25">
      <c r="A41" s="8" t="s">
        <v>78</v>
      </c>
      <c r="B41" s="12">
        <f t="shared" si="0"/>
        <v>0</v>
      </c>
      <c r="C41" s="12">
        <f t="shared" si="1"/>
        <v>0</v>
      </c>
      <c r="D41" s="12"/>
      <c r="E41" s="12"/>
      <c r="F41" s="12"/>
      <c r="G41" s="12"/>
      <c r="H41" s="12"/>
      <c r="I41" s="12"/>
      <c r="J41" s="12"/>
      <c r="K41" s="12"/>
      <c r="L41" s="12"/>
      <c r="M41" s="12"/>
      <c r="N41" s="12"/>
      <c r="O41" s="12"/>
      <c r="P41" s="12"/>
      <c r="Q41" s="12"/>
      <c r="R41" s="12">
        <f t="shared" si="15"/>
        <v>0</v>
      </c>
      <c r="S41" s="12"/>
      <c r="T41" s="12"/>
      <c r="U41" s="12"/>
      <c r="V41" s="12"/>
      <c r="W41" s="12"/>
      <c r="X41" s="12">
        <f t="shared" si="3"/>
        <v>0</v>
      </c>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row>
    <row r="42" spans="1:65" ht="13.5" x14ac:dyDescent="0.25">
      <c r="A42" s="8" t="s">
        <v>79</v>
      </c>
      <c r="B42" s="12">
        <f t="shared" si="0"/>
        <v>0</v>
      </c>
      <c r="C42" s="12">
        <f t="shared" si="1"/>
        <v>0</v>
      </c>
      <c r="D42" s="12"/>
      <c r="E42" s="12"/>
      <c r="F42" s="12"/>
      <c r="G42" s="12"/>
      <c r="H42" s="12"/>
      <c r="I42" s="12"/>
      <c r="J42" s="12"/>
      <c r="K42" s="12"/>
      <c r="L42" s="12"/>
      <c r="M42" s="12"/>
      <c r="N42" s="12"/>
      <c r="O42" s="12"/>
      <c r="P42" s="12"/>
      <c r="Q42" s="12"/>
      <c r="R42" s="12">
        <f t="shared" si="15"/>
        <v>0</v>
      </c>
      <c r="S42" s="12"/>
      <c r="T42" s="12"/>
      <c r="U42" s="12"/>
      <c r="V42" s="12"/>
      <c r="W42" s="12"/>
      <c r="X42" s="12">
        <f t="shared" si="3"/>
        <v>0</v>
      </c>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row>
    <row r="43" spans="1:65" ht="13.5" x14ac:dyDescent="0.25">
      <c r="A43" s="22" t="s">
        <v>127</v>
      </c>
      <c r="B43" s="12">
        <f t="shared" si="0"/>
        <v>0</v>
      </c>
      <c r="C43" s="12">
        <f t="shared" si="1"/>
        <v>0</v>
      </c>
      <c r="D43" s="12"/>
      <c r="E43" s="12"/>
      <c r="F43" s="12"/>
      <c r="G43" s="12"/>
      <c r="H43" s="12"/>
      <c r="I43" s="12"/>
      <c r="J43" s="12"/>
      <c r="K43" s="12"/>
      <c r="L43" s="12"/>
      <c r="M43" s="12"/>
      <c r="N43" s="12"/>
      <c r="O43" s="12"/>
      <c r="P43" s="12"/>
      <c r="Q43" s="12"/>
      <c r="R43" s="12">
        <f t="shared" si="15"/>
        <v>0</v>
      </c>
      <c r="S43" s="12"/>
      <c r="T43" s="12"/>
      <c r="U43" s="12"/>
      <c r="V43" s="12"/>
      <c r="W43" s="12"/>
      <c r="X43" s="12">
        <f t="shared" si="3"/>
        <v>0</v>
      </c>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v>18222000</v>
      </c>
      <c r="BF43" s="12"/>
    </row>
    <row r="44" spans="1:65" s="2" customFormat="1" ht="15.75" x14ac:dyDescent="0.2">
      <c r="A44" s="13" t="s">
        <v>80</v>
      </c>
      <c r="B44" s="14">
        <f t="shared" si="0"/>
        <v>21073660.669374999</v>
      </c>
      <c r="C44" s="14">
        <f t="shared" si="1"/>
        <v>0</v>
      </c>
      <c r="D44" s="14">
        <f t="shared" ref="D44" si="18">D45+D59+D67</f>
        <v>61336.81</v>
      </c>
      <c r="E44" s="14">
        <f t="shared" ref="E44:M44" si="19">E45+E59+E67</f>
        <v>0</v>
      </c>
      <c r="F44" s="14">
        <f>F45+F59+F67</f>
        <v>21012323.859375</v>
      </c>
      <c r="G44" s="14">
        <f t="shared" si="19"/>
        <v>0</v>
      </c>
      <c r="H44" s="14">
        <f t="shared" si="19"/>
        <v>0</v>
      </c>
      <c r="I44" s="14">
        <f t="shared" si="19"/>
        <v>0</v>
      </c>
      <c r="J44" s="14">
        <f t="shared" si="19"/>
        <v>0</v>
      </c>
      <c r="K44" s="14">
        <f t="shared" si="19"/>
        <v>242996.5</v>
      </c>
      <c r="L44" s="14">
        <f t="shared" si="19"/>
        <v>0</v>
      </c>
      <c r="M44" s="14">
        <f t="shared" si="19"/>
        <v>0</v>
      </c>
      <c r="N44" s="14">
        <f>N45+N59+N67</f>
        <v>20546.64644908905</v>
      </c>
      <c r="O44" s="14">
        <v>0</v>
      </c>
      <c r="P44" s="14">
        <f t="shared" ref="P44:AT44" si="20">P45+P59+P67</f>
        <v>23122.4296875</v>
      </c>
      <c r="Q44" s="14">
        <f t="shared" si="20"/>
        <v>0</v>
      </c>
      <c r="R44" s="14">
        <f t="shared" si="20"/>
        <v>425422.296875</v>
      </c>
      <c r="S44" s="14">
        <f t="shared" si="20"/>
        <v>425422.296875</v>
      </c>
      <c r="T44" s="14">
        <f t="shared" si="20"/>
        <v>0</v>
      </c>
      <c r="U44" s="14">
        <f t="shared" si="20"/>
        <v>0</v>
      </c>
      <c r="V44" s="14">
        <f t="shared" si="20"/>
        <v>0</v>
      </c>
      <c r="W44" s="14">
        <f t="shared" si="20"/>
        <v>438179.78439998627</v>
      </c>
      <c r="X44" s="14">
        <f t="shared" si="3"/>
        <v>0</v>
      </c>
      <c r="Y44" s="14">
        <f t="shared" si="20"/>
        <v>0</v>
      </c>
      <c r="Z44" s="14">
        <f t="shared" si="20"/>
        <v>0</v>
      </c>
      <c r="AA44" s="14">
        <f t="shared" si="20"/>
        <v>0</v>
      </c>
      <c r="AB44" s="14">
        <f t="shared" si="20"/>
        <v>0</v>
      </c>
      <c r="AC44" s="14">
        <f t="shared" si="20"/>
        <v>0</v>
      </c>
      <c r="AD44" s="14">
        <f t="shared" si="20"/>
        <v>0</v>
      </c>
      <c r="AE44" s="14">
        <f t="shared" si="20"/>
        <v>0</v>
      </c>
      <c r="AF44" s="14">
        <f>AF45+AF59+AF67</f>
        <v>501573.01330566406</v>
      </c>
      <c r="AG44" s="14">
        <f>AG45+AG59+AG67</f>
        <v>11715420.988506317</v>
      </c>
      <c r="AH44" s="14">
        <f>AH45+AH59+AH67</f>
        <v>564834.625</v>
      </c>
      <c r="AI44" s="14">
        <f t="shared" si="20"/>
        <v>2426269.9278812408</v>
      </c>
      <c r="AJ44" s="14">
        <f t="shared" si="20"/>
        <v>1545819.15625</v>
      </c>
      <c r="AK44" s="14">
        <f t="shared" si="20"/>
        <v>739110.90439173579</v>
      </c>
      <c r="AL44" s="14">
        <f t="shared" si="20"/>
        <v>13204750.536987305</v>
      </c>
      <c r="AM44" s="14">
        <f t="shared" si="20"/>
        <v>346755.36555099487</v>
      </c>
      <c r="AN44" s="14">
        <f t="shared" si="20"/>
        <v>296192.125</v>
      </c>
      <c r="AO44" s="14">
        <f t="shared" si="20"/>
        <v>0</v>
      </c>
      <c r="AP44" s="14">
        <f>AP45+AP59+AP67</f>
        <v>0</v>
      </c>
      <c r="AQ44" s="14">
        <f t="shared" si="20"/>
        <v>0</v>
      </c>
      <c r="AR44" s="14">
        <f t="shared" si="20"/>
        <v>0</v>
      </c>
      <c r="AS44" s="14">
        <f t="shared" si="20"/>
        <v>70771.1484375</v>
      </c>
      <c r="AT44" s="14">
        <f t="shared" si="20"/>
        <v>0</v>
      </c>
      <c r="AU44" s="14">
        <f>AU45+AU59+AU67</f>
        <v>1656364.125</v>
      </c>
      <c r="AV44" s="14">
        <f t="shared" ref="AV44:BD44" si="21">AV45+AV59+AV67</f>
        <v>0</v>
      </c>
      <c r="AW44" s="14">
        <f t="shared" si="21"/>
        <v>0</v>
      </c>
      <c r="AX44" s="14">
        <f t="shared" si="21"/>
        <v>0</v>
      </c>
      <c r="AY44" s="14">
        <f t="shared" si="21"/>
        <v>4156.39990234375</v>
      </c>
      <c r="AZ44" s="14">
        <f t="shared" si="21"/>
        <v>0</v>
      </c>
      <c r="BA44" s="14">
        <f t="shared" si="21"/>
        <v>0</v>
      </c>
      <c r="BB44" s="14">
        <f t="shared" si="21"/>
        <v>0</v>
      </c>
      <c r="BC44" s="14">
        <f t="shared" si="21"/>
        <v>0</v>
      </c>
      <c r="BD44" s="14">
        <f t="shared" si="21"/>
        <v>0</v>
      </c>
      <c r="BE44" s="14">
        <f>BE45+BE59+BE67</f>
        <v>198986754.09090424</v>
      </c>
      <c r="BF44" s="14">
        <f>BF45+BF59+BF67</f>
        <v>0</v>
      </c>
      <c r="BG44" s="6"/>
      <c r="BH44" s="6"/>
      <c r="BI44" s="6"/>
      <c r="BJ44" s="6"/>
      <c r="BK44" s="6"/>
      <c r="BL44" s="6"/>
      <c r="BM44" s="6"/>
    </row>
    <row r="45" spans="1:65" s="2" customFormat="1" x14ac:dyDescent="0.2">
      <c r="A45" s="13" t="s">
        <v>81</v>
      </c>
      <c r="B45" s="14">
        <f t="shared" si="0"/>
        <v>11341441.279375</v>
      </c>
      <c r="C45" s="14">
        <f t="shared" si="1"/>
        <v>0</v>
      </c>
      <c r="D45" s="14">
        <f>SUM(D46:D58)</f>
        <v>60077.42</v>
      </c>
      <c r="E45" s="14">
        <f>SUM(E46:E58)</f>
        <v>0</v>
      </c>
      <c r="F45" s="14">
        <f t="shared" ref="F45:M45" si="22">SUM(F46:F58)</f>
        <v>11281363.859375</v>
      </c>
      <c r="G45" s="14">
        <f>SUM(G46:G58)</f>
        <v>0</v>
      </c>
      <c r="H45" s="14">
        <f t="shared" si="22"/>
        <v>0</v>
      </c>
      <c r="I45" s="14">
        <f t="shared" si="22"/>
        <v>0</v>
      </c>
      <c r="J45" s="14">
        <f t="shared" si="22"/>
        <v>0</v>
      </c>
      <c r="K45" s="14">
        <f t="shared" si="22"/>
        <v>242996.5</v>
      </c>
      <c r="L45" s="14">
        <f t="shared" si="22"/>
        <v>0</v>
      </c>
      <c r="M45" s="14">
        <f t="shared" si="22"/>
        <v>0</v>
      </c>
      <c r="N45" s="14">
        <f>SUM(N46:N58)</f>
        <v>20546.64644908905</v>
      </c>
      <c r="O45" s="14">
        <v>0</v>
      </c>
      <c r="P45" s="14">
        <f>SUM(P46:P58)</f>
        <v>23122.4296875</v>
      </c>
      <c r="Q45" s="14">
        <f t="shared" ref="Q45:BD45" si="23">SUM(Q46:Q58)</f>
        <v>0</v>
      </c>
      <c r="R45" s="14">
        <f t="shared" si="23"/>
        <v>396746.40625</v>
      </c>
      <c r="S45" s="14">
        <f t="shared" si="23"/>
        <v>396746.40625</v>
      </c>
      <c r="T45" s="14">
        <f t="shared" si="23"/>
        <v>0</v>
      </c>
      <c r="U45" s="14">
        <f t="shared" si="23"/>
        <v>0</v>
      </c>
      <c r="V45" s="14">
        <f t="shared" si="23"/>
        <v>0</v>
      </c>
      <c r="W45" s="14">
        <f t="shared" si="23"/>
        <v>436585.56928157806</v>
      </c>
      <c r="X45" s="14">
        <f t="shared" si="3"/>
        <v>0</v>
      </c>
      <c r="Y45" s="14">
        <f t="shared" si="23"/>
        <v>0</v>
      </c>
      <c r="Z45" s="14">
        <f t="shared" si="23"/>
        <v>0</v>
      </c>
      <c r="AA45" s="14">
        <f t="shared" si="23"/>
        <v>0</v>
      </c>
      <c r="AB45" s="14">
        <f t="shared" si="23"/>
        <v>0</v>
      </c>
      <c r="AC45" s="14">
        <f t="shared" si="23"/>
        <v>0</v>
      </c>
      <c r="AD45" s="14">
        <f t="shared" si="23"/>
        <v>0</v>
      </c>
      <c r="AE45" s="14">
        <f t="shared" si="23"/>
        <v>0</v>
      </c>
      <c r="AF45" s="14">
        <f t="shared" si="23"/>
        <v>34858.914306640625</v>
      </c>
      <c r="AG45" s="14">
        <f>SUM(AG46:AG58)</f>
        <v>184829.96683883667</v>
      </c>
      <c r="AH45" s="14">
        <f>SUM(AH46:AH58)</f>
        <v>0</v>
      </c>
      <c r="AI45" s="14">
        <f t="shared" si="23"/>
        <v>71.704931259155273</v>
      </c>
      <c r="AJ45" s="14">
        <f t="shared" si="23"/>
        <v>0</v>
      </c>
      <c r="AK45" s="14">
        <f t="shared" si="23"/>
        <v>38534.630016714334</v>
      </c>
      <c r="AL45" s="14">
        <f t="shared" si="23"/>
        <v>1884421.6828613281</v>
      </c>
      <c r="AM45" s="14">
        <f t="shared" si="23"/>
        <v>279515.27586364746</v>
      </c>
      <c r="AN45" s="14">
        <f t="shared" si="23"/>
        <v>296192.125</v>
      </c>
      <c r="AO45" s="14">
        <f t="shared" si="23"/>
        <v>0</v>
      </c>
      <c r="AP45" s="14">
        <f>SUM(AP46:AP58)</f>
        <v>0</v>
      </c>
      <c r="AQ45" s="14">
        <f>SUM(AQ46:AQ58)</f>
        <v>0</v>
      </c>
      <c r="AR45" s="14">
        <f t="shared" si="23"/>
        <v>0</v>
      </c>
      <c r="AS45" s="14">
        <f t="shared" si="23"/>
        <v>0</v>
      </c>
      <c r="AT45" s="14">
        <f t="shared" si="23"/>
        <v>0</v>
      </c>
      <c r="AU45" s="14">
        <f t="shared" si="23"/>
        <v>0</v>
      </c>
      <c r="AV45" s="14">
        <f t="shared" si="23"/>
        <v>0</v>
      </c>
      <c r="AW45" s="14">
        <f t="shared" si="23"/>
        <v>0</v>
      </c>
      <c r="AX45" s="14">
        <f t="shared" si="23"/>
        <v>0</v>
      </c>
      <c r="AY45" s="14">
        <f t="shared" si="23"/>
        <v>0</v>
      </c>
      <c r="AZ45" s="14">
        <f t="shared" si="23"/>
        <v>0</v>
      </c>
      <c r="BA45" s="14">
        <f t="shared" si="23"/>
        <v>0</v>
      </c>
      <c r="BB45" s="14">
        <f t="shared" si="23"/>
        <v>0</v>
      </c>
      <c r="BC45" s="14">
        <f t="shared" si="23"/>
        <v>0</v>
      </c>
      <c r="BD45" s="14">
        <f t="shared" si="23"/>
        <v>0</v>
      </c>
      <c r="BE45" s="14">
        <f>SUM(BE46:BE58)</f>
        <v>106587637.09765625</v>
      </c>
      <c r="BF45" s="14">
        <f>SUM(BF46:BF58)</f>
        <v>0</v>
      </c>
      <c r="BG45" s="5"/>
    </row>
    <row r="46" spans="1:65" ht="13.5" x14ac:dyDescent="0.25">
      <c r="A46" s="22" t="s">
        <v>144</v>
      </c>
      <c r="B46" s="12">
        <f t="shared" si="0"/>
        <v>2956219.09</v>
      </c>
      <c r="C46" s="12">
        <f t="shared" si="1"/>
        <v>0</v>
      </c>
      <c r="D46" s="12">
        <v>298.08999999999997</v>
      </c>
      <c r="E46" s="12"/>
      <c r="F46" s="12">
        <v>2955921</v>
      </c>
      <c r="G46" s="12"/>
      <c r="H46" s="12"/>
      <c r="I46" s="12"/>
      <c r="J46" s="12"/>
      <c r="K46" s="12">
        <v>242996.5</v>
      </c>
      <c r="L46" s="12"/>
      <c r="M46" s="12"/>
      <c r="N46" s="12">
        <v>6069.3828125</v>
      </c>
      <c r="O46" s="12">
        <v>23421.720703125</v>
      </c>
      <c r="P46" s="12">
        <v>23122.4296875</v>
      </c>
      <c r="Q46" s="12"/>
      <c r="R46" s="12">
        <f t="shared" ref="R46:R57" si="24">SUM(S46:V46)</f>
        <v>0</v>
      </c>
      <c r="S46" s="12"/>
      <c r="T46" s="12"/>
      <c r="U46" s="12"/>
      <c r="V46" s="12"/>
      <c r="W46" s="12">
        <v>10796.0400390625</v>
      </c>
      <c r="X46" s="12">
        <f t="shared" si="3"/>
        <v>0</v>
      </c>
      <c r="Y46" s="12"/>
      <c r="Z46" s="12"/>
      <c r="AA46" s="12"/>
      <c r="AB46" s="12"/>
      <c r="AC46" s="12"/>
      <c r="AD46" s="12"/>
      <c r="AE46" s="12"/>
      <c r="AF46" s="12"/>
      <c r="AG46" s="12"/>
      <c r="AH46" s="12"/>
      <c r="AI46" s="12">
        <v>43.927829742431641</v>
      </c>
      <c r="AJ46" s="12"/>
      <c r="AK46" s="12">
        <v>0.40000000596046448</v>
      </c>
      <c r="AL46" s="12">
        <v>11264.7841796875</v>
      </c>
      <c r="AM46" s="12">
        <v>199.72300720214844</v>
      </c>
      <c r="AN46" s="12"/>
      <c r="AO46" s="12"/>
      <c r="AP46" s="12"/>
      <c r="AQ46" s="12"/>
      <c r="AR46" s="12"/>
      <c r="AS46" s="12"/>
      <c r="AT46" s="12"/>
      <c r="AU46" s="12"/>
      <c r="AV46" s="12"/>
      <c r="AW46" s="12"/>
      <c r="AX46" s="12"/>
      <c r="AY46" s="12"/>
      <c r="AZ46" s="12"/>
      <c r="BA46" s="12"/>
      <c r="BB46" s="12"/>
      <c r="BC46" s="12"/>
      <c r="BD46" s="12"/>
      <c r="BE46" s="12">
        <v>20537212</v>
      </c>
      <c r="BF46" s="12"/>
    </row>
    <row r="47" spans="1:65" ht="13.5" x14ac:dyDescent="0.25">
      <c r="A47" s="22" t="s">
        <v>145</v>
      </c>
      <c r="B47" s="12">
        <f t="shared" si="0"/>
        <v>1707203</v>
      </c>
      <c r="C47" s="12">
        <f t="shared" si="1"/>
        <v>0</v>
      </c>
      <c r="D47" s="12"/>
      <c r="E47" s="12"/>
      <c r="F47" s="12">
        <v>1707203</v>
      </c>
      <c r="G47" s="12"/>
      <c r="H47" s="12"/>
      <c r="I47" s="12"/>
      <c r="J47" s="12"/>
      <c r="K47" s="12"/>
      <c r="L47" s="12"/>
      <c r="M47" s="12"/>
      <c r="N47" s="12">
        <v>5284.22314453125</v>
      </c>
      <c r="O47" s="12"/>
      <c r="P47" s="12"/>
      <c r="Q47" s="12"/>
      <c r="R47" s="12">
        <f t="shared" si="24"/>
        <v>0</v>
      </c>
      <c r="S47" s="12"/>
      <c r="T47" s="12"/>
      <c r="U47" s="12"/>
      <c r="V47" s="12"/>
      <c r="W47" s="12">
        <v>413121.59375</v>
      </c>
      <c r="X47" s="12">
        <f t="shared" si="3"/>
        <v>0</v>
      </c>
      <c r="Y47" s="12"/>
      <c r="Z47" s="12"/>
      <c r="AA47" s="12"/>
      <c r="AB47" s="12"/>
      <c r="AC47" s="12"/>
      <c r="AD47" s="12"/>
      <c r="AE47" s="12"/>
      <c r="AF47" s="12"/>
      <c r="AG47" s="12">
        <v>48.798999786376953</v>
      </c>
      <c r="AH47" s="12"/>
      <c r="AI47" s="12"/>
      <c r="AJ47" s="12"/>
      <c r="AK47" s="12">
        <v>3621.162109375</v>
      </c>
      <c r="AL47" s="12">
        <v>1618.10498046875</v>
      </c>
      <c r="AM47" s="12">
        <v>2412.14208984375</v>
      </c>
      <c r="AN47" s="12"/>
      <c r="AO47" s="12"/>
      <c r="AP47" s="12"/>
      <c r="AQ47" s="12"/>
      <c r="AR47" s="12"/>
      <c r="AS47" s="12"/>
      <c r="AT47" s="12"/>
      <c r="AU47" s="12"/>
      <c r="AV47" s="12"/>
      <c r="AW47" s="12"/>
      <c r="AX47" s="12"/>
      <c r="AY47" s="12"/>
      <c r="AZ47" s="12"/>
      <c r="BA47" s="12"/>
      <c r="BB47" s="12"/>
      <c r="BC47" s="12"/>
      <c r="BD47" s="12"/>
      <c r="BE47" s="12">
        <v>8169042.5</v>
      </c>
      <c r="BF47" s="12"/>
    </row>
    <row r="48" spans="1:65" ht="13.5" x14ac:dyDescent="0.25">
      <c r="A48" s="8" t="s">
        <v>82</v>
      </c>
      <c r="B48" s="12">
        <f t="shared" si="0"/>
        <v>103131.33</v>
      </c>
      <c r="C48" s="12">
        <f t="shared" si="1"/>
        <v>0</v>
      </c>
      <c r="D48" s="12">
        <v>59779.33</v>
      </c>
      <c r="E48" s="12"/>
      <c r="F48" s="12">
        <v>43352</v>
      </c>
      <c r="G48" s="12"/>
      <c r="H48" s="12"/>
      <c r="I48" s="12"/>
      <c r="J48" s="12"/>
      <c r="K48" s="12"/>
      <c r="L48" s="12"/>
      <c r="M48" s="12"/>
      <c r="N48" s="12">
        <v>1715.2490234375</v>
      </c>
      <c r="O48" s="12"/>
      <c r="P48" s="12"/>
      <c r="Q48" s="12"/>
      <c r="R48" s="12">
        <f t="shared" si="24"/>
        <v>0</v>
      </c>
      <c r="S48" s="12"/>
      <c r="T48" s="12"/>
      <c r="U48" s="12"/>
      <c r="V48" s="12"/>
      <c r="W48" s="12">
        <v>1503.6600341796875</v>
      </c>
      <c r="X48" s="12">
        <f t="shared" si="3"/>
        <v>0</v>
      </c>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v>15297618</v>
      </c>
      <c r="BF48" s="12"/>
    </row>
    <row r="49" spans="1:59" ht="13.5" x14ac:dyDescent="0.25">
      <c r="A49" s="22" t="s">
        <v>146</v>
      </c>
      <c r="B49" s="12">
        <f t="shared" si="0"/>
        <v>1414535.875</v>
      </c>
      <c r="C49" s="12">
        <f t="shared" si="1"/>
        <v>0</v>
      </c>
      <c r="D49" s="12"/>
      <c r="E49" s="12"/>
      <c r="F49" s="12">
        <v>1414535.875</v>
      </c>
      <c r="G49" s="12"/>
      <c r="H49" s="12"/>
      <c r="I49" s="12"/>
      <c r="J49" s="12"/>
      <c r="K49" s="12"/>
      <c r="L49" s="12"/>
      <c r="M49" s="12"/>
      <c r="N49" s="12">
        <v>352.51699829101563</v>
      </c>
      <c r="O49" s="12"/>
      <c r="P49" s="12"/>
      <c r="Q49" s="12"/>
      <c r="R49" s="12">
        <f t="shared" si="24"/>
        <v>0</v>
      </c>
      <c r="S49" s="12"/>
      <c r="T49" s="12"/>
      <c r="U49" s="12"/>
      <c r="V49" s="12"/>
      <c r="W49" s="12">
        <v>1872.73095703125</v>
      </c>
      <c r="X49" s="12">
        <f t="shared" si="3"/>
        <v>0</v>
      </c>
      <c r="Y49" s="12"/>
      <c r="Z49" s="12"/>
      <c r="AA49" s="12"/>
      <c r="AB49" s="12"/>
      <c r="AC49" s="12"/>
      <c r="AD49" s="12"/>
      <c r="AE49" s="12"/>
      <c r="AF49" s="12"/>
      <c r="AG49" s="12">
        <v>1626.1341552734375</v>
      </c>
      <c r="AH49" s="12"/>
      <c r="AI49" s="12"/>
      <c r="AJ49" s="12"/>
      <c r="AK49" s="12">
        <v>616.197998046875</v>
      </c>
      <c r="AL49" s="12">
        <v>6658.08447265625</v>
      </c>
      <c r="AM49" s="12">
        <v>1915.1610107421875</v>
      </c>
      <c r="AN49" s="12"/>
      <c r="AO49" s="12"/>
      <c r="AP49" s="12"/>
      <c r="AQ49" s="12"/>
      <c r="AR49" s="12"/>
      <c r="AS49" s="12"/>
      <c r="AT49" s="12"/>
      <c r="AU49" s="12"/>
      <c r="AV49" s="12"/>
      <c r="AW49" s="12"/>
      <c r="AX49" s="12"/>
      <c r="AY49" s="12"/>
      <c r="AZ49" s="12"/>
      <c r="BA49" s="12"/>
      <c r="BB49" s="12"/>
      <c r="BC49" s="12"/>
      <c r="BD49" s="12"/>
      <c r="BE49" s="12">
        <v>2204280</v>
      </c>
      <c r="BF49" s="12"/>
    </row>
    <row r="50" spans="1:59" ht="13.5" x14ac:dyDescent="0.25">
      <c r="A50" s="8" t="s">
        <v>83</v>
      </c>
      <c r="B50" s="12">
        <f t="shared" si="0"/>
        <v>0</v>
      </c>
      <c r="C50" s="12">
        <f t="shared" si="1"/>
        <v>0</v>
      </c>
      <c r="D50" s="12"/>
      <c r="E50" s="12"/>
      <c r="F50" s="12"/>
      <c r="G50" s="12"/>
      <c r="H50" s="12"/>
      <c r="I50" s="12"/>
      <c r="J50" s="12"/>
      <c r="K50" s="12"/>
      <c r="L50" s="12"/>
      <c r="M50" s="12"/>
      <c r="N50" s="12"/>
      <c r="O50" s="12"/>
      <c r="P50" s="12"/>
      <c r="Q50" s="12"/>
      <c r="R50" s="12">
        <f t="shared" si="24"/>
        <v>0</v>
      </c>
      <c r="S50" s="12"/>
      <c r="T50" s="12"/>
      <c r="U50" s="12"/>
      <c r="V50" s="12"/>
      <c r="W50" s="12">
        <v>669.63702392578125</v>
      </c>
      <c r="X50" s="12">
        <f t="shared" si="3"/>
        <v>0</v>
      </c>
      <c r="Y50" s="12"/>
      <c r="Z50" s="12"/>
      <c r="AA50" s="12"/>
      <c r="AB50" s="12"/>
      <c r="AC50" s="12"/>
      <c r="AD50" s="12"/>
      <c r="AE50" s="12"/>
      <c r="AF50" s="12"/>
      <c r="AG50" s="12">
        <v>4064.301025390625</v>
      </c>
      <c r="AH50" s="12"/>
      <c r="AI50" s="12"/>
      <c r="AJ50" s="12"/>
      <c r="AK50" s="12">
        <v>531.468017578125</v>
      </c>
      <c r="AL50" s="12">
        <v>2737.719970703125</v>
      </c>
      <c r="AM50" s="12"/>
      <c r="AN50" s="12"/>
      <c r="AO50" s="12"/>
      <c r="AP50" s="12"/>
      <c r="AQ50" s="12"/>
      <c r="AR50" s="12"/>
      <c r="AS50" s="12"/>
      <c r="AT50" s="12"/>
      <c r="AU50" s="12"/>
      <c r="AV50" s="12"/>
      <c r="AW50" s="12"/>
      <c r="AX50" s="12"/>
      <c r="AY50" s="12"/>
      <c r="AZ50" s="12"/>
      <c r="BA50" s="12"/>
      <c r="BB50" s="12"/>
      <c r="BC50" s="12"/>
      <c r="BD50" s="12"/>
      <c r="BE50" s="12">
        <v>57710.015625</v>
      </c>
      <c r="BF50" s="12"/>
    </row>
    <row r="51" spans="1:59" ht="13.5" x14ac:dyDescent="0.25">
      <c r="A51" s="22" t="s">
        <v>147</v>
      </c>
      <c r="B51" s="12">
        <f t="shared" si="0"/>
        <v>0</v>
      </c>
      <c r="C51" s="12">
        <f t="shared" si="1"/>
        <v>0</v>
      </c>
      <c r="D51" s="12"/>
      <c r="E51" s="12"/>
      <c r="F51" s="12"/>
      <c r="G51" s="12"/>
      <c r="H51" s="12"/>
      <c r="I51" s="12"/>
      <c r="J51" s="12"/>
      <c r="K51" s="12"/>
      <c r="L51" s="12"/>
      <c r="M51" s="12"/>
      <c r="N51" s="12">
        <v>13.241999626159668</v>
      </c>
      <c r="O51" s="12"/>
      <c r="P51" s="12"/>
      <c r="Q51" s="12"/>
      <c r="R51" s="12">
        <f t="shared" si="24"/>
        <v>0</v>
      </c>
      <c r="S51" s="12"/>
      <c r="T51" s="12"/>
      <c r="U51" s="12"/>
      <c r="V51" s="12"/>
      <c r="W51" s="12">
        <v>1008.8109741210938</v>
      </c>
      <c r="X51" s="12">
        <f t="shared" si="3"/>
        <v>0</v>
      </c>
      <c r="Y51" s="12"/>
      <c r="Z51" s="12"/>
      <c r="AA51" s="12"/>
      <c r="AB51" s="12"/>
      <c r="AC51" s="12"/>
      <c r="AD51" s="12"/>
      <c r="AE51" s="12"/>
      <c r="AF51" s="12">
        <v>21482.72265625</v>
      </c>
      <c r="AG51" s="12"/>
      <c r="AH51" s="12"/>
      <c r="AI51" s="12"/>
      <c r="AJ51" s="12"/>
      <c r="AK51" s="12"/>
      <c r="AL51" s="12">
        <v>3614.501708984375</v>
      </c>
      <c r="AM51" s="12">
        <v>2742.254638671875</v>
      </c>
      <c r="AN51" s="12"/>
      <c r="AO51" s="12"/>
      <c r="AP51" s="12"/>
      <c r="AQ51" s="12"/>
      <c r="AR51" s="12"/>
      <c r="AS51" s="12"/>
      <c r="AT51" s="12"/>
      <c r="AU51" s="12"/>
      <c r="AV51" s="12"/>
      <c r="AW51" s="12"/>
      <c r="AX51" s="12"/>
      <c r="AY51" s="12"/>
      <c r="AZ51" s="12"/>
      <c r="BA51" s="12"/>
      <c r="BB51" s="12"/>
      <c r="BC51" s="12"/>
      <c r="BD51" s="12"/>
      <c r="BE51" s="12">
        <v>64270.70703125</v>
      </c>
      <c r="BF51" s="12"/>
    </row>
    <row r="52" spans="1:59" ht="13.5" x14ac:dyDescent="0.25">
      <c r="A52" s="22" t="s">
        <v>148</v>
      </c>
      <c r="B52" s="12">
        <f t="shared" si="0"/>
        <v>248208.984375</v>
      </c>
      <c r="C52" s="12">
        <f t="shared" si="1"/>
        <v>0</v>
      </c>
      <c r="D52" s="12"/>
      <c r="E52" s="12"/>
      <c r="F52" s="12">
        <v>248208.984375</v>
      </c>
      <c r="G52" s="12"/>
      <c r="H52" s="12"/>
      <c r="I52" s="12"/>
      <c r="J52" s="12"/>
      <c r="K52" s="12"/>
      <c r="L52" s="12"/>
      <c r="M52" s="12"/>
      <c r="N52" s="12">
        <v>347.9320068359375</v>
      </c>
      <c r="O52" s="12"/>
      <c r="P52" s="12"/>
      <c r="Q52" s="12"/>
      <c r="R52" s="12">
        <f t="shared" si="24"/>
        <v>0</v>
      </c>
      <c r="S52" s="12"/>
      <c r="T52" s="12"/>
      <c r="U52" s="12"/>
      <c r="V52" s="12"/>
      <c r="W52" s="12"/>
      <c r="X52" s="12">
        <f t="shared" si="3"/>
        <v>0</v>
      </c>
      <c r="Y52" s="12"/>
      <c r="Z52" s="12"/>
      <c r="AA52" s="12"/>
      <c r="AB52" s="12"/>
      <c r="AC52" s="12"/>
      <c r="AD52" s="12"/>
      <c r="AE52" s="12"/>
      <c r="AF52" s="12">
        <v>11678.4287109375</v>
      </c>
      <c r="AG52" s="12">
        <v>159424.375</v>
      </c>
      <c r="AH52" s="12"/>
      <c r="AI52" s="12">
        <v>27.777101516723633</v>
      </c>
      <c r="AJ52" s="12"/>
      <c r="AK52" s="12">
        <v>8431.396484375</v>
      </c>
      <c r="AL52" s="12">
        <v>1650123</v>
      </c>
      <c r="AM52" s="12">
        <v>40764.03125</v>
      </c>
      <c r="AN52" s="12"/>
      <c r="AO52" s="12"/>
      <c r="AP52" s="12"/>
      <c r="AQ52" s="12"/>
      <c r="AR52" s="12"/>
      <c r="AS52" s="12"/>
      <c r="AT52" s="12"/>
      <c r="AU52" s="12"/>
      <c r="AV52" s="12"/>
      <c r="AW52" s="12"/>
      <c r="AX52" s="12"/>
      <c r="AY52" s="12"/>
      <c r="AZ52" s="12"/>
      <c r="BA52" s="12"/>
      <c r="BB52" s="12"/>
      <c r="BC52" s="12"/>
      <c r="BD52" s="12"/>
      <c r="BE52" s="12">
        <v>29372964</v>
      </c>
      <c r="BF52" s="12"/>
    </row>
    <row r="53" spans="1:59" ht="13.5" x14ac:dyDescent="0.25">
      <c r="A53" s="22" t="s">
        <v>149</v>
      </c>
      <c r="B53" s="12">
        <f t="shared" si="0"/>
        <v>0</v>
      </c>
      <c r="C53" s="12">
        <f t="shared" si="1"/>
        <v>0</v>
      </c>
      <c r="D53" s="12"/>
      <c r="E53" s="12"/>
      <c r="F53" s="12"/>
      <c r="G53" s="12"/>
      <c r="H53" s="12"/>
      <c r="I53" s="12"/>
      <c r="J53" s="12"/>
      <c r="K53" s="12"/>
      <c r="L53" s="12"/>
      <c r="M53" s="12"/>
      <c r="N53" s="12">
        <v>1050.3052978515625</v>
      </c>
      <c r="O53" s="12"/>
      <c r="P53" s="12"/>
      <c r="Q53" s="12"/>
      <c r="R53" s="12">
        <f t="shared" si="24"/>
        <v>0</v>
      </c>
      <c r="S53" s="12"/>
      <c r="T53" s="12"/>
      <c r="U53" s="12"/>
      <c r="V53" s="12"/>
      <c r="W53" s="12">
        <v>4107.27783203125</v>
      </c>
      <c r="X53" s="12">
        <f t="shared" si="3"/>
        <v>0</v>
      </c>
      <c r="Y53" s="12"/>
      <c r="Z53" s="12"/>
      <c r="AA53" s="12"/>
      <c r="AB53" s="12"/>
      <c r="AC53" s="12"/>
      <c r="AD53" s="12"/>
      <c r="AE53" s="12"/>
      <c r="AF53" s="12"/>
      <c r="AG53" s="12">
        <v>560.64202880859375</v>
      </c>
      <c r="AH53" s="12"/>
      <c r="AI53" s="12"/>
      <c r="AJ53" s="12"/>
      <c r="AK53" s="12">
        <v>3989.10498046875</v>
      </c>
      <c r="AL53" s="12">
        <v>32105.51171875</v>
      </c>
      <c r="AM53" s="12">
        <v>16906.546875</v>
      </c>
      <c r="AN53" s="12"/>
      <c r="AO53" s="12"/>
      <c r="AP53" s="12"/>
      <c r="AQ53" s="12"/>
      <c r="AR53" s="12"/>
      <c r="AS53" s="12"/>
      <c r="AT53" s="12"/>
      <c r="AU53" s="12"/>
      <c r="AV53" s="12"/>
      <c r="AW53" s="12"/>
      <c r="AX53" s="12"/>
      <c r="AY53" s="12"/>
      <c r="AZ53" s="12"/>
      <c r="BA53" s="12"/>
      <c r="BB53" s="12"/>
      <c r="BC53" s="12"/>
      <c r="BD53" s="12"/>
      <c r="BE53" s="12">
        <v>709881.125</v>
      </c>
      <c r="BF53" s="12"/>
    </row>
    <row r="54" spans="1:59" ht="13.5" x14ac:dyDescent="0.25">
      <c r="A54" s="22" t="s">
        <v>150</v>
      </c>
      <c r="B54" s="12">
        <f t="shared" si="0"/>
        <v>0</v>
      </c>
      <c r="C54" s="12">
        <f t="shared" si="1"/>
        <v>0</v>
      </c>
      <c r="D54" s="12"/>
      <c r="E54" s="12"/>
      <c r="F54" s="12"/>
      <c r="G54" s="12"/>
      <c r="H54" s="12"/>
      <c r="I54" s="12"/>
      <c r="J54" s="12"/>
      <c r="K54" s="12"/>
      <c r="L54" s="12"/>
      <c r="M54" s="12"/>
      <c r="N54" s="12">
        <v>3650.291259765625</v>
      </c>
      <c r="O54" s="12"/>
      <c r="P54" s="12"/>
      <c r="Q54" s="12"/>
      <c r="R54" s="12">
        <f t="shared" si="24"/>
        <v>0</v>
      </c>
      <c r="S54" s="12"/>
      <c r="T54" s="12"/>
      <c r="U54" s="12"/>
      <c r="V54" s="12"/>
      <c r="W54" s="12">
        <v>691.9766845703125</v>
      </c>
      <c r="X54" s="12">
        <f t="shared" si="3"/>
        <v>0</v>
      </c>
      <c r="Y54" s="12"/>
      <c r="Z54" s="12"/>
      <c r="AA54" s="12"/>
      <c r="AB54" s="12"/>
      <c r="AC54" s="12"/>
      <c r="AD54" s="12"/>
      <c r="AE54" s="12"/>
      <c r="AF54" s="12"/>
      <c r="AG54" s="12">
        <v>11</v>
      </c>
      <c r="AH54" s="12"/>
      <c r="AI54" s="12"/>
      <c r="AJ54" s="12"/>
      <c r="AK54" s="12"/>
      <c r="AL54" s="12">
        <v>2980.391845703125</v>
      </c>
      <c r="AM54" s="12">
        <v>921.2919921875</v>
      </c>
      <c r="AN54" s="12"/>
      <c r="AO54" s="12"/>
      <c r="AP54" s="12"/>
      <c r="AQ54" s="12"/>
      <c r="AR54" s="12"/>
      <c r="AS54" s="12"/>
      <c r="AT54" s="12"/>
      <c r="AU54" s="12"/>
      <c r="AV54" s="12"/>
      <c r="AW54" s="12"/>
      <c r="AX54" s="12"/>
      <c r="AY54" s="12"/>
      <c r="AZ54" s="12"/>
      <c r="BA54" s="12"/>
      <c r="BB54" s="12"/>
      <c r="BC54" s="12"/>
      <c r="BD54" s="12"/>
      <c r="BE54" s="12">
        <v>1148552.375</v>
      </c>
      <c r="BF54" s="12"/>
    </row>
    <row r="55" spans="1:59" ht="13.5" x14ac:dyDescent="0.25">
      <c r="A55" s="8" t="s">
        <v>84</v>
      </c>
      <c r="B55" s="12">
        <f t="shared" si="0"/>
        <v>0</v>
      </c>
      <c r="C55" s="12">
        <f t="shared" si="1"/>
        <v>0</v>
      </c>
      <c r="D55" s="12"/>
      <c r="E55" s="12"/>
      <c r="F55" s="12"/>
      <c r="G55" s="12"/>
      <c r="H55" s="12"/>
      <c r="I55" s="12"/>
      <c r="J55" s="12"/>
      <c r="K55" s="12"/>
      <c r="L55" s="12"/>
      <c r="M55" s="12"/>
      <c r="N55" s="12"/>
      <c r="O55" s="12"/>
      <c r="P55" s="12"/>
      <c r="Q55" s="12"/>
      <c r="R55" s="12">
        <f t="shared" si="24"/>
        <v>0</v>
      </c>
      <c r="S55" s="12"/>
      <c r="T55" s="12"/>
      <c r="U55" s="12"/>
      <c r="V55" s="12"/>
      <c r="W55" s="12"/>
      <c r="X55" s="12">
        <f t="shared" si="3"/>
        <v>0</v>
      </c>
      <c r="Y55" s="12"/>
      <c r="Z55" s="12"/>
      <c r="AA55" s="12"/>
      <c r="AB55" s="12"/>
      <c r="AC55" s="12"/>
      <c r="AD55" s="12"/>
      <c r="AE55" s="12"/>
      <c r="AF55" s="12"/>
      <c r="AG55" s="12">
        <v>99.346000671386719</v>
      </c>
      <c r="AH55" s="12"/>
      <c r="AI55" s="12"/>
      <c r="AJ55" s="12"/>
      <c r="AK55" s="12">
        <v>8.3999996185302734</v>
      </c>
      <c r="AL55" s="12">
        <v>5575.662109375</v>
      </c>
      <c r="AM55" s="12">
        <v>1736.14501953125</v>
      </c>
      <c r="AN55" s="12"/>
      <c r="AO55" s="12"/>
      <c r="AP55" s="12"/>
      <c r="AQ55" s="12"/>
      <c r="AR55" s="12"/>
      <c r="AS55" s="12"/>
      <c r="AT55" s="12"/>
      <c r="AU55" s="12"/>
      <c r="AV55" s="12"/>
      <c r="AW55" s="12"/>
      <c r="AX55" s="12"/>
      <c r="AY55" s="12"/>
      <c r="AZ55" s="12"/>
      <c r="BA55" s="12"/>
      <c r="BB55" s="12"/>
      <c r="BC55" s="12"/>
      <c r="BD55" s="12"/>
      <c r="BE55" s="12">
        <v>330285.25</v>
      </c>
      <c r="BF55" s="12"/>
    </row>
    <row r="56" spans="1:59" ht="13.5" x14ac:dyDescent="0.25">
      <c r="A56" s="8" t="s">
        <v>85</v>
      </c>
      <c r="B56" s="12">
        <f t="shared" si="0"/>
        <v>0</v>
      </c>
      <c r="C56" s="12">
        <f t="shared" si="1"/>
        <v>0</v>
      </c>
      <c r="D56" s="12"/>
      <c r="E56" s="12"/>
      <c r="F56" s="12"/>
      <c r="G56" s="12"/>
      <c r="H56" s="12"/>
      <c r="I56" s="12"/>
      <c r="J56" s="12"/>
      <c r="K56" s="12"/>
      <c r="L56" s="12"/>
      <c r="M56" s="12"/>
      <c r="N56" s="12"/>
      <c r="O56" s="12"/>
      <c r="P56" s="12"/>
      <c r="Q56" s="12"/>
      <c r="R56" s="12">
        <f t="shared" si="24"/>
        <v>0</v>
      </c>
      <c r="S56" s="12"/>
      <c r="T56" s="12"/>
      <c r="U56" s="12"/>
      <c r="V56" s="12"/>
      <c r="W56" s="12"/>
      <c r="X56" s="12">
        <f t="shared" si="3"/>
        <v>0</v>
      </c>
      <c r="Y56" s="12"/>
      <c r="Z56" s="12"/>
      <c r="AA56" s="12"/>
      <c r="AB56" s="12"/>
      <c r="AC56" s="12"/>
      <c r="AD56" s="12"/>
      <c r="AE56" s="12"/>
      <c r="AF56" s="12">
        <v>1697.762939453125</v>
      </c>
      <c r="AG56" s="12">
        <v>1368.49658203125</v>
      </c>
      <c r="AH56" s="12"/>
      <c r="AI56" s="12"/>
      <c r="AJ56" s="12"/>
      <c r="AK56" s="12">
        <v>4130.0771484375</v>
      </c>
      <c r="AL56" s="12">
        <v>74592.859375</v>
      </c>
      <c r="AM56" s="12">
        <v>180601.75</v>
      </c>
      <c r="AN56" s="12"/>
      <c r="AO56" s="12"/>
      <c r="AP56" s="12"/>
      <c r="AQ56" s="12"/>
      <c r="AR56" s="12"/>
      <c r="AS56" s="12"/>
      <c r="AT56" s="12"/>
      <c r="AU56" s="12"/>
      <c r="AV56" s="12"/>
      <c r="AW56" s="12"/>
      <c r="AX56" s="12"/>
      <c r="AY56" s="12"/>
      <c r="AZ56" s="12"/>
      <c r="BA56" s="12"/>
      <c r="BB56" s="12"/>
      <c r="BC56" s="12"/>
      <c r="BD56" s="12"/>
      <c r="BE56" s="12">
        <v>227646.078125</v>
      </c>
      <c r="BF56" s="12"/>
    </row>
    <row r="57" spans="1:59" ht="13.5" x14ac:dyDescent="0.25">
      <c r="A57" s="8" t="s">
        <v>86</v>
      </c>
      <c r="B57" s="12">
        <f t="shared" si="0"/>
        <v>0</v>
      </c>
      <c r="C57" s="12">
        <f t="shared" si="1"/>
        <v>0</v>
      </c>
      <c r="D57" s="12"/>
      <c r="E57" s="12"/>
      <c r="F57" s="12"/>
      <c r="G57" s="12"/>
      <c r="H57" s="12"/>
      <c r="I57" s="12"/>
      <c r="J57" s="12"/>
      <c r="K57" s="12"/>
      <c r="L57" s="12"/>
      <c r="M57" s="12"/>
      <c r="N57" s="12"/>
      <c r="O57" s="12"/>
      <c r="P57" s="12"/>
      <c r="Q57" s="12"/>
      <c r="R57" s="12">
        <f t="shared" si="24"/>
        <v>0</v>
      </c>
      <c r="S57" s="12"/>
      <c r="T57" s="12"/>
      <c r="U57" s="12"/>
      <c r="V57" s="12"/>
      <c r="W57" s="12">
        <v>12.706000328063965</v>
      </c>
      <c r="X57" s="12">
        <f t="shared" si="3"/>
        <v>0</v>
      </c>
      <c r="Y57" s="12"/>
      <c r="Z57" s="12"/>
      <c r="AA57" s="12"/>
      <c r="AB57" s="12"/>
      <c r="AC57" s="12"/>
      <c r="AD57" s="12"/>
      <c r="AE57" s="12"/>
      <c r="AF57" s="12"/>
      <c r="AG57" s="12"/>
      <c r="AH57" s="12"/>
      <c r="AI57" s="12"/>
      <c r="AJ57" s="12"/>
      <c r="AK57" s="12">
        <v>353.85101318359375</v>
      </c>
      <c r="AL57" s="12"/>
      <c r="AM57" s="12">
        <v>535.68701171875</v>
      </c>
      <c r="AN57" s="12"/>
      <c r="AO57" s="12"/>
      <c r="AP57" s="12"/>
      <c r="AQ57" s="12"/>
      <c r="AR57" s="12"/>
      <c r="AS57" s="12"/>
      <c r="AT57" s="12"/>
      <c r="AU57" s="12"/>
      <c r="AV57" s="12"/>
      <c r="AW57" s="12"/>
      <c r="AX57" s="12"/>
      <c r="AY57" s="12"/>
      <c r="AZ57" s="12"/>
      <c r="BA57" s="12"/>
      <c r="BB57" s="12"/>
      <c r="BC57" s="12"/>
      <c r="BD57" s="12"/>
      <c r="BE57" s="12">
        <v>162055.046875</v>
      </c>
      <c r="BF57" s="12"/>
    </row>
    <row r="58" spans="1:59" ht="13.5" x14ac:dyDescent="0.25">
      <c r="A58" s="22" t="s">
        <v>151</v>
      </c>
      <c r="B58" s="12">
        <f t="shared" si="0"/>
        <v>4912143</v>
      </c>
      <c r="C58" s="12">
        <f t="shared" si="1"/>
        <v>0</v>
      </c>
      <c r="D58" s="12"/>
      <c r="E58" s="12"/>
      <c r="F58" s="12">
        <v>4912143</v>
      </c>
      <c r="G58" s="12"/>
      <c r="H58" s="12"/>
      <c r="I58" s="12"/>
      <c r="J58" s="12"/>
      <c r="K58" s="12"/>
      <c r="L58" s="12"/>
      <c r="M58" s="12"/>
      <c r="N58" s="12">
        <v>2063.50390625</v>
      </c>
      <c r="O58" s="12"/>
      <c r="P58" s="12"/>
      <c r="Q58" s="12"/>
      <c r="R58" s="12">
        <v>396746.40625</v>
      </c>
      <c r="S58" s="12">
        <v>396746.40625</v>
      </c>
      <c r="T58" s="12"/>
      <c r="U58" s="12"/>
      <c r="V58" s="12"/>
      <c r="W58" s="12">
        <v>2801.135986328125</v>
      </c>
      <c r="X58" s="12">
        <f t="shared" si="3"/>
        <v>0</v>
      </c>
      <c r="Y58" s="12"/>
      <c r="Z58" s="12"/>
      <c r="AA58" s="12"/>
      <c r="AB58" s="12"/>
      <c r="AC58" s="12"/>
      <c r="AD58" s="12"/>
      <c r="AE58" s="12"/>
      <c r="AF58" s="12"/>
      <c r="AG58" s="12">
        <v>17626.873046875</v>
      </c>
      <c r="AH58" s="12"/>
      <c r="AI58" s="12"/>
      <c r="AJ58" s="12"/>
      <c r="AK58" s="12">
        <v>16852.572265625</v>
      </c>
      <c r="AL58" s="12">
        <v>93151.0625</v>
      </c>
      <c r="AM58" s="12">
        <v>30780.54296875</v>
      </c>
      <c r="AN58" s="12">
        <v>296192.125</v>
      </c>
      <c r="AO58" s="12"/>
      <c r="AP58" s="12"/>
      <c r="AQ58" s="12"/>
      <c r="AR58" s="12"/>
      <c r="AS58" s="12"/>
      <c r="AT58" s="12"/>
      <c r="AU58" s="12"/>
      <c r="AV58" s="12"/>
      <c r="AW58" s="12"/>
      <c r="AX58" s="12"/>
      <c r="AY58" s="12"/>
      <c r="AZ58" s="12"/>
      <c r="BA58" s="12"/>
      <c r="BB58" s="12"/>
      <c r="BC58" s="12"/>
      <c r="BD58" s="12"/>
      <c r="BE58" s="12">
        <v>28306120</v>
      </c>
      <c r="BF58" s="12"/>
    </row>
    <row r="59" spans="1:59" s="2" customFormat="1" x14ac:dyDescent="0.2">
      <c r="A59" s="13" t="s">
        <v>87</v>
      </c>
      <c r="B59" s="14">
        <f t="shared" si="0"/>
        <v>5626764</v>
      </c>
      <c r="C59" s="14">
        <f t="shared" si="1"/>
        <v>0</v>
      </c>
      <c r="D59" s="14">
        <f t="shared" ref="D59" si="25">SUM(D60:D66)</f>
        <v>0</v>
      </c>
      <c r="E59" s="14">
        <f t="shared" ref="E59:M59" si="26">SUM(E60:E66)</f>
        <v>0</v>
      </c>
      <c r="F59" s="14">
        <f t="shared" si="26"/>
        <v>5626764</v>
      </c>
      <c r="G59" s="14">
        <f t="shared" si="26"/>
        <v>0</v>
      </c>
      <c r="H59" s="14">
        <f t="shared" si="26"/>
        <v>0</v>
      </c>
      <c r="I59" s="14">
        <f t="shared" si="26"/>
        <v>0</v>
      </c>
      <c r="J59" s="14">
        <f t="shared" si="26"/>
        <v>0</v>
      </c>
      <c r="K59" s="14">
        <f t="shared" si="26"/>
        <v>0</v>
      </c>
      <c r="L59" s="14">
        <f t="shared" si="26"/>
        <v>0</v>
      </c>
      <c r="M59" s="14">
        <f t="shared" si="26"/>
        <v>0</v>
      </c>
      <c r="N59" s="14">
        <f>SUM(N60:N66)</f>
        <v>0</v>
      </c>
      <c r="O59" s="14">
        <v>0</v>
      </c>
      <c r="P59" s="14">
        <v>0</v>
      </c>
      <c r="Q59" s="14">
        <f t="shared" ref="Q59:BD59" si="27">SUM(Q60:Q66)</f>
        <v>0</v>
      </c>
      <c r="R59" s="14">
        <f t="shared" si="27"/>
        <v>0</v>
      </c>
      <c r="S59" s="14">
        <f t="shared" si="27"/>
        <v>0</v>
      </c>
      <c r="T59" s="14">
        <f t="shared" si="27"/>
        <v>0</v>
      </c>
      <c r="U59" s="14">
        <f t="shared" si="27"/>
        <v>0</v>
      </c>
      <c r="V59" s="14">
        <f t="shared" si="27"/>
        <v>0</v>
      </c>
      <c r="W59" s="14">
        <f t="shared" si="27"/>
        <v>0</v>
      </c>
      <c r="X59" s="14">
        <f t="shared" si="3"/>
        <v>0</v>
      </c>
      <c r="Y59" s="14">
        <f t="shared" si="27"/>
        <v>0</v>
      </c>
      <c r="Z59" s="14">
        <f t="shared" si="27"/>
        <v>0</v>
      </c>
      <c r="AA59" s="14">
        <f t="shared" si="27"/>
        <v>0</v>
      </c>
      <c r="AB59" s="14">
        <f t="shared" si="27"/>
        <v>0</v>
      </c>
      <c r="AC59" s="14">
        <f t="shared" si="27"/>
        <v>0</v>
      </c>
      <c r="AD59" s="14">
        <f t="shared" si="27"/>
        <v>0</v>
      </c>
      <c r="AE59" s="14">
        <f t="shared" si="27"/>
        <v>0</v>
      </c>
      <c r="AF59" s="14">
        <f>SUM(AF60:AF66)</f>
        <v>30144.760833740234</v>
      </c>
      <c r="AG59" s="14">
        <f>SUM(AG60:AG66)</f>
        <v>9462780.6712341309</v>
      </c>
      <c r="AH59" s="14">
        <f>SUM(AH60:AH66)</f>
        <v>564834.625</v>
      </c>
      <c r="AI59" s="14">
        <f t="shared" si="27"/>
        <v>2219416.3010749817</v>
      </c>
      <c r="AJ59" s="14">
        <f t="shared" si="27"/>
        <v>1545819.15625</v>
      </c>
      <c r="AK59" s="14">
        <f t="shared" si="27"/>
        <v>77992.399375021458</v>
      </c>
      <c r="AL59" s="14">
        <f t="shared" si="27"/>
        <v>6593893.47265625</v>
      </c>
      <c r="AM59" s="14">
        <f t="shared" si="27"/>
        <v>3154.7449607849121</v>
      </c>
      <c r="AN59" s="14">
        <f t="shared" si="27"/>
        <v>0</v>
      </c>
      <c r="AO59" s="14">
        <f t="shared" si="27"/>
        <v>0</v>
      </c>
      <c r="AP59" s="14">
        <f>SUM(AP60:AP66)</f>
        <v>0</v>
      </c>
      <c r="AQ59" s="14">
        <f>SUM(AQ60:AQ66)</f>
        <v>0</v>
      </c>
      <c r="AR59" s="14">
        <f t="shared" si="27"/>
        <v>0</v>
      </c>
      <c r="AS59" s="14">
        <f t="shared" si="27"/>
        <v>0</v>
      </c>
      <c r="AT59" s="14">
        <f t="shared" si="27"/>
        <v>0</v>
      </c>
      <c r="AU59" s="14">
        <f t="shared" si="27"/>
        <v>0</v>
      </c>
      <c r="AV59" s="14">
        <f t="shared" si="27"/>
        <v>0</v>
      </c>
      <c r="AW59" s="14">
        <f t="shared" si="27"/>
        <v>0</v>
      </c>
      <c r="AX59" s="14">
        <f t="shared" si="27"/>
        <v>0</v>
      </c>
      <c r="AY59" s="14">
        <f t="shared" si="27"/>
        <v>0</v>
      </c>
      <c r="AZ59" s="14">
        <f t="shared" si="27"/>
        <v>0</v>
      </c>
      <c r="BA59" s="14">
        <f t="shared" si="27"/>
        <v>0</v>
      </c>
      <c r="BB59" s="14">
        <f t="shared" si="27"/>
        <v>0</v>
      </c>
      <c r="BC59" s="14">
        <f t="shared" si="27"/>
        <v>0</v>
      </c>
      <c r="BD59" s="14">
        <f t="shared" si="27"/>
        <v>0</v>
      </c>
      <c r="BE59" s="14">
        <f>SUM(BE60:BE66)</f>
        <v>162116.99324798584</v>
      </c>
      <c r="BF59" s="14">
        <f>SUM(BF60:BF66)</f>
        <v>0</v>
      </c>
      <c r="BG59" s="5"/>
    </row>
    <row r="60" spans="1:59" ht="13.5" x14ac:dyDescent="0.25">
      <c r="A60" s="8" t="s">
        <v>88</v>
      </c>
      <c r="B60" s="12">
        <f t="shared" si="0"/>
        <v>0</v>
      </c>
      <c r="C60" s="12">
        <f t="shared" si="1"/>
        <v>0</v>
      </c>
      <c r="D60" s="12"/>
      <c r="E60" s="12"/>
      <c r="F60" s="12"/>
      <c r="G60" s="12"/>
      <c r="H60" s="12"/>
      <c r="I60" s="12"/>
      <c r="J60" s="12"/>
      <c r="K60" s="12"/>
      <c r="L60" s="12"/>
      <c r="M60" s="12"/>
      <c r="N60" s="12"/>
      <c r="O60" s="12"/>
      <c r="P60" s="12"/>
      <c r="Q60" s="12"/>
      <c r="R60" s="12">
        <f t="shared" ref="R60:R66" si="28">SUM(S60:V60)</f>
        <v>0</v>
      </c>
      <c r="S60" s="12"/>
      <c r="T60" s="12"/>
      <c r="U60" s="12"/>
      <c r="V60" s="12"/>
      <c r="W60" s="12"/>
      <c r="X60" s="12">
        <f t="shared" si="3"/>
        <v>0</v>
      </c>
      <c r="Y60" s="12"/>
      <c r="Z60" s="12"/>
      <c r="AA60" s="12"/>
      <c r="AB60" s="12"/>
      <c r="AC60" s="12"/>
      <c r="AD60" s="12"/>
      <c r="AE60" s="12"/>
      <c r="AF60" s="12"/>
      <c r="AG60" s="12"/>
      <c r="AH60" s="12">
        <v>564834.625</v>
      </c>
      <c r="AI60" s="12">
        <v>380554.875</v>
      </c>
      <c r="AJ60" s="12">
        <v>1236641.125</v>
      </c>
      <c r="AK60" s="12"/>
      <c r="AL60" s="12"/>
      <c r="AM60" s="12"/>
      <c r="AN60" s="12"/>
      <c r="AO60" s="12"/>
      <c r="AP60" s="12"/>
      <c r="AQ60" s="12"/>
      <c r="AR60" s="12"/>
      <c r="AS60" s="12"/>
      <c r="AT60" s="12"/>
      <c r="AU60" s="12"/>
      <c r="AV60" s="12"/>
      <c r="AW60" s="12"/>
      <c r="AX60" s="12"/>
      <c r="AY60" s="12"/>
      <c r="AZ60" s="12"/>
      <c r="BA60" s="12"/>
      <c r="BB60" s="12"/>
      <c r="BC60" s="12"/>
      <c r="BD60" s="12"/>
      <c r="BE60" s="12"/>
      <c r="BF60" s="12"/>
    </row>
    <row r="61" spans="1:59" ht="13.5" x14ac:dyDescent="0.25">
      <c r="A61" s="8" t="s">
        <v>89</v>
      </c>
      <c r="B61" s="12">
        <f t="shared" si="0"/>
        <v>0</v>
      </c>
      <c r="C61" s="12">
        <f t="shared" si="1"/>
        <v>0</v>
      </c>
      <c r="D61" s="12"/>
      <c r="E61" s="12"/>
      <c r="F61" s="12"/>
      <c r="G61" s="12"/>
      <c r="H61" s="12"/>
      <c r="I61" s="12"/>
      <c r="J61" s="12"/>
      <c r="K61" s="12"/>
      <c r="L61" s="12"/>
      <c r="M61" s="12"/>
      <c r="N61" s="12"/>
      <c r="O61" s="12"/>
      <c r="P61" s="12"/>
      <c r="Q61" s="12"/>
      <c r="R61" s="12">
        <f t="shared" si="28"/>
        <v>0</v>
      </c>
      <c r="S61" s="12"/>
      <c r="T61" s="12"/>
      <c r="U61" s="12"/>
      <c r="V61" s="12"/>
      <c r="W61" s="12"/>
      <c r="X61" s="12">
        <f t="shared" si="3"/>
        <v>0</v>
      </c>
      <c r="Y61" s="12"/>
      <c r="Z61" s="12"/>
      <c r="AA61" s="12"/>
      <c r="AB61" s="12"/>
      <c r="AC61" s="12"/>
      <c r="AD61" s="12"/>
      <c r="AE61" s="12"/>
      <c r="AF61" s="12"/>
      <c r="AG61" s="12">
        <v>2916.254150390625</v>
      </c>
      <c r="AH61" s="12"/>
      <c r="AI61" s="12">
        <v>1819579.625</v>
      </c>
      <c r="AJ61" s="12">
        <v>309178.03125</v>
      </c>
      <c r="AK61" s="12"/>
      <c r="AL61" s="12">
        <v>7575.5888671875</v>
      </c>
      <c r="AM61" s="12">
        <v>60.116001129150391</v>
      </c>
      <c r="AN61" s="12"/>
      <c r="AO61" s="12"/>
      <c r="AP61" s="12"/>
      <c r="AQ61" s="12"/>
      <c r="AR61" s="12"/>
      <c r="AS61" s="12"/>
      <c r="AT61" s="12"/>
      <c r="AU61" s="12"/>
      <c r="AV61" s="12"/>
      <c r="AW61" s="12"/>
      <c r="AX61" s="12"/>
      <c r="AY61" s="12"/>
      <c r="AZ61" s="12"/>
      <c r="BA61" s="12"/>
      <c r="BB61" s="12"/>
      <c r="BC61" s="12"/>
      <c r="BD61" s="12"/>
      <c r="BE61" s="12">
        <v>72.320213317871094</v>
      </c>
      <c r="BF61" s="12"/>
    </row>
    <row r="62" spans="1:59" ht="13.5" x14ac:dyDescent="0.25">
      <c r="A62" s="8" t="s">
        <v>90</v>
      </c>
      <c r="B62" s="12">
        <f t="shared" si="0"/>
        <v>0</v>
      </c>
      <c r="C62" s="12">
        <f t="shared" si="1"/>
        <v>0</v>
      </c>
      <c r="D62" s="12"/>
      <c r="E62" s="12"/>
      <c r="F62" s="12"/>
      <c r="G62" s="12"/>
      <c r="H62" s="12"/>
      <c r="I62" s="12"/>
      <c r="J62" s="12"/>
      <c r="K62" s="12"/>
      <c r="L62" s="12"/>
      <c r="M62" s="12"/>
      <c r="N62" s="12"/>
      <c r="O62" s="12"/>
      <c r="P62" s="12"/>
      <c r="Q62" s="12"/>
      <c r="R62" s="12">
        <f t="shared" si="28"/>
        <v>0</v>
      </c>
      <c r="S62" s="12"/>
      <c r="T62" s="12"/>
      <c r="U62" s="12"/>
      <c r="V62" s="12"/>
      <c r="W62" s="12"/>
      <c r="X62" s="12">
        <f t="shared" si="3"/>
        <v>0</v>
      </c>
      <c r="Y62" s="12"/>
      <c r="Z62" s="12"/>
      <c r="AA62" s="12"/>
      <c r="AB62" s="12"/>
      <c r="AC62" s="12"/>
      <c r="AD62" s="12"/>
      <c r="AE62" s="12"/>
      <c r="AF62" s="12">
        <v>29135.298828125</v>
      </c>
      <c r="AG62" s="12">
        <v>9421383</v>
      </c>
      <c r="AH62" s="12"/>
      <c r="AI62" s="12">
        <v>18057.998046875</v>
      </c>
      <c r="AJ62" s="12"/>
      <c r="AK62" s="12">
        <v>77991.859375</v>
      </c>
      <c r="AL62" s="12">
        <v>6391942.5</v>
      </c>
      <c r="AM62" s="12">
        <v>2708.657958984375</v>
      </c>
      <c r="AN62" s="12"/>
      <c r="AO62" s="12"/>
      <c r="AP62" s="12"/>
      <c r="AQ62" s="12"/>
      <c r="AR62" s="12"/>
      <c r="AS62" s="12"/>
      <c r="AT62" s="12"/>
      <c r="AU62" s="12"/>
      <c r="AV62" s="12"/>
      <c r="AW62" s="12"/>
      <c r="AX62" s="12"/>
      <c r="AY62" s="12"/>
      <c r="AZ62" s="12"/>
      <c r="BA62" s="12"/>
      <c r="BB62" s="12"/>
      <c r="BC62" s="12"/>
      <c r="BD62" s="12"/>
      <c r="BE62" s="12">
        <v>51.382026672363281</v>
      </c>
      <c r="BF62" s="12"/>
    </row>
    <row r="63" spans="1:59" ht="13.5" x14ac:dyDescent="0.25">
      <c r="A63" s="8" t="s">
        <v>91</v>
      </c>
      <c r="B63" s="12">
        <f t="shared" si="0"/>
        <v>0</v>
      </c>
      <c r="C63" s="12">
        <f t="shared" si="1"/>
        <v>0</v>
      </c>
      <c r="D63" s="12"/>
      <c r="E63" s="12"/>
      <c r="F63" s="12"/>
      <c r="G63" s="12"/>
      <c r="H63" s="12"/>
      <c r="I63" s="12"/>
      <c r="J63" s="12"/>
      <c r="K63" s="12"/>
      <c r="L63" s="12"/>
      <c r="M63" s="12"/>
      <c r="N63" s="12"/>
      <c r="O63" s="12"/>
      <c r="P63" s="12"/>
      <c r="Q63" s="12"/>
      <c r="R63" s="12">
        <f t="shared" si="28"/>
        <v>0</v>
      </c>
      <c r="S63" s="12"/>
      <c r="T63" s="12"/>
      <c r="U63" s="12"/>
      <c r="V63" s="12"/>
      <c r="W63" s="12"/>
      <c r="X63" s="12">
        <f t="shared" si="3"/>
        <v>0</v>
      </c>
      <c r="Y63" s="12"/>
      <c r="Z63" s="12"/>
      <c r="AA63" s="12"/>
      <c r="AB63" s="12"/>
      <c r="AC63" s="12"/>
      <c r="AD63" s="12"/>
      <c r="AE63" s="12"/>
      <c r="AF63" s="12">
        <v>677.27001953125</v>
      </c>
      <c r="AG63" s="12">
        <v>35428.5234375</v>
      </c>
      <c r="AH63" s="12"/>
      <c r="AI63" s="12">
        <v>1162.5770263671875</v>
      </c>
      <c r="AJ63" s="12"/>
      <c r="AK63" s="12">
        <v>0.54000002145767212</v>
      </c>
      <c r="AL63" s="12">
        <v>169743.34375</v>
      </c>
      <c r="AM63" s="12">
        <v>109.45400238037109</v>
      </c>
      <c r="AN63" s="12"/>
      <c r="AO63" s="12"/>
      <c r="AP63" s="12"/>
      <c r="AQ63" s="12"/>
      <c r="AR63" s="12"/>
      <c r="AS63" s="12"/>
      <c r="AT63" s="12"/>
      <c r="AU63" s="12"/>
      <c r="AV63" s="12"/>
      <c r="AW63" s="12"/>
      <c r="AX63" s="12"/>
      <c r="AY63" s="12"/>
      <c r="AZ63" s="12"/>
      <c r="BA63" s="12"/>
      <c r="BB63" s="12"/>
      <c r="BC63" s="12"/>
      <c r="BD63" s="12"/>
      <c r="BE63" s="12">
        <v>2856.47998046875</v>
      </c>
      <c r="BF63" s="12"/>
    </row>
    <row r="64" spans="1:59" ht="13.5" x14ac:dyDescent="0.25">
      <c r="A64" s="8" t="s">
        <v>119</v>
      </c>
      <c r="B64" s="12">
        <f t="shared" si="0"/>
        <v>0</v>
      </c>
      <c r="C64" s="12">
        <f t="shared" si="1"/>
        <v>0</v>
      </c>
      <c r="D64" s="12"/>
      <c r="E64" s="12"/>
      <c r="F64" s="12"/>
      <c r="G64" s="12"/>
      <c r="H64" s="12"/>
      <c r="I64" s="12"/>
      <c r="J64" s="12"/>
      <c r="K64" s="12"/>
      <c r="L64" s="12"/>
      <c r="M64" s="12"/>
      <c r="N64" s="12"/>
      <c r="O64" s="12"/>
      <c r="P64" s="12"/>
      <c r="Q64" s="12"/>
      <c r="R64" s="12">
        <f t="shared" si="28"/>
        <v>0</v>
      </c>
      <c r="S64" s="12"/>
      <c r="T64" s="12"/>
      <c r="U64" s="12"/>
      <c r="V64" s="12"/>
      <c r="W64" s="12"/>
      <c r="X64" s="12">
        <f t="shared" si="3"/>
        <v>0</v>
      </c>
      <c r="Y64" s="12"/>
      <c r="Z64" s="12"/>
      <c r="AA64" s="12"/>
      <c r="AB64" s="12"/>
      <c r="AC64" s="12"/>
      <c r="AD64" s="12"/>
      <c r="AE64" s="12"/>
      <c r="AF64" s="12"/>
      <c r="AG64" s="12">
        <v>210.56283569335938</v>
      </c>
      <c r="AH64" s="12"/>
      <c r="AI64" s="12">
        <v>61.226001739501953</v>
      </c>
      <c r="AJ64" s="12"/>
      <c r="AK64" s="12"/>
      <c r="AL64" s="12">
        <v>15252.2060546875</v>
      </c>
      <c r="AM64" s="12"/>
      <c r="AN64" s="12"/>
      <c r="AO64" s="12"/>
      <c r="AP64" s="12"/>
      <c r="AQ64" s="12"/>
      <c r="AR64" s="12"/>
      <c r="AS64" s="12"/>
      <c r="AT64" s="12"/>
      <c r="AU64" s="12"/>
      <c r="AV64" s="12"/>
      <c r="AW64" s="12"/>
      <c r="AX64" s="12"/>
      <c r="AY64" s="12"/>
      <c r="AZ64" s="12"/>
      <c r="BA64" s="12"/>
      <c r="BB64" s="12"/>
      <c r="BC64" s="12"/>
      <c r="BD64" s="12"/>
      <c r="BE64" s="12">
        <v>82.420402526855469</v>
      </c>
      <c r="BF64" s="12"/>
    </row>
    <row r="65" spans="1:58" ht="13.5" x14ac:dyDescent="0.25">
      <c r="A65" s="8" t="s">
        <v>120</v>
      </c>
      <c r="B65" s="12">
        <f t="shared" si="0"/>
        <v>0</v>
      </c>
      <c r="C65" s="12">
        <f t="shared" si="1"/>
        <v>0</v>
      </c>
      <c r="D65" s="12"/>
      <c r="E65" s="12"/>
      <c r="F65" s="12"/>
      <c r="G65" s="12"/>
      <c r="H65" s="12"/>
      <c r="I65" s="12"/>
      <c r="J65" s="12"/>
      <c r="K65" s="12"/>
      <c r="L65" s="12"/>
      <c r="M65" s="12"/>
      <c r="N65" s="12"/>
      <c r="O65" s="12"/>
      <c r="P65" s="12"/>
      <c r="Q65" s="12"/>
      <c r="R65" s="12">
        <f t="shared" si="28"/>
        <v>0</v>
      </c>
      <c r="S65" s="12"/>
      <c r="T65" s="12"/>
      <c r="U65" s="12"/>
      <c r="V65" s="12"/>
      <c r="W65" s="12"/>
      <c r="X65" s="12">
        <f t="shared" si="3"/>
        <v>0</v>
      </c>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row>
    <row r="66" spans="1:58" ht="13.5" x14ac:dyDescent="0.25">
      <c r="A66" s="8" t="s">
        <v>92</v>
      </c>
      <c r="B66" s="12">
        <f t="shared" si="0"/>
        <v>5626764</v>
      </c>
      <c r="C66" s="12">
        <f t="shared" si="1"/>
        <v>0</v>
      </c>
      <c r="D66" s="12"/>
      <c r="E66" s="12"/>
      <c r="F66" s="12">
        <v>5626764</v>
      </c>
      <c r="G66" s="12"/>
      <c r="H66" s="12"/>
      <c r="I66" s="12"/>
      <c r="J66" s="12"/>
      <c r="K66" s="12"/>
      <c r="L66" s="12"/>
      <c r="M66" s="12"/>
      <c r="N66" s="12"/>
      <c r="O66" s="12"/>
      <c r="P66" s="12"/>
      <c r="Q66" s="12"/>
      <c r="R66" s="12">
        <f t="shared" si="28"/>
        <v>0</v>
      </c>
      <c r="S66" s="12"/>
      <c r="T66" s="12"/>
      <c r="U66" s="12"/>
      <c r="V66" s="12"/>
      <c r="W66" s="12"/>
      <c r="X66" s="12">
        <f t="shared" si="3"/>
        <v>0</v>
      </c>
      <c r="Y66" s="12"/>
      <c r="Z66" s="12"/>
      <c r="AA66" s="12"/>
      <c r="AB66" s="12"/>
      <c r="AC66" s="12"/>
      <c r="AD66" s="12"/>
      <c r="AE66" s="12"/>
      <c r="AF66" s="12">
        <v>332.19198608398438</v>
      </c>
      <c r="AG66" s="12">
        <v>2842.330810546875</v>
      </c>
      <c r="AH66" s="12"/>
      <c r="AI66" s="12"/>
      <c r="AJ66" s="12"/>
      <c r="AK66" s="12"/>
      <c r="AL66" s="12">
        <v>9379.833984375</v>
      </c>
      <c r="AM66" s="12">
        <v>276.51699829101563</v>
      </c>
      <c r="AN66" s="12"/>
      <c r="AO66" s="12"/>
      <c r="AP66" s="12"/>
      <c r="AQ66" s="12"/>
      <c r="AR66" s="12"/>
      <c r="AS66" s="12"/>
      <c r="AT66" s="12"/>
      <c r="AU66" s="12"/>
      <c r="AV66" s="12"/>
      <c r="AW66" s="12"/>
      <c r="AX66" s="12"/>
      <c r="AY66" s="12"/>
      <c r="AZ66" s="12"/>
      <c r="BA66" s="12"/>
      <c r="BB66" s="12"/>
      <c r="BC66" s="12"/>
      <c r="BD66" s="12"/>
      <c r="BE66" s="12">
        <v>159054.390625</v>
      </c>
      <c r="BF66" s="12"/>
    </row>
    <row r="67" spans="1:58" s="2" customFormat="1" x14ac:dyDescent="0.2">
      <c r="A67" s="13" t="s">
        <v>93</v>
      </c>
      <c r="B67" s="14">
        <f t="shared" si="0"/>
        <v>4105455.39</v>
      </c>
      <c r="C67" s="14">
        <f>H67+I67</f>
        <v>0</v>
      </c>
      <c r="D67" s="14">
        <f>SUM(D68:D71)</f>
        <v>1259.3900000000001</v>
      </c>
      <c r="E67" s="14">
        <f>SUM(E68:E71)</f>
        <v>0</v>
      </c>
      <c r="F67" s="14">
        <f>SUM(F68:F71)</f>
        <v>4104196</v>
      </c>
      <c r="G67" s="14">
        <f t="shared" ref="G67:M67" si="29">SUM(G68:G71)</f>
        <v>0</v>
      </c>
      <c r="H67" s="14">
        <f t="shared" si="29"/>
        <v>0</v>
      </c>
      <c r="I67" s="14">
        <f t="shared" si="29"/>
        <v>0</v>
      </c>
      <c r="J67" s="14">
        <f t="shared" si="29"/>
        <v>0</v>
      </c>
      <c r="K67" s="14">
        <f t="shared" si="29"/>
        <v>0</v>
      </c>
      <c r="L67" s="14">
        <f t="shared" si="29"/>
        <v>0</v>
      </c>
      <c r="M67" s="14">
        <f t="shared" si="29"/>
        <v>0</v>
      </c>
      <c r="N67" s="14">
        <f>SUM(N68:N71)</f>
        <v>0</v>
      </c>
      <c r="O67" s="14">
        <v>0</v>
      </c>
      <c r="P67" s="14">
        <v>0</v>
      </c>
      <c r="Q67" s="14">
        <f t="shared" ref="Q67:AT67" si="30">SUM(Q68:Q71)</f>
        <v>0</v>
      </c>
      <c r="R67" s="14">
        <f>SUM(R68:R71)</f>
        <v>28675.890625</v>
      </c>
      <c r="S67" s="14">
        <f t="shared" si="30"/>
        <v>28675.890625</v>
      </c>
      <c r="T67" s="14">
        <f t="shared" si="30"/>
        <v>0</v>
      </c>
      <c r="U67" s="14">
        <f t="shared" si="30"/>
        <v>0</v>
      </c>
      <c r="V67" s="14">
        <f t="shared" si="30"/>
        <v>0</v>
      </c>
      <c r="W67" s="14">
        <f t="shared" si="30"/>
        <v>1594.2151184082031</v>
      </c>
      <c r="X67" s="14">
        <f t="shared" si="3"/>
        <v>0</v>
      </c>
      <c r="Y67" s="14">
        <f t="shared" si="30"/>
        <v>0</v>
      </c>
      <c r="Z67" s="14">
        <f t="shared" si="30"/>
        <v>0</v>
      </c>
      <c r="AA67" s="14">
        <f t="shared" si="30"/>
        <v>0</v>
      </c>
      <c r="AB67" s="14">
        <f t="shared" si="30"/>
        <v>0</v>
      </c>
      <c r="AC67" s="14">
        <f t="shared" si="30"/>
        <v>0</v>
      </c>
      <c r="AD67" s="14">
        <f t="shared" si="30"/>
        <v>0</v>
      </c>
      <c r="AE67" s="14">
        <f t="shared" si="30"/>
        <v>0</v>
      </c>
      <c r="AF67" s="14">
        <f t="shared" si="30"/>
        <v>436569.3381652832</v>
      </c>
      <c r="AG67" s="14">
        <f>SUM(AG68:AG71)</f>
        <v>2067810.3504333496</v>
      </c>
      <c r="AH67" s="14">
        <f t="shared" si="30"/>
        <v>0</v>
      </c>
      <c r="AI67" s="14">
        <f t="shared" si="30"/>
        <v>206781.921875</v>
      </c>
      <c r="AJ67" s="14">
        <f t="shared" si="30"/>
        <v>0</v>
      </c>
      <c r="AK67" s="14">
        <f t="shared" si="30"/>
        <v>622583.875</v>
      </c>
      <c r="AL67" s="14">
        <f t="shared" si="30"/>
        <v>4726435.3814697266</v>
      </c>
      <c r="AM67" s="14">
        <f t="shared" si="30"/>
        <v>64085.3447265625</v>
      </c>
      <c r="AN67" s="14">
        <f t="shared" si="30"/>
        <v>0</v>
      </c>
      <c r="AO67" s="14">
        <f t="shared" si="30"/>
        <v>0</v>
      </c>
      <c r="AP67" s="14">
        <f>SUM(AP68:AP71)</f>
        <v>0</v>
      </c>
      <c r="AQ67" s="14">
        <f>SUM(AQ68:AQ71)</f>
        <v>0</v>
      </c>
      <c r="AR67" s="14">
        <f t="shared" si="30"/>
        <v>0</v>
      </c>
      <c r="AS67" s="14">
        <f t="shared" si="30"/>
        <v>70771.1484375</v>
      </c>
      <c r="AT67" s="14">
        <f t="shared" si="30"/>
        <v>0</v>
      </c>
      <c r="AU67" s="14">
        <f>SUM(AU68:AU71)</f>
        <v>1656364.125</v>
      </c>
      <c r="AV67" s="14">
        <f t="shared" ref="AV67:BD67" si="31">SUM(AV68:AV71)</f>
        <v>0</v>
      </c>
      <c r="AW67" s="14">
        <f t="shared" si="31"/>
        <v>0</v>
      </c>
      <c r="AX67" s="14">
        <f t="shared" si="31"/>
        <v>0</v>
      </c>
      <c r="AY67" s="14">
        <f t="shared" si="31"/>
        <v>4156.39990234375</v>
      </c>
      <c r="AZ67" s="14">
        <f t="shared" si="31"/>
        <v>0</v>
      </c>
      <c r="BA67" s="14">
        <f t="shared" si="31"/>
        <v>0</v>
      </c>
      <c r="BB67" s="14">
        <f t="shared" si="31"/>
        <v>0</v>
      </c>
      <c r="BC67" s="14">
        <f t="shared" si="31"/>
        <v>0</v>
      </c>
      <c r="BD67" s="14">
        <f t="shared" si="31"/>
        <v>0</v>
      </c>
      <c r="BE67" s="14">
        <f>SUM(BE68:BE71)</f>
        <v>92237000</v>
      </c>
      <c r="BF67" s="14">
        <f>SUM(BF68:BF71)</f>
        <v>0</v>
      </c>
    </row>
    <row r="68" spans="1:58" ht="13.5" x14ac:dyDescent="0.25">
      <c r="A68" s="22" t="s">
        <v>130</v>
      </c>
      <c r="B68" s="12">
        <f t="shared" si="0"/>
        <v>34279</v>
      </c>
      <c r="C68" s="12">
        <f t="shared" si="1"/>
        <v>0</v>
      </c>
      <c r="D68" s="12"/>
      <c r="E68" s="12"/>
      <c r="F68" s="12">
        <v>34279</v>
      </c>
      <c r="G68" s="12"/>
      <c r="H68" s="12"/>
      <c r="I68" s="12"/>
      <c r="J68" s="12"/>
      <c r="K68" s="12"/>
      <c r="L68" s="12"/>
      <c r="M68" s="12"/>
      <c r="N68" s="12"/>
      <c r="O68" s="12"/>
      <c r="P68" s="12"/>
      <c r="Q68" s="12"/>
      <c r="R68" s="12">
        <f t="shared" ref="R68:R71" si="32">SUM(S68:V68)</f>
        <v>0</v>
      </c>
      <c r="S68" s="12"/>
      <c r="T68" s="12"/>
      <c r="U68" s="12"/>
      <c r="V68" s="12"/>
      <c r="W68" s="12"/>
      <c r="X68" s="12">
        <f t="shared" si="3"/>
        <v>0</v>
      </c>
      <c r="Y68" s="12"/>
      <c r="Z68" s="12"/>
      <c r="AA68" s="12"/>
      <c r="AB68" s="12"/>
      <c r="AC68" s="12"/>
      <c r="AD68" s="12"/>
      <c r="AE68" s="12"/>
      <c r="AF68" s="12"/>
      <c r="AG68" s="12">
        <v>120494.0234375</v>
      </c>
      <c r="AH68" s="12"/>
      <c r="AI68" s="12"/>
      <c r="AJ68" s="12"/>
      <c r="AK68" s="12">
        <v>248880.5625</v>
      </c>
      <c r="AL68" s="12">
        <v>899883.4375</v>
      </c>
      <c r="AM68" s="12">
        <v>7350.2978515625</v>
      </c>
      <c r="AN68" s="12"/>
      <c r="AO68" s="12"/>
      <c r="AP68" s="12"/>
      <c r="AQ68" s="12"/>
      <c r="AR68" s="12"/>
      <c r="AS68" s="12"/>
      <c r="AT68" s="12"/>
      <c r="AU68" s="12"/>
      <c r="AV68" s="12"/>
      <c r="AW68" s="12"/>
      <c r="AX68" s="12"/>
      <c r="AY68" s="12"/>
      <c r="AZ68" s="12"/>
      <c r="BA68" s="12"/>
      <c r="BB68" s="12"/>
      <c r="BC68" s="12"/>
      <c r="BD68" s="12"/>
      <c r="BE68" s="12">
        <v>5968000</v>
      </c>
      <c r="BF68" s="12"/>
    </row>
    <row r="69" spans="1:58" ht="13.5" x14ac:dyDescent="0.25">
      <c r="A69" s="22" t="s">
        <v>131</v>
      </c>
      <c r="B69" s="12">
        <f t="shared" ref="B69:B92" si="33">E69+F69+G69+D69</f>
        <v>380955</v>
      </c>
      <c r="C69" s="12">
        <f>H69+I69</f>
        <v>0</v>
      </c>
      <c r="D69" s="12"/>
      <c r="E69" s="12"/>
      <c r="F69" s="12">
        <v>380955</v>
      </c>
      <c r="G69" s="12"/>
      <c r="H69" s="12"/>
      <c r="I69" s="12"/>
      <c r="J69" s="12"/>
      <c r="K69" s="12"/>
      <c r="L69" s="12"/>
      <c r="M69" s="12"/>
      <c r="N69" s="12"/>
      <c r="O69" s="12"/>
      <c r="P69" s="12"/>
      <c r="Q69" s="12"/>
      <c r="R69" s="12">
        <f t="shared" si="32"/>
        <v>0</v>
      </c>
      <c r="S69" s="12"/>
      <c r="T69" s="12"/>
      <c r="U69" s="12"/>
      <c r="V69" s="12"/>
      <c r="W69" s="12">
        <v>1352.025634765625</v>
      </c>
      <c r="X69" s="12">
        <f t="shared" ref="X69:X74" si="34">SUM(Y69:AC69)</f>
        <v>0</v>
      </c>
      <c r="Y69" s="12"/>
      <c r="Z69" s="12"/>
      <c r="AA69" s="12"/>
      <c r="AB69" s="12"/>
      <c r="AC69" s="12"/>
      <c r="AD69" s="12"/>
      <c r="AE69" s="12"/>
      <c r="AF69" s="12">
        <v>436204.8125</v>
      </c>
      <c r="AG69" s="12">
        <v>1947136.625</v>
      </c>
      <c r="AH69" s="12"/>
      <c r="AI69" s="12">
        <v>202221.96875</v>
      </c>
      <c r="AJ69" s="12"/>
      <c r="AK69" s="12">
        <v>373703.3125</v>
      </c>
      <c r="AL69" s="12">
        <v>3823708.5</v>
      </c>
      <c r="AM69" s="12">
        <v>56735.046875</v>
      </c>
      <c r="AN69" s="12"/>
      <c r="AO69" s="12"/>
      <c r="AP69" s="12"/>
      <c r="AQ69" s="12"/>
      <c r="AR69" s="12"/>
      <c r="AS69" s="12"/>
      <c r="AT69" s="12"/>
      <c r="AU69" s="12"/>
      <c r="AV69" s="12"/>
      <c r="AW69" s="12"/>
      <c r="AX69" s="12"/>
      <c r="AY69" s="12"/>
      <c r="AZ69" s="12"/>
      <c r="BA69" s="12"/>
      <c r="BB69" s="12"/>
      <c r="BC69" s="12"/>
      <c r="BD69" s="12"/>
      <c r="BE69" s="12">
        <v>37000000</v>
      </c>
      <c r="BF69" s="12"/>
    </row>
    <row r="70" spans="1:58" ht="13.5" x14ac:dyDescent="0.25">
      <c r="A70" s="22" t="s">
        <v>132</v>
      </c>
      <c r="B70" s="12">
        <f t="shared" si="33"/>
        <v>381948.1</v>
      </c>
      <c r="C70" s="12">
        <f>H70+I70</f>
        <v>0</v>
      </c>
      <c r="D70" s="12">
        <v>993.1</v>
      </c>
      <c r="E70" s="12"/>
      <c r="F70" s="12">
        <v>380955</v>
      </c>
      <c r="G70" s="12"/>
      <c r="H70" s="12"/>
      <c r="I70" s="12"/>
      <c r="J70" s="12"/>
      <c r="K70" s="12"/>
      <c r="L70" s="12"/>
      <c r="M70" s="12"/>
      <c r="N70" s="12"/>
      <c r="O70" s="12"/>
      <c r="P70" s="12"/>
      <c r="Q70" s="12"/>
      <c r="R70" s="12">
        <v>28675.890625</v>
      </c>
      <c r="S70" s="12">
        <v>28675.890625</v>
      </c>
      <c r="T70" s="12"/>
      <c r="U70" s="12"/>
      <c r="V70" s="12"/>
      <c r="W70" s="12">
        <v>242.18948364257813</v>
      </c>
      <c r="X70" s="12">
        <f t="shared" si="34"/>
        <v>0</v>
      </c>
      <c r="Y70" s="12"/>
      <c r="Z70" s="12"/>
      <c r="AA70" s="12"/>
      <c r="AB70" s="12"/>
      <c r="AC70" s="12"/>
      <c r="AD70" s="12"/>
      <c r="AE70" s="12"/>
      <c r="AF70" s="12">
        <v>364.52566528320313</v>
      </c>
      <c r="AG70" s="12">
        <v>179.70199584960938</v>
      </c>
      <c r="AH70" s="12"/>
      <c r="AI70" s="12">
        <v>4559.953125</v>
      </c>
      <c r="AJ70" s="12"/>
      <c r="AK70" s="12"/>
      <c r="AL70" s="12">
        <v>1321.48095703125</v>
      </c>
      <c r="AM70" s="12"/>
      <c r="AN70" s="12"/>
      <c r="AO70" s="12"/>
      <c r="AP70" s="12"/>
      <c r="AQ70" s="12"/>
      <c r="AR70" s="12"/>
      <c r="AS70" s="12"/>
      <c r="AT70" s="12"/>
      <c r="AU70" s="12"/>
      <c r="AV70" s="12"/>
      <c r="AW70" s="12"/>
      <c r="AX70" s="12"/>
      <c r="AY70" s="12">
        <v>4156.39990234375</v>
      </c>
      <c r="AZ70" s="12"/>
      <c r="BA70" s="12"/>
      <c r="BB70" s="12"/>
      <c r="BC70" s="12"/>
      <c r="BD70" s="12"/>
      <c r="BE70" s="12">
        <v>48523000</v>
      </c>
      <c r="BF70" s="12"/>
    </row>
    <row r="71" spans="1:58" ht="13.5" x14ac:dyDescent="0.25">
      <c r="A71" s="22" t="s">
        <v>133</v>
      </c>
      <c r="B71" s="12">
        <f t="shared" si="33"/>
        <v>3308273.29</v>
      </c>
      <c r="C71" s="12">
        <f>H71+I71</f>
        <v>0</v>
      </c>
      <c r="D71" s="12">
        <v>266.29000000000002</v>
      </c>
      <c r="E71" s="12"/>
      <c r="F71" s="12">
        <v>3308007</v>
      </c>
      <c r="G71" s="12"/>
      <c r="H71" s="12"/>
      <c r="I71" s="12"/>
      <c r="J71" s="12"/>
      <c r="K71" s="12"/>
      <c r="L71" s="12"/>
      <c r="M71" s="12"/>
      <c r="N71" s="12"/>
      <c r="O71" s="12"/>
      <c r="P71" s="12"/>
      <c r="Q71" s="12"/>
      <c r="R71" s="12">
        <f t="shared" si="32"/>
        <v>0</v>
      </c>
      <c r="S71" s="12"/>
      <c r="T71" s="12"/>
      <c r="U71" s="12"/>
      <c r="V71" s="12"/>
      <c r="W71" s="12"/>
      <c r="X71" s="12">
        <f t="shared" si="34"/>
        <v>0</v>
      </c>
      <c r="Y71" s="12"/>
      <c r="Z71" s="12"/>
      <c r="AA71" s="12"/>
      <c r="AB71" s="12"/>
      <c r="AC71" s="12"/>
      <c r="AD71" s="12"/>
      <c r="AE71" s="12"/>
      <c r="AF71" s="12"/>
      <c r="AG71" s="12"/>
      <c r="AH71" s="12"/>
      <c r="AI71" s="12"/>
      <c r="AJ71" s="12"/>
      <c r="AK71" s="12"/>
      <c r="AL71" s="12">
        <v>1521.9630126953125</v>
      </c>
      <c r="AM71" s="12"/>
      <c r="AN71" s="12"/>
      <c r="AO71" s="12"/>
      <c r="AP71" s="12"/>
      <c r="AQ71" s="12"/>
      <c r="AR71" s="12"/>
      <c r="AS71" s="12">
        <v>70771.1484375</v>
      </c>
      <c r="AT71" s="12"/>
      <c r="AU71" s="12">
        <v>1656364.125</v>
      </c>
      <c r="AV71" s="12"/>
      <c r="AW71" s="12"/>
      <c r="AX71" s="12"/>
      <c r="AY71" s="12"/>
      <c r="AZ71" s="12"/>
      <c r="BA71" s="12"/>
      <c r="BB71" s="12"/>
      <c r="BC71" s="12"/>
      <c r="BD71" s="12"/>
      <c r="BE71" s="12">
        <v>746000</v>
      </c>
      <c r="BF71" s="12"/>
    </row>
    <row r="72" spans="1:58" s="2" customFormat="1" x14ac:dyDescent="0.2">
      <c r="A72" s="13" t="s">
        <v>94</v>
      </c>
      <c r="B72" s="14">
        <f t="shared" si="33"/>
        <v>0</v>
      </c>
      <c r="C72" s="14">
        <f t="shared" ref="C72:C92" si="35">H72+I72</f>
        <v>0</v>
      </c>
      <c r="D72" s="14">
        <f>SUM(D73:D75)</f>
        <v>0</v>
      </c>
      <c r="E72" s="14">
        <f>SUM(E73:E75)</f>
        <v>0</v>
      </c>
      <c r="F72" s="14">
        <f>SUM(F73:F75)</f>
        <v>0</v>
      </c>
      <c r="G72" s="14">
        <f t="shared" ref="G72:W72" si="36">SUM(G73:G75)</f>
        <v>0</v>
      </c>
      <c r="H72" s="14">
        <f t="shared" si="36"/>
        <v>0</v>
      </c>
      <c r="I72" s="14">
        <f t="shared" si="36"/>
        <v>0</v>
      </c>
      <c r="J72" s="14">
        <f t="shared" si="36"/>
        <v>0</v>
      </c>
      <c r="K72" s="14">
        <f t="shared" si="36"/>
        <v>0</v>
      </c>
      <c r="L72" s="14">
        <f t="shared" si="36"/>
        <v>0</v>
      </c>
      <c r="M72" s="14">
        <f t="shared" si="36"/>
        <v>0</v>
      </c>
      <c r="N72" s="14">
        <f t="shared" si="36"/>
        <v>0</v>
      </c>
      <c r="O72" s="14">
        <f t="shared" si="36"/>
        <v>0</v>
      </c>
      <c r="P72" s="14">
        <f t="shared" si="36"/>
        <v>0</v>
      </c>
      <c r="Q72" s="14">
        <f t="shared" si="36"/>
        <v>0</v>
      </c>
      <c r="R72" s="14">
        <f t="shared" si="36"/>
        <v>0</v>
      </c>
      <c r="S72" s="14">
        <f t="shared" si="36"/>
        <v>0</v>
      </c>
      <c r="T72" s="14">
        <f t="shared" si="36"/>
        <v>0</v>
      </c>
      <c r="U72" s="14">
        <f t="shared" si="36"/>
        <v>0</v>
      </c>
      <c r="V72" s="14">
        <f t="shared" si="36"/>
        <v>0</v>
      </c>
      <c r="W72" s="14">
        <f t="shared" si="36"/>
        <v>0</v>
      </c>
      <c r="X72" s="14">
        <f t="shared" si="34"/>
        <v>0</v>
      </c>
      <c r="Y72" s="14">
        <f t="shared" ref="Y72:BE72" si="37">SUM(Y73:Y75)</f>
        <v>0</v>
      </c>
      <c r="Z72" s="14">
        <f t="shared" si="37"/>
        <v>0</v>
      </c>
      <c r="AA72" s="14">
        <f t="shared" si="37"/>
        <v>0</v>
      </c>
      <c r="AB72" s="14">
        <f t="shared" si="37"/>
        <v>0</v>
      </c>
      <c r="AC72" s="14">
        <f t="shared" si="37"/>
        <v>0</v>
      </c>
      <c r="AD72" s="14">
        <f t="shared" si="37"/>
        <v>0</v>
      </c>
      <c r="AE72" s="14">
        <f t="shared" si="37"/>
        <v>0</v>
      </c>
      <c r="AF72" s="14">
        <f t="shared" si="37"/>
        <v>0</v>
      </c>
      <c r="AG72" s="14">
        <f t="shared" si="37"/>
        <v>0</v>
      </c>
      <c r="AH72" s="14">
        <f t="shared" si="37"/>
        <v>0</v>
      </c>
      <c r="AI72" s="14">
        <f t="shared" si="37"/>
        <v>0</v>
      </c>
      <c r="AJ72" s="14">
        <f t="shared" si="37"/>
        <v>0</v>
      </c>
      <c r="AK72" s="14">
        <f t="shared" si="37"/>
        <v>0</v>
      </c>
      <c r="AL72" s="14">
        <f t="shared" si="37"/>
        <v>0</v>
      </c>
      <c r="AM72" s="14">
        <f t="shared" si="37"/>
        <v>0</v>
      </c>
      <c r="AN72" s="14">
        <f t="shared" si="37"/>
        <v>0</v>
      </c>
      <c r="AO72" s="14">
        <f>SUM(AO73:AO75)</f>
        <v>79758.4609375</v>
      </c>
      <c r="AP72" s="14">
        <f t="shared" si="37"/>
        <v>158111.70703125</v>
      </c>
      <c r="AQ72" s="14">
        <f>SUM(AQ73:AQ75)</f>
        <v>330473.33679199219</v>
      </c>
      <c r="AR72" s="14">
        <f t="shared" si="37"/>
        <v>4695.6360015869141</v>
      </c>
      <c r="AS72" s="14">
        <f t="shared" si="37"/>
        <v>0</v>
      </c>
      <c r="AT72" s="14">
        <f t="shared" si="37"/>
        <v>29401.29296875</v>
      </c>
      <c r="AU72" s="14">
        <f t="shared" si="37"/>
        <v>7955.8289794921875</v>
      </c>
      <c r="AV72" s="14">
        <f t="shared" si="37"/>
        <v>0</v>
      </c>
      <c r="AW72" s="14">
        <f t="shared" si="37"/>
        <v>0</v>
      </c>
      <c r="AX72" s="14">
        <f t="shared" si="37"/>
        <v>0</v>
      </c>
      <c r="AY72" s="14">
        <f t="shared" si="37"/>
        <v>0</v>
      </c>
      <c r="AZ72" s="14">
        <f t="shared" si="37"/>
        <v>0</v>
      </c>
      <c r="BA72" s="14">
        <f t="shared" si="37"/>
        <v>0</v>
      </c>
      <c r="BB72" s="14">
        <f t="shared" si="37"/>
        <v>0</v>
      </c>
      <c r="BC72" s="14">
        <f t="shared" si="37"/>
        <v>0</v>
      </c>
      <c r="BD72" s="14">
        <f t="shared" si="37"/>
        <v>0</v>
      </c>
      <c r="BE72" s="14">
        <f t="shared" si="37"/>
        <v>0</v>
      </c>
      <c r="BF72" s="14">
        <f>SUM(BF73:BF75)</f>
        <v>0</v>
      </c>
    </row>
    <row r="73" spans="1:58" ht="13.5" x14ac:dyDescent="0.25">
      <c r="A73" s="8" t="s">
        <v>95</v>
      </c>
      <c r="B73" s="12">
        <f t="shared" si="33"/>
        <v>0</v>
      </c>
      <c r="C73" s="12">
        <f t="shared" si="35"/>
        <v>0</v>
      </c>
      <c r="D73" s="12"/>
      <c r="E73" s="12"/>
      <c r="F73" s="12"/>
      <c r="G73" s="12"/>
      <c r="H73" s="12"/>
      <c r="I73" s="12"/>
      <c r="J73" s="12"/>
      <c r="K73" s="12"/>
      <c r="L73" s="12"/>
      <c r="M73" s="12"/>
      <c r="N73" s="12"/>
      <c r="O73" s="12"/>
      <c r="P73" s="12"/>
      <c r="Q73" s="12"/>
      <c r="R73" s="12">
        <f t="shared" ref="R73:R92" si="38">SUM(S73:V73)</f>
        <v>0</v>
      </c>
      <c r="S73" s="12"/>
      <c r="T73" s="12"/>
      <c r="U73" s="12"/>
      <c r="V73" s="12"/>
      <c r="W73" s="12"/>
      <c r="X73" s="12">
        <f t="shared" si="34"/>
        <v>0</v>
      </c>
      <c r="Y73" s="12"/>
      <c r="Z73" s="12"/>
      <c r="AA73" s="12"/>
      <c r="AB73" s="12"/>
      <c r="AC73" s="12"/>
      <c r="AD73" s="12"/>
      <c r="AE73" s="12"/>
      <c r="AF73" s="12"/>
      <c r="AG73" s="12"/>
      <c r="AH73" s="12"/>
      <c r="AI73" s="12"/>
      <c r="AJ73" s="12"/>
      <c r="AK73" s="12"/>
      <c r="AL73" s="12"/>
      <c r="AM73" s="12"/>
      <c r="AN73" s="12"/>
      <c r="AO73" s="12">
        <v>44522.1953125</v>
      </c>
      <c r="AP73" s="12">
        <v>41671.9921875</v>
      </c>
      <c r="AQ73" s="12">
        <v>256143.0625</v>
      </c>
      <c r="AR73" s="12">
        <v>1872.3909912109375</v>
      </c>
      <c r="AS73" s="12"/>
      <c r="AT73" s="12">
        <v>14781.3115234375</v>
      </c>
      <c r="AU73" s="12">
        <v>1878.0150146484375</v>
      </c>
      <c r="AV73" s="12"/>
      <c r="AW73" s="12"/>
      <c r="AX73" s="12"/>
      <c r="AY73" s="12"/>
      <c r="AZ73" s="12"/>
      <c r="BA73" s="12"/>
      <c r="BB73" s="12"/>
      <c r="BC73" s="12"/>
      <c r="BD73" s="12"/>
      <c r="BE73" s="12"/>
      <c r="BF73" s="12"/>
    </row>
    <row r="74" spans="1:58" ht="13.5" x14ac:dyDescent="0.25">
      <c r="A74" s="8" t="s">
        <v>96</v>
      </c>
      <c r="B74" s="12">
        <f t="shared" si="33"/>
        <v>0</v>
      </c>
      <c r="C74" s="12">
        <f t="shared" si="35"/>
        <v>0</v>
      </c>
      <c r="D74" s="12"/>
      <c r="E74" s="12"/>
      <c r="F74" s="12"/>
      <c r="G74" s="12"/>
      <c r="H74" s="12"/>
      <c r="I74" s="12"/>
      <c r="J74" s="12"/>
      <c r="K74" s="12"/>
      <c r="L74" s="12"/>
      <c r="M74" s="12"/>
      <c r="N74" s="12"/>
      <c r="O74" s="12"/>
      <c r="P74" s="12"/>
      <c r="Q74" s="12"/>
      <c r="R74" s="12">
        <f t="shared" si="38"/>
        <v>0</v>
      </c>
      <c r="S74" s="12"/>
      <c r="T74" s="12"/>
      <c r="U74" s="12"/>
      <c r="V74" s="12"/>
      <c r="W74" s="12"/>
      <c r="X74" s="12">
        <f t="shared" si="34"/>
        <v>0</v>
      </c>
      <c r="Y74" s="12"/>
      <c r="Z74" s="12"/>
      <c r="AA74" s="12"/>
      <c r="AB74" s="12"/>
      <c r="AC74" s="12"/>
      <c r="AD74" s="12"/>
      <c r="AE74" s="12"/>
      <c r="AF74" s="12"/>
      <c r="AG74" s="12"/>
      <c r="AH74" s="12"/>
      <c r="AI74" s="12"/>
      <c r="AJ74" s="12"/>
      <c r="AK74" s="12"/>
      <c r="AL74" s="12"/>
      <c r="AM74" s="12"/>
      <c r="AN74" s="12"/>
      <c r="AO74" s="12">
        <v>18117.591796875</v>
      </c>
      <c r="AP74" s="12">
        <v>43711.16796875</v>
      </c>
      <c r="AQ74" s="12">
        <v>73113.78125</v>
      </c>
      <c r="AR74" s="12">
        <v>2618.781005859375</v>
      </c>
      <c r="AS74" s="12"/>
      <c r="AT74" s="12">
        <v>14619.9814453125</v>
      </c>
      <c r="AU74" s="12">
        <v>5526.47998046875</v>
      </c>
      <c r="AV74" s="12"/>
      <c r="AW74" s="12"/>
      <c r="AX74" s="12"/>
      <c r="AY74" s="12"/>
      <c r="AZ74" s="12"/>
      <c r="BA74" s="12"/>
      <c r="BB74" s="12"/>
      <c r="BC74" s="12"/>
      <c r="BD74" s="12"/>
      <c r="BE74" s="12"/>
      <c r="BF74" s="12"/>
    </row>
    <row r="75" spans="1:58" ht="13.5" x14ac:dyDescent="0.25">
      <c r="A75" s="8" t="s">
        <v>97</v>
      </c>
      <c r="B75" s="12">
        <f t="shared" si="33"/>
        <v>0</v>
      </c>
      <c r="C75" s="12">
        <f t="shared" si="35"/>
        <v>0</v>
      </c>
      <c r="D75" s="12"/>
      <c r="E75" s="12"/>
      <c r="F75" s="12"/>
      <c r="G75" s="12"/>
      <c r="H75" s="12"/>
      <c r="I75" s="12"/>
      <c r="J75" s="12"/>
      <c r="K75" s="12"/>
      <c r="L75" s="12"/>
      <c r="M75" s="12"/>
      <c r="N75" s="12"/>
      <c r="O75" s="12"/>
      <c r="P75" s="12"/>
      <c r="Q75" s="12"/>
      <c r="R75" s="12">
        <f t="shared" si="38"/>
        <v>0</v>
      </c>
      <c r="S75" s="12"/>
      <c r="T75" s="12"/>
      <c r="U75" s="12"/>
      <c r="V75" s="12"/>
      <c r="W75" s="12"/>
      <c r="X75" s="12">
        <f>SUM(Y75:AC75)</f>
        <v>0</v>
      </c>
      <c r="Y75" s="12"/>
      <c r="Z75" s="12"/>
      <c r="AA75" s="12"/>
      <c r="AB75" s="12"/>
      <c r="AC75" s="12"/>
      <c r="AD75" s="12"/>
      <c r="AE75" s="12"/>
      <c r="AF75" s="12"/>
      <c r="AG75" s="12"/>
      <c r="AH75" s="12"/>
      <c r="AI75" s="12"/>
      <c r="AJ75" s="12"/>
      <c r="AK75" s="12"/>
      <c r="AL75" s="12"/>
      <c r="AM75" s="12"/>
      <c r="AN75" s="12"/>
      <c r="AO75" s="12">
        <v>17118.673828125</v>
      </c>
      <c r="AP75" s="12">
        <v>72728.546875</v>
      </c>
      <c r="AQ75" s="12">
        <v>1216.4930419921875</v>
      </c>
      <c r="AR75" s="12">
        <v>204.46400451660156</v>
      </c>
      <c r="AS75" s="12"/>
      <c r="AT75" s="12"/>
      <c r="AU75" s="12">
        <v>551.333984375</v>
      </c>
      <c r="AV75" s="12"/>
      <c r="AW75" s="12"/>
      <c r="AX75" s="12"/>
      <c r="AY75" s="12"/>
      <c r="AZ75" s="12"/>
      <c r="BA75" s="12"/>
      <c r="BB75" s="12"/>
      <c r="BC75" s="12"/>
      <c r="BD75" s="12"/>
      <c r="BE75" s="12"/>
      <c r="BF75" s="12"/>
    </row>
    <row r="76" spans="1:58" ht="13.5" x14ac:dyDescent="0.25">
      <c r="A76" s="8" t="s">
        <v>98</v>
      </c>
      <c r="B76" s="12">
        <f t="shared" si="33"/>
        <v>1707203</v>
      </c>
      <c r="C76" s="12">
        <f t="shared" si="35"/>
        <v>0</v>
      </c>
      <c r="D76" s="12"/>
      <c r="E76" s="12"/>
      <c r="F76" s="12">
        <v>1707203</v>
      </c>
      <c r="G76" s="12"/>
      <c r="H76" s="12"/>
      <c r="I76" s="12"/>
      <c r="J76" s="12"/>
      <c r="K76" s="12"/>
      <c r="L76" s="12"/>
      <c r="M76" s="12"/>
      <c r="N76" s="12"/>
      <c r="O76" s="12"/>
      <c r="P76" s="12"/>
      <c r="Q76" s="12"/>
      <c r="R76" s="12">
        <f t="shared" si="38"/>
        <v>0</v>
      </c>
      <c r="S76" s="12"/>
      <c r="T76" s="12"/>
      <c r="U76" s="12"/>
      <c r="V76" s="12"/>
      <c r="W76" s="12"/>
      <c r="X76" s="12">
        <f>SUM(Y76:AC76)</f>
        <v>0</v>
      </c>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row>
    <row r="77" spans="1:58" s="2" customFormat="1" x14ac:dyDescent="0.2">
      <c r="A77" s="13" t="s">
        <v>99</v>
      </c>
      <c r="B77" s="14">
        <f t="shared" si="33"/>
        <v>206194.89892578125</v>
      </c>
      <c r="C77" s="14">
        <f t="shared" si="35"/>
        <v>0</v>
      </c>
      <c r="D77" s="14">
        <f>SUM(D78:D81)</f>
        <v>0</v>
      </c>
      <c r="E77" s="14">
        <f>SUM(E78:E81)</f>
        <v>0</v>
      </c>
      <c r="F77" s="14">
        <f>SUM(F78:F81)</f>
        <v>206194.89892578125</v>
      </c>
      <c r="G77" s="14">
        <v>0</v>
      </c>
      <c r="H77" s="14">
        <v>0</v>
      </c>
      <c r="I77" s="14">
        <v>0</v>
      </c>
      <c r="J77" s="14">
        <v>0</v>
      </c>
      <c r="K77" s="14">
        <v>0</v>
      </c>
      <c r="L77" s="14">
        <v>0</v>
      </c>
      <c r="M77" s="14">
        <v>0</v>
      </c>
      <c r="N77" s="14">
        <v>0</v>
      </c>
      <c r="O77" s="14">
        <v>0</v>
      </c>
      <c r="P77" s="14">
        <v>0</v>
      </c>
      <c r="Q77" s="14">
        <f t="shared" ref="Q77:W77" si="39">SUM(Q78:Q81)</f>
        <v>0</v>
      </c>
      <c r="R77" s="14">
        <f>SUM(R78:R81)</f>
        <v>299</v>
      </c>
      <c r="S77" s="14">
        <f t="shared" si="39"/>
        <v>299</v>
      </c>
      <c r="T77" s="14">
        <f>SUM(T78:T81)</f>
        <v>0</v>
      </c>
      <c r="U77" s="14">
        <f t="shared" si="39"/>
        <v>0</v>
      </c>
      <c r="V77" s="14">
        <f t="shared" si="39"/>
        <v>0</v>
      </c>
      <c r="W77" s="14">
        <f t="shared" si="39"/>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v>0</v>
      </c>
      <c r="AV77" s="14">
        <f t="shared" ref="AV77:BD77" si="40">SUM(AV78:AV81)</f>
        <v>11090.0498046875</v>
      </c>
      <c r="AW77" s="14">
        <f t="shared" si="40"/>
        <v>1219.8089752197266</v>
      </c>
      <c r="AX77" s="14">
        <f t="shared" si="40"/>
        <v>0</v>
      </c>
      <c r="AY77" s="14">
        <f>SUM(AY78:AY81)</f>
        <v>4156.39990234375</v>
      </c>
      <c r="AZ77" s="14">
        <f t="shared" si="40"/>
        <v>0</v>
      </c>
      <c r="BA77" s="14">
        <f t="shared" si="40"/>
        <v>6520.3398132324219</v>
      </c>
      <c r="BB77" s="14">
        <f t="shared" si="40"/>
        <v>0</v>
      </c>
      <c r="BC77" s="14">
        <f t="shared" si="40"/>
        <v>0</v>
      </c>
      <c r="BD77" s="14">
        <f t="shared" si="40"/>
        <v>0</v>
      </c>
      <c r="BE77" s="14">
        <f>SUM(BE78:BE81)</f>
        <v>240388.6630859375</v>
      </c>
      <c r="BF77" s="14">
        <f>SUM(BF78:BF81)</f>
        <v>0</v>
      </c>
    </row>
    <row r="78" spans="1:58" ht="13.5" x14ac:dyDescent="0.25">
      <c r="A78" s="22" t="s">
        <v>134</v>
      </c>
      <c r="B78" s="12">
        <f t="shared" si="33"/>
        <v>200210</v>
      </c>
      <c r="C78" s="12">
        <f t="shared" si="35"/>
        <v>0</v>
      </c>
      <c r="D78" s="12"/>
      <c r="E78" s="12"/>
      <c r="F78" s="12">
        <v>200210</v>
      </c>
      <c r="G78" s="12"/>
      <c r="H78" s="12"/>
      <c r="I78" s="12"/>
      <c r="J78" s="12"/>
      <c r="K78" s="12"/>
      <c r="L78" s="12"/>
      <c r="M78" s="12"/>
      <c r="N78" s="12"/>
      <c r="O78" s="12"/>
      <c r="P78" s="12"/>
      <c r="Q78" s="12"/>
      <c r="R78" s="12">
        <f t="shared" si="38"/>
        <v>0</v>
      </c>
      <c r="S78" s="12"/>
      <c r="T78" s="12"/>
      <c r="U78" s="12"/>
      <c r="V78" s="12"/>
      <c r="W78" s="12"/>
      <c r="X78" s="12">
        <f t="shared" ref="X78:X86" si="41">SUM(Y78:AC78)</f>
        <v>0</v>
      </c>
      <c r="Y78" s="12"/>
      <c r="Z78" s="12"/>
      <c r="AA78" s="12"/>
      <c r="AB78" s="12"/>
      <c r="AC78" s="12"/>
      <c r="AD78" s="12"/>
      <c r="AE78" s="12"/>
      <c r="AF78" s="12"/>
      <c r="AG78" s="12"/>
      <c r="AH78" s="12"/>
      <c r="AI78" s="12"/>
      <c r="AJ78" s="12"/>
      <c r="AK78" s="12"/>
      <c r="AL78" s="12">
        <v>15363.5576171875</v>
      </c>
      <c r="AM78" s="12"/>
      <c r="AN78" s="12"/>
      <c r="AO78" s="12"/>
      <c r="AP78" s="12"/>
      <c r="AQ78" s="12"/>
      <c r="AR78" s="12"/>
      <c r="AS78" s="12"/>
      <c r="AT78" s="12"/>
      <c r="AU78" s="12"/>
      <c r="AV78" s="12">
        <v>11090.0498046875</v>
      </c>
      <c r="AW78" s="12">
        <v>1081.844970703125</v>
      </c>
      <c r="AX78" s="12"/>
      <c r="AY78" s="12"/>
      <c r="AZ78" s="12"/>
      <c r="BA78" s="12">
        <v>335.79000854492188</v>
      </c>
      <c r="BB78" s="12"/>
      <c r="BC78" s="12"/>
      <c r="BD78" s="12"/>
      <c r="BE78" s="12">
        <v>228081.25</v>
      </c>
      <c r="BF78" s="12"/>
    </row>
    <row r="79" spans="1:58" ht="13.5" x14ac:dyDescent="0.25">
      <c r="A79" s="22" t="s">
        <v>135</v>
      </c>
      <c r="B79" s="12">
        <f t="shared" si="33"/>
        <v>5984.89892578125</v>
      </c>
      <c r="C79" s="12">
        <f t="shared" si="35"/>
        <v>0</v>
      </c>
      <c r="D79" s="12"/>
      <c r="E79" s="12"/>
      <c r="F79" s="12">
        <v>5984.89892578125</v>
      </c>
      <c r="G79" s="12"/>
      <c r="H79" s="12"/>
      <c r="I79" s="12"/>
      <c r="J79" s="12"/>
      <c r="K79" s="12"/>
      <c r="L79" s="12"/>
      <c r="M79" s="12"/>
      <c r="N79" s="12"/>
      <c r="O79" s="12"/>
      <c r="P79" s="12"/>
      <c r="Q79" s="12"/>
      <c r="R79" s="12">
        <v>299</v>
      </c>
      <c r="S79" s="12">
        <v>299</v>
      </c>
      <c r="T79" s="12"/>
      <c r="U79" s="12"/>
      <c r="V79" s="12"/>
      <c r="W79" s="12"/>
      <c r="X79" s="12">
        <f t="shared" si="41"/>
        <v>0</v>
      </c>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v>137.96400451660156</v>
      </c>
      <c r="AX79" s="12"/>
      <c r="AY79" s="12">
        <v>4156.39990234375</v>
      </c>
      <c r="AZ79" s="12"/>
      <c r="BA79" s="12">
        <v>6184.5498046875</v>
      </c>
      <c r="BB79" s="12"/>
      <c r="BC79" s="12"/>
      <c r="BD79" s="12"/>
      <c r="BE79" s="12">
        <v>12307.4130859375</v>
      </c>
      <c r="BF79" s="12"/>
    </row>
    <row r="80" spans="1:58" ht="13.5" x14ac:dyDescent="0.25">
      <c r="A80" s="8" t="s">
        <v>100</v>
      </c>
      <c r="B80" s="12">
        <f t="shared" si="33"/>
        <v>0</v>
      </c>
      <c r="C80" s="12">
        <f t="shared" si="35"/>
        <v>0</v>
      </c>
      <c r="D80" s="12"/>
      <c r="E80" s="12"/>
      <c r="F80" s="12"/>
      <c r="G80" s="12"/>
      <c r="H80" s="12"/>
      <c r="I80" s="12"/>
      <c r="J80" s="12"/>
      <c r="K80" s="12"/>
      <c r="L80" s="12"/>
      <c r="M80" s="12"/>
      <c r="N80" s="12"/>
      <c r="O80" s="12"/>
      <c r="P80" s="12"/>
      <c r="Q80" s="12"/>
      <c r="R80" s="12">
        <f t="shared" si="38"/>
        <v>0</v>
      </c>
      <c r="S80" s="12"/>
      <c r="T80" s="12"/>
      <c r="U80" s="12"/>
      <c r="V80" s="12"/>
      <c r="W80" s="12"/>
      <c r="X80" s="12">
        <f t="shared" si="41"/>
        <v>0</v>
      </c>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row>
    <row r="81" spans="1:58" ht="13.5" x14ac:dyDescent="0.25">
      <c r="A81" s="8" t="s">
        <v>101</v>
      </c>
      <c r="B81" s="12">
        <f t="shared" si="33"/>
        <v>0</v>
      </c>
      <c r="C81" s="12">
        <f t="shared" si="35"/>
        <v>0</v>
      </c>
      <c r="D81" s="12"/>
      <c r="E81" s="12"/>
      <c r="F81" s="12"/>
      <c r="G81" s="12"/>
      <c r="H81" s="12"/>
      <c r="I81" s="12"/>
      <c r="J81" s="12"/>
      <c r="K81" s="12"/>
      <c r="L81" s="12"/>
      <c r="M81" s="12"/>
      <c r="N81" s="12"/>
      <c r="O81" s="12"/>
      <c r="P81" s="12"/>
      <c r="Q81" s="12"/>
      <c r="R81" s="12">
        <f t="shared" si="38"/>
        <v>0</v>
      </c>
      <c r="S81" s="12"/>
      <c r="T81" s="12"/>
      <c r="U81" s="12"/>
      <c r="V81" s="12"/>
      <c r="W81" s="12"/>
      <c r="X81" s="12">
        <f t="shared" si="41"/>
        <v>0</v>
      </c>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row>
    <row r="82" spans="1:58" ht="13.5" x14ac:dyDescent="0.25">
      <c r="A82" s="8" t="s">
        <v>102</v>
      </c>
      <c r="B82" s="12">
        <f t="shared" si="33"/>
        <v>0</v>
      </c>
      <c r="C82" s="12">
        <f t="shared" si="35"/>
        <v>0</v>
      </c>
      <c r="D82" s="12"/>
      <c r="E82" s="12"/>
      <c r="F82" s="12"/>
      <c r="G82" s="12"/>
      <c r="H82" s="12"/>
      <c r="I82" s="12"/>
      <c r="J82" s="12"/>
      <c r="K82" s="12"/>
      <c r="L82" s="12"/>
      <c r="M82" s="12"/>
      <c r="N82" s="12"/>
      <c r="O82" s="12"/>
      <c r="P82" s="12"/>
      <c r="Q82" s="12"/>
      <c r="R82" s="12">
        <f t="shared" si="38"/>
        <v>0</v>
      </c>
      <c r="S82" s="12"/>
      <c r="T82" s="12"/>
      <c r="U82" s="12"/>
      <c r="V82" s="12"/>
      <c r="W82" s="12"/>
      <c r="X82" s="12">
        <f t="shared" si="41"/>
        <v>0</v>
      </c>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row>
    <row r="83" spans="1:58" ht="13.5" x14ac:dyDescent="0.25">
      <c r="A83" s="8" t="s">
        <v>103</v>
      </c>
      <c r="B83" s="12">
        <f t="shared" si="33"/>
        <v>0</v>
      </c>
      <c r="C83" s="12">
        <f t="shared" si="35"/>
        <v>0</v>
      </c>
      <c r="D83" s="12"/>
      <c r="E83" s="12"/>
      <c r="F83" s="12"/>
      <c r="G83" s="12"/>
      <c r="H83" s="12"/>
      <c r="I83" s="12"/>
      <c r="J83" s="12"/>
      <c r="K83" s="12"/>
      <c r="L83" s="12"/>
      <c r="M83" s="12"/>
      <c r="N83" s="12"/>
      <c r="O83" s="12"/>
      <c r="P83" s="12"/>
      <c r="Q83" s="12"/>
      <c r="R83" s="12">
        <f t="shared" si="38"/>
        <v>0</v>
      </c>
      <c r="S83" s="12"/>
      <c r="T83" s="12"/>
      <c r="U83" s="12"/>
      <c r="V83" s="12"/>
      <c r="W83" s="12"/>
      <c r="X83" s="12">
        <f t="shared" si="41"/>
        <v>0</v>
      </c>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row>
    <row r="84" spans="1:58" ht="13.5" x14ac:dyDescent="0.25">
      <c r="A84" s="8" t="s">
        <v>104</v>
      </c>
      <c r="B84" s="12">
        <f t="shared" si="33"/>
        <v>0</v>
      </c>
      <c r="C84" s="12">
        <f t="shared" si="35"/>
        <v>0</v>
      </c>
      <c r="D84" s="12"/>
      <c r="E84" s="12"/>
      <c r="F84" s="12"/>
      <c r="G84" s="12"/>
      <c r="H84" s="12"/>
      <c r="I84" s="12"/>
      <c r="J84" s="12"/>
      <c r="K84" s="12"/>
      <c r="L84" s="12"/>
      <c r="M84" s="12"/>
      <c r="N84" s="12"/>
      <c r="O84" s="12"/>
      <c r="P84" s="12"/>
      <c r="Q84" s="12"/>
      <c r="R84" s="12">
        <f t="shared" si="38"/>
        <v>0</v>
      </c>
      <c r="S84" s="12"/>
      <c r="T84" s="12"/>
      <c r="U84" s="12"/>
      <c r="V84" s="12"/>
      <c r="W84" s="12"/>
      <c r="X84" s="12">
        <f t="shared" si="41"/>
        <v>0</v>
      </c>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row>
    <row r="85" spans="1:58" ht="13.5" x14ac:dyDescent="0.25">
      <c r="A85" s="8" t="s">
        <v>105</v>
      </c>
      <c r="B85" s="12">
        <f t="shared" si="33"/>
        <v>0</v>
      </c>
      <c r="C85" s="12">
        <f t="shared" si="35"/>
        <v>0</v>
      </c>
      <c r="D85" s="12"/>
      <c r="E85" s="12"/>
      <c r="F85" s="12"/>
      <c r="G85" s="12"/>
      <c r="H85" s="12"/>
      <c r="I85" s="12"/>
      <c r="J85" s="12"/>
      <c r="K85" s="12"/>
      <c r="L85" s="12"/>
      <c r="M85" s="12"/>
      <c r="N85" s="12"/>
      <c r="O85" s="12"/>
      <c r="P85" s="12"/>
      <c r="Q85" s="12"/>
      <c r="R85" s="12">
        <f t="shared" si="38"/>
        <v>0</v>
      </c>
      <c r="S85" s="12"/>
      <c r="T85" s="12"/>
      <c r="U85" s="12"/>
      <c r="V85" s="12"/>
      <c r="W85" s="12"/>
      <c r="X85" s="12">
        <f t="shared" si="41"/>
        <v>0</v>
      </c>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row>
    <row r="86" spans="1:58" s="2" customFormat="1" x14ac:dyDescent="0.2">
      <c r="A86" s="13" t="s">
        <v>106</v>
      </c>
      <c r="B86" s="14">
        <f t="shared" si="33"/>
        <v>0</v>
      </c>
      <c r="C86" s="14">
        <f t="shared" si="35"/>
        <v>0</v>
      </c>
      <c r="D86" s="14">
        <f t="shared" ref="D86" si="42">SUM(D82:D85)</f>
        <v>0</v>
      </c>
      <c r="E86" s="14">
        <f t="shared" ref="E86:V86" si="43">SUM(E82:E85)</f>
        <v>0</v>
      </c>
      <c r="F86" s="14">
        <f t="shared" si="43"/>
        <v>0</v>
      </c>
      <c r="G86" s="14">
        <f t="shared" si="43"/>
        <v>0</v>
      </c>
      <c r="H86" s="14">
        <f t="shared" si="43"/>
        <v>0</v>
      </c>
      <c r="I86" s="14">
        <f t="shared" si="43"/>
        <v>0</v>
      </c>
      <c r="J86" s="14">
        <f t="shared" si="43"/>
        <v>0</v>
      </c>
      <c r="K86" s="14">
        <f t="shared" si="43"/>
        <v>0</v>
      </c>
      <c r="L86" s="14">
        <f t="shared" si="43"/>
        <v>0</v>
      </c>
      <c r="M86" s="14">
        <f t="shared" si="43"/>
        <v>0</v>
      </c>
      <c r="N86" s="14">
        <f t="shared" si="43"/>
        <v>0</v>
      </c>
      <c r="O86" s="14">
        <f t="shared" si="43"/>
        <v>0</v>
      </c>
      <c r="P86" s="14">
        <f t="shared" si="43"/>
        <v>0</v>
      </c>
      <c r="Q86" s="14">
        <f t="shared" si="43"/>
        <v>0</v>
      </c>
      <c r="R86" s="14">
        <f t="shared" si="38"/>
        <v>0</v>
      </c>
      <c r="S86" s="14">
        <f t="shared" si="43"/>
        <v>0</v>
      </c>
      <c r="T86" s="14">
        <f t="shared" si="43"/>
        <v>0</v>
      </c>
      <c r="U86" s="14">
        <f t="shared" si="43"/>
        <v>0</v>
      </c>
      <c r="V86" s="14">
        <f t="shared" si="43"/>
        <v>0</v>
      </c>
      <c r="W86" s="14">
        <f t="shared" ref="W86:AU86" si="44">SUM(W82:W85)</f>
        <v>0</v>
      </c>
      <c r="X86" s="14">
        <f t="shared" si="41"/>
        <v>0</v>
      </c>
      <c r="Y86" s="14">
        <f t="shared" si="44"/>
        <v>0</v>
      </c>
      <c r="Z86" s="14">
        <f t="shared" si="44"/>
        <v>0</v>
      </c>
      <c r="AA86" s="14">
        <f t="shared" si="44"/>
        <v>0</v>
      </c>
      <c r="AB86" s="14">
        <f t="shared" si="44"/>
        <v>0</v>
      </c>
      <c r="AC86" s="14">
        <f t="shared" si="44"/>
        <v>0</v>
      </c>
      <c r="AD86" s="14">
        <f t="shared" si="44"/>
        <v>0</v>
      </c>
      <c r="AE86" s="14">
        <f t="shared" si="44"/>
        <v>0</v>
      </c>
      <c r="AF86" s="14">
        <f t="shared" si="44"/>
        <v>0</v>
      </c>
      <c r="AG86" s="14">
        <f t="shared" si="44"/>
        <v>0</v>
      </c>
      <c r="AH86" s="14">
        <f t="shared" si="44"/>
        <v>0</v>
      </c>
      <c r="AI86" s="14">
        <f t="shared" si="44"/>
        <v>0</v>
      </c>
      <c r="AJ86" s="14">
        <f t="shared" si="44"/>
        <v>0</v>
      </c>
      <c r="AK86" s="14">
        <f t="shared" si="44"/>
        <v>0</v>
      </c>
      <c r="AL86" s="14">
        <f t="shared" si="44"/>
        <v>0</v>
      </c>
      <c r="AM86" s="14">
        <f t="shared" si="44"/>
        <v>0</v>
      </c>
      <c r="AN86" s="14">
        <f t="shared" si="44"/>
        <v>0</v>
      </c>
      <c r="AO86" s="14">
        <f t="shared" si="44"/>
        <v>0</v>
      </c>
      <c r="AP86" s="14">
        <f t="shared" si="44"/>
        <v>0</v>
      </c>
      <c r="AQ86" s="14">
        <f t="shared" si="44"/>
        <v>0</v>
      </c>
      <c r="AR86" s="14">
        <f t="shared" si="44"/>
        <v>0</v>
      </c>
      <c r="AS86" s="14">
        <f t="shared" si="44"/>
        <v>0</v>
      </c>
      <c r="AT86" s="14">
        <f t="shared" si="44"/>
        <v>0</v>
      </c>
      <c r="AU86" s="14">
        <f t="shared" si="44"/>
        <v>0</v>
      </c>
      <c r="AV86" s="14">
        <f>SUM(AV82:AV85)</f>
        <v>0</v>
      </c>
      <c r="AW86" s="14">
        <f>SUM(AW82:AW85)</f>
        <v>0</v>
      </c>
      <c r="AX86" s="14">
        <f t="shared" ref="AX86:BF86" si="45">SUM(AX82:AX85)</f>
        <v>0</v>
      </c>
      <c r="AY86" s="14">
        <f t="shared" si="45"/>
        <v>0</v>
      </c>
      <c r="AZ86" s="14">
        <f t="shared" si="45"/>
        <v>0</v>
      </c>
      <c r="BA86" s="14">
        <f t="shared" si="45"/>
        <v>0</v>
      </c>
      <c r="BB86" s="14">
        <f t="shared" si="45"/>
        <v>0</v>
      </c>
      <c r="BC86" s="14">
        <f t="shared" si="45"/>
        <v>0</v>
      </c>
      <c r="BD86" s="14">
        <f t="shared" si="45"/>
        <v>0</v>
      </c>
      <c r="BE86" s="14">
        <f>SUM(BE82:BE85)</f>
        <v>0</v>
      </c>
      <c r="BF86" s="14">
        <f t="shared" si="45"/>
        <v>0</v>
      </c>
    </row>
    <row r="87" spans="1:58" ht="13.5" x14ac:dyDescent="0.25">
      <c r="A87" s="8" t="s">
        <v>107</v>
      </c>
      <c r="B87" s="12">
        <f t="shared" si="33"/>
        <v>0</v>
      </c>
      <c r="C87" s="12">
        <f t="shared" si="35"/>
        <v>0</v>
      </c>
      <c r="D87" s="12"/>
      <c r="E87" s="12"/>
      <c r="F87" s="12"/>
      <c r="G87" s="12"/>
      <c r="H87" s="12"/>
      <c r="I87" s="12"/>
      <c r="J87" s="12"/>
      <c r="K87" s="12"/>
      <c r="L87" s="12"/>
      <c r="M87" s="12"/>
      <c r="N87" s="12"/>
      <c r="O87" s="12"/>
      <c r="P87" s="12"/>
      <c r="Q87" s="12"/>
      <c r="R87" s="12">
        <f t="shared" si="38"/>
        <v>0</v>
      </c>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v>17322.060546875</v>
      </c>
      <c r="AX87" s="12"/>
      <c r="AY87" s="12"/>
      <c r="AZ87" s="12"/>
      <c r="BA87" s="12"/>
      <c r="BB87" s="12"/>
      <c r="BC87" s="12"/>
      <c r="BD87" s="12"/>
      <c r="BE87" s="12">
        <v>17322.060546875</v>
      </c>
      <c r="BF87" s="12"/>
    </row>
    <row r="88" spans="1:58" ht="13.5" x14ac:dyDescent="0.25">
      <c r="A88" s="8" t="s">
        <v>108</v>
      </c>
      <c r="B88" s="12">
        <f t="shared" si="33"/>
        <v>0</v>
      </c>
      <c r="C88" s="12">
        <f t="shared" si="35"/>
        <v>0</v>
      </c>
      <c r="D88" s="12"/>
      <c r="E88" s="12"/>
      <c r="F88" s="12"/>
      <c r="G88" s="12"/>
      <c r="H88" s="12"/>
      <c r="I88" s="12"/>
      <c r="J88" s="12"/>
      <c r="K88" s="12"/>
      <c r="L88" s="12"/>
      <c r="M88" s="12"/>
      <c r="N88" s="12"/>
      <c r="O88" s="12"/>
      <c r="P88" s="12"/>
      <c r="Q88" s="12"/>
      <c r="R88" s="12">
        <f t="shared" si="38"/>
        <v>0</v>
      </c>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row>
    <row r="89" spans="1:58" ht="13.5" x14ac:dyDescent="0.25">
      <c r="A89" s="8" t="s">
        <v>109</v>
      </c>
      <c r="B89" s="12">
        <f t="shared" si="33"/>
        <v>0</v>
      </c>
      <c r="C89" s="12">
        <f t="shared" si="35"/>
        <v>0</v>
      </c>
      <c r="D89" s="12"/>
      <c r="E89" s="12"/>
      <c r="F89" s="12"/>
      <c r="G89" s="12"/>
      <c r="H89" s="12"/>
      <c r="I89" s="12"/>
      <c r="J89" s="12"/>
      <c r="K89" s="12"/>
      <c r="L89" s="12"/>
      <c r="M89" s="12"/>
      <c r="N89" s="12"/>
      <c r="O89" s="12"/>
      <c r="P89" s="12"/>
      <c r="Q89" s="12"/>
      <c r="R89" s="12">
        <f t="shared" si="38"/>
        <v>0</v>
      </c>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row>
    <row r="90" spans="1:58" ht="13.5" x14ac:dyDescent="0.25">
      <c r="A90" s="8" t="s">
        <v>110</v>
      </c>
      <c r="B90" s="12">
        <f t="shared" si="33"/>
        <v>0</v>
      </c>
      <c r="C90" s="12">
        <f t="shared" si="35"/>
        <v>0</v>
      </c>
      <c r="D90" s="12"/>
      <c r="E90" s="12"/>
      <c r="F90" s="12"/>
      <c r="G90" s="12"/>
      <c r="H90" s="12"/>
      <c r="I90" s="12"/>
      <c r="J90" s="12"/>
      <c r="K90" s="12"/>
      <c r="L90" s="12"/>
      <c r="M90" s="12"/>
      <c r="N90" s="12"/>
      <c r="O90" s="12"/>
      <c r="P90" s="12"/>
      <c r="Q90" s="12"/>
      <c r="R90" s="12">
        <f t="shared" si="38"/>
        <v>0</v>
      </c>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row>
    <row r="91" spans="1:58" ht="13.5" x14ac:dyDescent="0.25">
      <c r="A91" s="8" t="s">
        <v>111</v>
      </c>
      <c r="B91" s="12">
        <f t="shared" si="33"/>
        <v>0</v>
      </c>
      <c r="C91" s="12">
        <f t="shared" si="35"/>
        <v>0</v>
      </c>
      <c r="D91" s="12"/>
      <c r="E91" s="12"/>
      <c r="F91" s="12"/>
      <c r="G91" s="12"/>
      <c r="H91" s="12"/>
      <c r="I91" s="12"/>
      <c r="J91" s="12"/>
      <c r="K91" s="12"/>
      <c r="L91" s="12"/>
      <c r="M91" s="12"/>
      <c r="N91" s="12"/>
      <c r="O91" s="12"/>
      <c r="P91" s="12"/>
      <c r="Q91" s="12"/>
      <c r="R91" s="12">
        <f t="shared" si="38"/>
        <v>0</v>
      </c>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row>
    <row r="92" spans="1:58" ht="13.5" x14ac:dyDescent="0.25">
      <c r="A92" s="8" t="s">
        <v>112</v>
      </c>
      <c r="B92" s="12">
        <f t="shared" si="33"/>
        <v>0</v>
      </c>
      <c r="C92" s="12">
        <f t="shared" si="35"/>
        <v>0</v>
      </c>
      <c r="D92" s="12"/>
      <c r="E92" s="12"/>
      <c r="F92" s="12"/>
      <c r="G92" s="12"/>
      <c r="H92" s="12"/>
      <c r="I92" s="12"/>
      <c r="J92" s="12"/>
      <c r="K92" s="12"/>
      <c r="L92" s="12"/>
      <c r="M92" s="12"/>
      <c r="N92" s="12"/>
      <c r="O92" s="12"/>
      <c r="P92" s="12"/>
      <c r="Q92" s="12"/>
      <c r="R92" s="12">
        <f t="shared" si="38"/>
        <v>0</v>
      </c>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row>
    <row r="95" spans="1:58" x14ac:dyDescent="0.2">
      <c r="B95" s="13"/>
      <c r="C95" s="15"/>
      <c r="D95" s="15"/>
    </row>
    <row r="96" spans="1:58" x14ac:dyDescent="0.2">
      <c r="B96" s="15"/>
      <c r="C96" s="15"/>
      <c r="D96" s="15"/>
    </row>
    <row r="97" spans="2:4" x14ac:dyDescent="0.2">
      <c r="B97" s="15"/>
      <c r="C97" s="15"/>
      <c r="D97" s="15"/>
    </row>
    <row r="98" spans="2:4" x14ac:dyDescent="0.2">
      <c r="B98" s="15"/>
      <c r="C98" s="15"/>
      <c r="D98" s="15"/>
    </row>
    <row r="99" spans="2:4" x14ac:dyDescent="0.2">
      <c r="B99" s="15"/>
      <c r="C99" s="15"/>
      <c r="D99" s="15"/>
    </row>
    <row r="100" spans="2:4" x14ac:dyDescent="0.2">
      <c r="B100" s="15"/>
      <c r="C100" s="15"/>
      <c r="D100" s="15"/>
    </row>
    <row r="101" spans="2:4" x14ac:dyDescent="0.2">
      <c r="B101" s="15"/>
    </row>
    <row r="102" spans="2:4" x14ac:dyDescent="0.2">
      <c r="B102" s="15"/>
      <c r="C102" s="1"/>
      <c r="D102" s="1"/>
    </row>
    <row r="103" spans="2:4" x14ac:dyDescent="0.2">
      <c r="C103" s="1"/>
      <c r="D103" s="1"/>
    </row>
    <row r="104" spans="2:4" x14ac:dyDescent="0.2">
      <c r="C104" s="1"/>
      <c r="D104" s="1"/>
    </row>
    <row r="105" spans="2:4" x14ac:dyDescent="0.2">
      <c r="B105" s="8"/>
      <c r="C105" s="1"/>
      <c r="D105" s="1"/>
    </row>
    <row r="106" spans="2:4" x14ac:dyDescent="0.2">
      <c r="B106" s="1"/>
      <c r="C106" s="1"/>
      <c r="D106" s="1"/>
    </row>
    <row r="107" spans="2:4" x14ac:dyDescent="0.2">
      <c r="B107" s="1"/>
      <c r="C107" s="1"/>
      <c r="D107" s="1"/>
    </row>
    <row r="108" spans="2:4" x14ac:dyDescent="0.2">
      <c r="B108" s="1"/>
      <c r="C108" s="1"/>
      <c r="D108" s="1"/>
    </row>
    <row r="109" spans="2:4" x14ac:dyDescent="0.2">
      <c r="B109" s="1"/>
      <c r="C109" s="1"/>
      <c r="D109" s="1"/>
    </row>
    <row r="110" spans="2:4" x14ac:dyDescent="0.2">
      <c r="B110" s="1"/>
      <c r="C110" s="1"/>
      <c r="D110" s="1"/>
    </row>
    <row r="111" spans="2:4" x14ac:dyDescent="0.2">
      <c r="B111" s="1"/>
      <c r="C111" s="1"/>
      <c r="D111" s="1"/>
    </row>
    <row r="112" spans="2:4" x14ac:dyDescent="0.2">
      <c r="B112" s="1"/>
      <c r="C112" s="1"/>
      <c r="D112" s="1"/>
    </row>
    <row r="113" spans="2:4" x14ac:dyDescent="0.2">
      <c r="B113" s="1"/>
      <c r="C113" s="1"/>
      <c r="D113" s="1"/>
    </row>
    <row r="114" spans="2:4" x14ac:dyDescent="0.2">
      <c r="B114" s="1"/>
      <c r="C114" s="1"/>
      <c r="D114" s="1"/>
    </row>
    <row r="115" spans="2:4" x14ac:dyDescent="0.2">
      <c r="B115" s="1"/>
      <c r="C115" s="1"/>
      <c r="D115" s="1"/>
    </row>
    <row r="116" spans="2:4" x14ac:dyDescent="0.2">
      <c r="B116" s="1"/>
      <c r="C116" s="1"/>
      <c r="D116" s="1"/>
    </row>
    <row r="117" spans="2:4" x14ac:dyDescent="0.2">
      <c r="B117" s="1"/>
      <c r="C117" s="1"/>
      <c r="D117" s="1"/>
    </row>
    <row r="118" spans="2:4" x14ac:dyDescent="0.2">
      <c r="B118" s="1"/>
      <c r="C118" s="1"/>
      <c r="D118" s="1"/>
    </row>
    <row r="119" spans="2:4" x14ac:dyDescent="0.2">
      <c r="B119" s="1"/>
      <c r="C119" s="1"/>
      <c r="D119" s="1"/>
    </row>
    <row r="120" spans="2:4" x14ac:dyDescent="0.2">
      <c r="B120" s="1"/>
      <c r="C120" s="1"/>
      <c r="D120" s="1"/>
    </row>
    <row r="121" spans="2:4" x14ac:dyDescent="0.2">
      <c r="B121" s="1"/>
      <c r="C121" s="1"/>
      <c r="D121" s="1"/>
    </row>
    <row r="122" spans="2:4" x14ac:dyDescent="0.2">
      <c r="B122" s="1"/>
      <c r="C122" s="1"/>
      <c r="D122" s="1"/>
    </row>
    <row r="123" spans="2:4" x14ac:dyDescent="0.2">
      <c r="B123" s="1"/>
      <c r="C123" s="1"/>
      <c r="D123" s="1"/>
    </row>
    <row r="124" spans="2:4" x14ac:dyDescent="0.2">
      <c r="B124" s="1"/>
    </row>
    <row r="125" spans="2:4" x14ac:dyDescent="0.2">
      <c r="B125" s="1"/>
    </row>
  </sheetData>
  <mergeCells count="2">
    <mergeCell ref="BH3:BI3"/>
    <mergeCell ref="BJ3:BK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125"/>
  <sheetViews>
    <sheetView zoomScaleNormal="100" workbookViewId="0">
      <pane xSplit="1" ySplit="3" topLeftCell="B4" activePane="bottomRight" state="frozen"/>
      <selection pane="topRight" activeCell="B1" sqref="B1"/>
      <selection pane="bottomLeft" activeCell="A4" sqref="A4"/>
      <selection pane="bottomRight" activeCell="D7" sqref="D7"/>
    </sheetView>
  </sheetViews>
  <sheetFormatPr defaultRowHeight="12.75" x14ac:dyDescent="0.2"/>
  <cols>
    <col min="1" max="1" width="39.140625" customWidth="1"/>
    <col min="2" max="2" width="15" customWidth="1"/>
    <col min="4" max="4" width="10.5703125" customWidth="1"/>
    <col min="5" max="5" width="11.5703125" customWidth="1"/>
    <col min="6" max="6" width="13.7109375" customWidth="1"/>
    <col min="11" max="11" width="12.140625" customWidth="1"/>
    <col min="14" max="14" width="10.5703125" customWidth="1"/>
    <col min="16" max="16" width="11.140625" customWidth="1"/>
    <col min="18" max="19" width="11.28515625" customWidth="1"/>
    <col min="24" max="24" width="14.42578125" customWidth="1"/>
    <col min="29" max="29" width="13.28515625" customWidth="1"/>
    <col min="42" max="42" width="10" customWidth="1"/>
    <col min="43" max="43" width="12.140625" customWidth="1"/>
    <col min="48" max="48" width="12.85546875" customWidth="1"/>
    <col min="51" max="51" width="12.28515625" customWidth="1"/>
    <col min="53" max="53" width="10.85546875" customWidth="1"/>
    <col min="57" max="57" width="11.7109375" customWidth="1"/>
  </cols>
  <sheetData>
    <row r="1" spans="1:63" x14ac:dyDescent="0.2">
      <c r="A1" s="8" t="s">
        <v>365</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1"/>
    </row>
    <row r="2" spans="1:63" s="4" customFormat="1" x14ac:dyDescent="0.2">
      <c r="A2" s="9" t="s">
        <v>319</v>
      </c>
      <c r="B2" s="10" t="s">
        <v>116</v>
      </c>
      <c r="C2" s="10" t="s">
        <v>116</v>
      </c>
      <c r="D2" s="10" t="s">
        <v>116</v>
      </c>
      <c r="E2" s="10" t="s">
        <v>116</v>
      </c>
      <c r="F2" s="10" t="s">
        <v>116</v>
      </c>
      <c r="G2" s="10" t="s">
        <v>116</v>
      </c>
      <c r="H2" s="10" t="s">
        <v>116</v>
      </c>
      <c r="I2" s="10" t="s">
        <v>116</v>
      </c>
      <c r="J2" s="10" t="s">
        <v>116</v>
      </c>
      <c r="K2" s="10" t="s">
        <v>116</v>
      </c>
      <c r="L2" s="10" t="s">
        <v>116</v>
      </c>
      <c r="M2" s="10" t="s">
        <v>116</v>
      </c>
      <c r="N2" s="10" t="s">
        <v>116</v>
      </c>
      <c r="O2" s="10" t="s">
        <v>116</v>
      </c>
      <c r="P2" s="10" t="s">
        <v>116</v>
      </c>
      <c r="Q2" s="10" t="s">
        <v>116</v>
      </c>
      <c r="R2" s="10" t="s">
        <v>116</v>
      </c>
      <c r="S2" s="10" t="s">
        <v>116</v>
      </c>
      <c r="T2" s="10" t="s">
        <v>116</v>
      </c>
      <c r="U2" s="10" t="s">
        <v>116</v>
      </c>
      <c r="V2" s="10" t="s">
        <v>116</v>
      </c>
      <c r="W2" s="10" t="s">
        <v>116</v>
      </c>
      <c r="X2" s="10" t="s">
        <v>116</v>
      </c>
      <c r="Y2" s="10" t="s">
        <v>116</v>
      </c>
      <c r="Z2" s="10" t="s">
        <v>116</v>
      </c>
      <c r="AA2" s="10" t="s">
        <v>116</v>
      </c>
      <c r="AB2" s="10" t="s">
        <v>116</v>
      </c>
      <c r="AC2" s="10" t="s">
        <v>116</v>
      </c>
      <c r="AD2" s="10" t="s">
        <v>116</v>
      </c>
      <c r="AE2" s="10" t="s">
        <v>116</v>
      </c>
      <c r="AF2" s="10" t="s">
        <v>116</v>
      </c>
      <c r="AG2" s="10" t="s">
        <v>116</v>
      </c>
      <c r="AH2" s="10" t="s">
        <v>116</v>
      </c>
      <c r="AI2" s="10" t="s">
        <v>116</v>
      </c>
      <c r="AJ2" s="10" t="s">
        <v>116</v>
      </c>
      <c r="AK2" s="10" t="s">
        <v>116</v>
      </c>
      <c r="AL2" s="10" t="s">
        <v>116</v>
      </c>
      <c r="AM2" s="10" t="s">
        <v>116</v>
      </c>
      <c r="AN2" s="10" t="s">
        <v>116</v>
      </c>
      <c r="AO2" s="10" t="s">
        <v>116</v>
      </c>
      <c r="AP2" s="10" t="s">
        <v>116</v>
      </c>
      <c r="AQ2" s="10" t="s">
        <v>116</v>
      </c>
      <c r="AR2" s="10" t="s">
        <v>116</v>
      </c>
      <c r="AS2" s="10" t="s">
        <v>116</v>
      </c>
      <c r="AT2" s="10" t="s">
        <v>116</v>
      </c>
      <c r="AU2" s="10" t="s">
        <v>116</v>
      </c>
      <c r="AV2" s="10" t="s">
        <v>116</v>
      </c>
      <c r="AW2" s="10" t="s">
        <v>116</v>
      </c>
      <c r="AX2" s="10" t="s">
        <v>116</v>
      </c>
      <c r="AY2" s="10" t="s">
        <v>116</v>
      </c>
      <c r="AZ2" s="10" t="s">
        <v>116</v>
      </c>
      <c r="BA2" s="10" t="s">
        <v>116</v>
      </c>
      <c r="BB2" s="10" t="s">
        <v>116</v>
      </c>
      <c r="BC2" s="10" t="s">
        <v>116</v>
      </c>
      <c r="BD2" s="10" t="s">
        <v>116</v>
      </c>
      <c r="BE2" s="10" t="s">
        <v>116</v>
      </c>
      <c r="BF2" s="10" t="s">
        <v>116</v>
      </c>
      <c r="BG2" s="3"/>
    </row>
    <row r="3" spans="1:63" s="4" customFormat="1" x14ac:dyDescent="0.2">
      <c r="A3" s="10" t="s">
        <v>113</v>
      </c>
      <c r="B3" s="10" t="s">
        <v>0</v>
      </c>
      <c r="C3" s="10" t="s">
        <v>1</v>
      </c>
      <c r="D3" s="10" t="s">
        <v>363</v>
      </c>
      <c r="E3" s="10" t="s">
        <v>2</v>
      </c>
      <c r="F3" s="10" t="s">
        <v>3</v>
      </c>
      <c r="G3" s="10" t="s">
        <v>4</v>
      </c>
      <c r="H3" s="10" t="s">
        <v>5</v>
      </c>
      <c r="I3" s="10" t="s">
        <v>6</v>
      </c>
      <c r="J3" s="10" t="s">
        <v>7</v>
      </c>
      <c r="K3" s="10" t="s">
        <v>8</v>
      </c>
      <c r="L3" s="10" t="s">
        <v>9</v>
      </c>
      <c r="M3" s="10" t="s">
        <v>10</v>
      </c>
      <c r="N3" s="10" t="s">
        <v>11</v>
      </c>
      <c r="O3" s="10" t="s">
        <v>12</v>
      </c>
      <c r="P3" s="10" t="s">
        <v>13</v>
      </c>
      <c r="Q3" s="10" t="s">
        <v>14</v>
      </c>
      <c r="R3" s="10" t="s">
        <v>15</v>
      </c>
      <c r="S3" s="10" t="s">
        <v>16</v>
      </c>
      <c r="T3" s="10" t="s">
        <v>17</v>
      </c>
      <c r="U3" s="10" t="s">
        <v>18</v>
      </c>
      <c r="V3" s="10" t="s">
        <v>19</v>
      </c>
      <c r="W3" s="10" t="s">
        <v>20</v>
      </c>
      <c r="X3" s="10" t="s">
        <v>21</v>
      </c>
      <c r="Y3" s="10" t="s">
        <v>22</v>
      </c>
      <c r="Z3" s="11" t="s">
        <v>23</v>
      </c>
      <c r="AA3" s="10" t="s">
        <v>24</v>
      </c>
      <c r="AB3" s="10" t="s">
        <v>25</v>
      </c>
      <c r="AC3" s="10" t="s">
        <v>26</v>
      </c>
      <c r="AD3" s="10" t="s">
        <v>27</v>
      </c>
      <c r="AE3" s="10" t="s">
        <v>28</v>
      </c>
      <c r="AF3" s="10" t="s">
        <v>29</v>
      </c>
      <c r="AG3" s="10" t="s">
        <v>30</v>
      </c>
      <c r="AH3" s="10" t="s">
        <v>31</v>
      </c>
      <c r="AI3" s="10" t="s">
        <v>32</v>
      </c>
      <c r="AJ3" s="10" t="s">
        <v>33</v>
      </c>
      <c r="AK3" s="10" t="s">
        <v>34</v>
      </c>
      <c r="AL3" s="10" t="s">
        <v>35</v>
      </c>
      <c r="AM3" s="10" t="s">
        <v>36</v>
      </c>
      <c r="AN3" s="10" t="s">
        <v>37</v>
      </c>
      <c r="AO3" s="10" t="s">
        <v>38</v>
      </c>
      <c r="AP3" s="10" t="s">
        <v>39</v>
      </c>
      <c r="AQ3" s="10" t="s">
        <v>40</v>
      </c>
      <c r="AR3" s="10" t="s">
        <v>41</v>
      </c>
      <c r="AS3" s="10" t="s">
        <v>42</v>
      </c>
      <c r="AT3" s="10" t="s">
        <v>43</v>
      </c>
      <c r="AU3" s="10" t="s">
        <v>44</v>
      </c>
      <c r="AV3" s="10" t="s">
        <v>45</v>
      </c>
      <c r="AW3" s="10" t="s">
        <v>46</v>
      </c>
      <c r="AX3" s="10" t="s">
        <v>47</v>
      </c>
      <c r="AY3" s="10" t="s">
        <v>48</v>
      </c>
      <c r="AZ3" s="10" t="s">
        <v>49</v>
      </c>
      <c r="BA3" s="10" t="s">
        <v>50</v>
      </c>
      <c r="BB3" s="10" t="s">
        <v>51</v>
      </c>
      <c r="BC3" s="10" t="s">
        <v>52</v>
      </c>
      <c r="BD3" s="10" t="s">
        <v>53</v>
      </c>
      <c r="BE3" s="10" t="s">
        <v>54</v>
      </c>
      <c r="BF3" s="10" t="s">
        <v>55</v>
      </c>
      <c r="BG3" s="3"/>
      <c r="BH3" s="137"/>
      <c r="BI3" s="137"/>
      <c r="BJ3" s="137"/>
      <c r="BK3" s="137"/>
    </row>
    <row r="4" spans="1:63" ht="13.5" x14ac:dyDescent="0.25">
      <c r="A4" s="22" t="s">
        <v>164</v>
      </c>
      <c r="B4" s="12">
        <f>E4+F4+G4+D4</f>
        <v>6013437.5418750001</v>
      </c>
      <c r="C4" s="12">
        <f>H4+I4</f>
        <v>0</v>
      </c>
      <c r="D4" s="12">
        <v>96833.37</v>
      </c>
      <c r="E4" s="12">
        <v>75509.671875</v>
      </c>
      <c r="F4" s="12">
        <v>5841094.5</v>
      </c>
      <c r="G4" s="12"/>
      <c r="H4" s="12"/>
      <c r="I4" s="12"/>
      <c r="J4" s="12"/>
      <c r="K4" s="12">
        <v>51543.19921875</v>
      </c>
      <c r="L4" s="12"/>
      <c r="M4" s="12"/>
      <c r="N4" s="12"/>
      <c r="O4" s="12">
        <v>23421.720703125</v>
      </c>
      <c r="P4" s="12">
        <v>23122.4296875</v>
      </c>
      <c r="Q4" s="12"/>
      <c r="R4" s="12">
        <v>651724.6875</v>
      </c>
      <c r="S4" s="12">
        <v>651724.6875</v>
      </c>
      <c r="T4" s="12"/>
      <c r="U4" s="12"/>
      <c r="V4" s="12"/>
      <c r="W4" s="12">
        <v>21226</v>
      </c>
      <c r="X4" s="12">
        <f>SUM(Y4:AC4)</f>
        <v>1069.6500244140625</v>
      </c>
      <c r="Y4" s="12"/>
      <c r="Z4" s="12">
        <v>1069.6500244140625</v>
      </c>
      <c r="AA4" s="12"/>
      <c r="AB4" s="12"/>
      <c r="AC4" s="12"/>
      <c r="AD4" s="12">
        <v>9014.4208984375</v>
      </c>
      <c r="AE4" s="12"/>
      <c r="AF4" s="12">
        <v>17036.708984375</v>
      </c>
      <c r="AG4" s="12">
        <v>341129.96875</v>
      </c>
      <c r="AH4" s="12">
        <v>18805.76171875</v>
      </c>
      <c r="AI4" s="12">
        <v>39708.984375</v>
      </c>
      <c r="AJ4" s="12">
        <v>52931.48828125</v>
      </c>
      <c r="AK4" s="12">
        <v>17973.98828125</v>
      </c>
      <c r="AL4" s="12">
        <v>321002.5</v>
      </c>
      <c r="AM4" s="12">
        <v>116807.421875</v>
      </c>
      <c r="AN4" s="12">
        <v>8931.900390625</v>
      </c>
      <c r="AO4" s="12">
        <v>3070.967041015625</v>
      </c>
      <c r="AP4" s="12">
        <v>19607.146484375</v>
      </c>
      <c r="AQ4" s="12">
        <v>12228.83984375</v>
      </c>
      <c r="AR4" s="12">
        <v>461.89797973632813</v>
      </c>
      <c r="AS4" s="12">
        <v>2832.893798828125</v>
      </c>
      <c r="AT4" s="12">
        <v>1181.931884765625</v>
      </c>
      <c r="AU4" s="12"/>
      <c r="AV4" s="12">
        <v>120986.953125</v>
      </c>
      <c r="AW4" s="12">
        <v>4391.31591796875</v>
      </c>
      <c r="AX4" s="12"/>
      <c r="AY4" s="12">
        <v>14963.0390625</v>
      </c>
      <c r="AZ4" s="12"/>
      <c r="BA4" s="12">
        <v>23473.22265625</v>
      </c>
      <c r="BB4" s="12"/>
      <c r="BC4" s="12"/>
      <c r="BD4" s="12"/>
      <c r="BE4" s="12">
        <v>865399.125</v>
      </c>
      <c r="BF4" s="12"/>
    </row>
    <row r="5" spans="1:63" ht="13.5" x14ac:dyDescent="0.25">
      <c r="A5" s="22" t="s">
        <v>143</v>
      </c>
      <c r="B5" s="12">
        <f t="shared" ref="B5:B68" si="0">E5+F5+G5+D5</f>
        <v>0</v>
      </c>
      <c r="C5" s="12">
        <f t="shared" ref="C5:C68" si="1">H5+I5</f>
        <v>0</v>
      </c>
      <c r="D5" s="12"/>
      <c r="E5" s="12"/>
      <c r="F5" s="12"/>
      <c r="G5" s="12"/>
      <c r="H5" s="12"/>
      <c r="I5" s="12"/>
      <c r="J5" s="12"/>
      <c r="K5" s="12"/>
      <c r="L5" s="12"/>
      <c r="M5" s="12"/>
      <c r="N5" s="12">
        <v>21744.810546875</v>
      </c>
      <c r="O5" s="12"/>
      <c r="P5" s="12"/>
      <c r="Q5" s="12"/>
      <c r="R5" s="12">
        <f t="shared" ref="R5:R9" si="2">SUM(S5:V5)</f>
        <v>0</v>
      </c>
      <c r="S5" s="12"/>
      <c r="T5" s="12"/>
      <c r="U5" s="12"/>
      <c r="V5" s="12"/>
      <c r="W5" s="12"/>
      <c r="X5" s="12">
        <f>SUM(Y5:AC5)</f>
        <v>272223.8125</v>
      </c>
      <c r="Y5" s="12"/>
      <c r="Z5" s="12"/>
      <c r="AA5" s="12"/>
      <c r="AB5" s="12"/>
      <c r="AC5" s="12">
        <v>272223.8125</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row>
    <row r="6" spans="1:63" ht="13.5" x14ac:dyDescent="0.25">
      <c r="A6" s="20" t="s">
        <v>123</v>
      </c>
      <c r="B6" s="12">
        <f t="shared" si="0"/>
        <v>49569.145624999997</v>
      </c>
      <c r="C6" s="12">
        <f t="shared" si="1"/>
        <v>0</v>
      </c>
      <c r="D6" s="12">
        <v>11351.88</v>
      </c>
      <c r="E6" s="12"/>
      <c r="F6" s="12">
        <v>38217.265625</v>
      </c>
      <c r="G6" s="12"/>
      <c r="H6" s="12"/>
      <c r="I6" s="12"/>
      <c r="J6" s="12"/>
      <c r="K6" s="12"/>
      <c r="L6" s="12"/>
      <c r="M6" s="12"/>
      <c r="N6" s="12"/>
      <c r="O6" s="12"/>
      <c r="P6" s="12"/>
      <c r="Q6" s="12"/>
      <c r="R6" s="12">
        <f t="shared" si="2"/>
        <v>0</v>
      </c>
      <c r="S6" s="12"/>
      <c r="T6" s="12"/>
      <c r="U6" s="12"/>
      <c r="V6" s="12"/>
      <c r="W6" s="12">
        <v>158506.546875</v>
      </c>
      <c r="X6" s="12">
        <f>SUM(Y6:AC6)</f>
        <v>1034773.375</v>
      </c>
      <c r="Y6" s="12">
        <v>1034773.375</v>
      </c>
      <c r="Z6" s="12"/>
      <c r="AA6" s="12"/>
      <c r="AB6" s="12"/>
      <c r="AC6" s="12"/>
      <c r="AD6" s="12"/>
      <c r="AE6" s="12"/>
      <c r="AF6" s="12">
        <v>5076.47998046875</v>
      </c>
      <c r="AG6" s="12">
        <v>75078.2421875</v>
      </c>
      <c r="AH6" s="12">
        <v>598.91943359375</v>
      </c>
      <c r="AI6" s="12"/>
      <c r="AJ6" s="12">
        <v>13549.4609375</v>
      </c>
      <c r="AK6" s="12">
        <v>9.9900001659989357E-3</v>
      </c>
      <c r="AL6" s="12">
        <v>232612.03125</v>
      </c>
      <c r="AM6" s="12">
        <v>149.08383178710938</v>
      </c>
      <c r="AN6" s="12"/>
      <c r="AO6" s="12">
        <v>5.6368436813354492</v>
      </c>
      <c r="AP6" s="12">
        <v>0.29104799032211304</v>
      </c>
      <c r="AQ6" s="12">
        <v>0.19456799328327179</v>
      </c>
      <c r="AR6" s="12">
        <v>0.84821999073028564</v>
      </c>
      <c r="AS6" s="12">
        <v>12.140802383422852</v>
      </c>
      <c r="AT6" s="12"/>
      <c r="AU6" s="12"/>
      <c r="AV6" s="12"/>
      <c r="AW6" s="12"/>
      <c r="AX6" s="12"/>
      <c r="AY6" s="12"/>
      <c r="AZ6" s="12"/>
      <c r="BA6" s="12"/>
      <c r="BB6" s="12"/>
      <c r="BC6" s="12"/>
      <c r="BD6" s="12"/>
      <c r="BE6" s="12">
        <v>34873.19921875</v>
      </c>
      <c r="BF6" s="12"/>
    </row>
    <row r="7" spans="1:63" ht="13.5" x14ac:dyDescent="0.25">
      <c r="A7" s="21" t="s">
        <v>124</v>
      </c>
      <c r="B7" s="12">
        <f t="shared" si="0"/>
        <v>-2230012.0256249998</v>
      </c>
      <c r="C7" s="12">
        <f t="shared" si="1"/>
        <v>0</v>
      </c>
      <c r="D7" s="12">
        <v>-41800.26</v>
      </c>
      <c r="E7" s="12">
        <v>-38379.765625</v>
      </c>
      <c r="F7" s="12">
        <v>-2149832</v>
      </c>
      <c r="G7" s="12"/>
      <c r="H7" s="12"/>
      <c r="I7" s="12"/>
      <c r="J7" s="12"/>
      <c r="K7" s="12"/>
      <c r="L7" s="12"/>
      <c r="M7" s="12"/>
      <c r="N7" s="12"/>
      <c r="O7" s="12"/>
      <c r="P7" s="12"/>
      <c r="Q7" s="12"/>
      <c r="R7" s="12">
        <f t="shared" si="2"/>
        <v>0</v>
      </c>
      <c r="S7" s="12"/>
      <c r="T7" s="12"/>
      <c r="U7" s="12"/>
      <c r="V7" s="12"/>
      <c r="W7" s="12">
        <v>-290.29998779296875</v>
      </c>
      <c r="X7" s="12">
        <f t="shared" ref="X7:X68" si="3">SUM(Y7:AC7)</f>
        <v>-2.1330001763999462E-3</v>
      </c>
      <c r="Y7" s="12">
        <v>-2.1330001763999462E-3</v>
      </c>
      <c r="Z7" s="12"/>
      <c r="AA7" s="12"/>
      <c r="AB7" s="12"/>
      <c r="AC7" s="12"/>
      <c r="AD7" s="12"/>
      <c r="AE7" s="12"/>
      <c r="AF7" s="12">
        <v>-3523.954345703125</v>
      </c>
      <c r="AG7" s="12">
        <v>-45163.35546875</v>
      </c>
      <c r="AH7" s="12">
        <v>-256.78707885742188</v>
      </c>
      <c r="AI7" s="12"/>
      <c r="AJ7" s="12">
        <v>-13459.349609375</v>
      </c>
      <c r="AK7" s="12">
        <v>-1834.719482421875</v>
      </c>
      <c r="AL7" s="12">
        <v>-70023.5390625</v>
      </c>
      <c r="AM7" s="12">
        <v>-14084.451171875</v>
      </c>
      <c r="AN7" s="12">
        <v>-6902.71923828125</v>
      </c>
      <c r="AO7" s="12">
        <v>-129.68600463867188</v>
      </c>
      <c r="AP7" s="12">
        <v>-0.38230198621749878</v>
      </c>
      <c r="AQ7" s="12">
        <v>-4.5152640342712402</v>
      </c>
      <c r="AR7" s="12">
        <v>-0.8084220290184021</v>
      </c>
      <c r="AS7" s="12">
        <v>-3.4571997821331024E-2</v>
      </c>
      <c r="AT7" s="12"/>
      <c r="AU7" s="12"/>
      <c r="AV7" s="12"/>
      <c r="AW7" s="12"/>
      <c r="AX7" s="12"/>
      <c r="AY7" s="12"/>
      <c r="AZ7" s="12"/>
      <c r="BA7" s="12"/>
      <c r="BB7" s="12"/>
      <c r="BC7" s="12"/>
      <c r="BD7" s="12"/>
      <c r="BE7" s="12">
        <v>-51789.59765625</v>
      </c>
      <c r="BF7" s="12"/>
    </row>
    <row r="8" spans="1:63" ht="13.5" x14ac:dyDescent="0.25">
      <c r="A8" s="8" t="s">
        <v>56</v>
      </c>
      <c r="B8" s="12">
        <f t="shared" si="0"/>
        <v>0</v>
      </c>
      <c r="C8" s="12">
        <f t="shared" si="1"/>
        <v>0</v>
      </c>
      <c r="D8" s="12"/>
      <c r="E8" s="12"/>
      <c r="F8" s="12"/>
      <c r="G8" s="12"/>
      <c r="H8" s="12"/>
      <c r="I8" s="12"/>
      <c r="J8" s="12"/>
      <c r="K8" s="12"/>
      <c r="L8" s="12"/>
      <c r="M8" s="12"/>
      <c r="N8" s="12"/>
      <c r="O8" s="12"/>
      <c r="P8" s="12"/>
      <c r="Q8" s="12"/>
      <c r="R8" s="12">
        <f t="shared" si="2"/>
        <v>0</v>
      </c>
      <c r="S8" s="12"/>
      <c r="T8" s="12"/>
      <c r="U8" s="12"/>
      <c r="V8" s="12"/>
      <c r="W8" s="12"/>
      <c r="X8" s="12">
        <f t="shared" si="3"/>
        <v>0</v>
      </c>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row>
    <row r="9" spans="1:63" ht="13.5" x14ac:dyDescent="0.25">
      <c r="A9" s="22" t="s">
        <v>142</v>
      </c>
      <c r="B9" s="12">
        <f t="shared" si="0"/>
        <v>0</v>
      </c>
      <c r="C9" s="12">
        <f t="shared" si="1"/>
        <v>0</v>
      </c>
      <c r="D9" s="12"/>
      <c r="E9" s="12"/>
      <c r="F9" s="12"/>
      <c r="G9" s="12"/>
      <c r="H9" s="12"/>
      <c r="I9" s="12"/>
      <c r="J9" s="12"/>
      <c r="K9" s="12"/>
      <c r="L9" s="12"/>
      <c r="M9" s="12"/>
      <c r="N9" s="12"/>
      <c r="O9" s="12"/>
      <c r="P9" s="12"/>
      <c r="Q9" s="12"/>
      <c r="R9" s="12">
        <f t="shared" si="2"/>
        <v>0</v>
      </c>
      <c r="S9" s="12"/>
      <c r="T9" s="12"/>
      <c r="U9" s="12"/>
      <c r="V9" s="12"/>
      <c r="W9" s="12"/>
      <c r="X9" s="12">
        <f t="shared" si="3"/>
        <v>0</v>
      </c>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row>
    <row r="10" spans="1:63" s="2" customFormat="1" x14ac:dyDescent="0.2">
      <c r="A10" s="13" t="s">
        <v>57</v>
      </c>
      <c r="B10" s="14">
        <f t="shared" si="0"/>
        <v>3832994.6618750002</v>
      </c>
      <c r="C10" s="14">
        <f>H10+I10</f>
        <v>0</v>
      </c>
      <c r="D10" s="14">
        <f>SUM(D4:D9)</f>
        <v>66384.989999999991</v>
      </c>
      <c r="E10" s="14">
        <f>SUM(E4:E9)</f>
        <v>37129.90625</v>
      </c>
      <c r="F10" s="14">
        <f t="shared" ref="F10:M10" si="4">SUM(F4:F9)</f>
        <v>3729479.765625</v>
      </c>
      <c r="G10" s="14">
        <f t="shared" si="4"/>
        <v>0</v>
      </c>
      <c r="H10" s="14">
        <f t="shared" si="4"/>
        <v>0</v>
      </c>
      <c r="I10" s="14">
        <f t="shared" si="4"/>
        <v>0</v>
      </c>
      <c r="J10" s="14">
        <f t="shared" si="4"/>
        <v>0</v>
      </c>
      <c r="K10" s="14">
        <f t="shared" si="4"/>
        <v>51543.19921875</v>
      </c>
      <c r="L10" s="14">
        <f t="shared" si="4"/>
        <v>0</v>
      </c>
      <c r="M10" s="14">
        <f t="shared" si="4"/>
        <v>0</v>
      </c>
      <c r="N10" s="14">
        <f>SUM(N4:N9)</f>
        <v>21744.810546875</v>
      </c>
      <c r="O10" s="14">
        <v>0</v>
      </c>
      <c r="P10" s="14">
        <f>SUM(P4:P9)</f>
        <v>23122.4296875</v>
      </c>
      <c r="Q10" s="14">
        <f t="shared" ref="Q10:V10" si="5">SUM(Q4:Q9)</f>
        <v>0</v>
      </c>
      <c r="R10" s="14">
        <f>SUM(R4:R9)</f>
        <v>651724.6875</v>
      </c>
      <c r="S10" s="14">
        <f t="shared" si="5"/>
        <v>651724.6875</v>
      </c>
      <c r="T10" s="14">
        <f t="shared" si="5"/>
        <v>0</v>
      </c>
      <c r="U10" s="14">
        <f t="shared" si="5"/>
        <v>0</v>
      </c>
      <c r="V10" s="14">
        <f t="shared" si="5"/>
        <v>0</v>
      </c>
      <c r="W10" s="14">
        <f>SUM(W4:W9)</f>
        <v>179442.24688720703</v>
      </c>
      <c r="X10" s="14">
        <f t="shared" si="3"/>
        <v>1308066.8353914139</v>
      </c>
      <c r="Y10" s="14">
        <f>SUM(Y4:Y9)</f>
        <v>1034773.3728669998</v>
      </c>
      <c r="Z10" s="14">
        <f>SUM(Z4:Z9)</f>
        <v>1069.6500244140625</v>
      </c>
      <c r="AA10" s="14">
        <f t="shared" ref="AA10:AS10" si="6">SUM(AA4:AA9)</f>
        <v>0</v>
      </c>
      <c r="AB10" s="14">
        <f t="shared" si="6"/>
        <v>0</v>
      </c>
      <c r="AC10" s="14">
        <f>SUM(AC4:AC9)</f>
        <v>272223.8125</v>
      </c>
      <c r="AD10" s="14">
        <f t="shared" si="6"/>
        <v>9014.4208984375</v>
      </c>
      <c r="AE10" s="14">
        <f t="shared" si="6"/>
        <v>0</v>
      </c>
      <c r="AF10" s="14">
        <f t="shared" si="6"/>
        <v>18589.234619140625</v>
      </c>
      <c r="AG10" s="14">
        <f>SUM(AG4:AG9)</f>
        <v>371044.85546875</v>
      </c>
      <c r="AH10" s="14">
        <f>SUM(AH4:AH9)</f>
        <v>19147.894073486328</v>
      </c>
      <c r="AI10" s="14">
        <f t="shared" si="6"/>
        <v>39708.984375</v>
      </c>
      <c r="AJ10" s="14">
        <f t="shared" si="6"/>
        <v>53021.599609375</v>
      </c>
      <c r="AK10" s="14">
        <f>SUM(AK4:AK9)</f>
        <v>16139.278788828291</v>
      </c>
      <c r="AL10" s="14">
        <f>SUM(AL4:AL9)</f>
        <v>483590.9921875</v>
      </c>
      <c r="AM10" s="14">
        <f t="shared" si="6"/>
        <v>102872.05453491211</v>
      </c>
      <c r="AN10" s="14">
        <f t="shared" si="6"/>
        <v>2029.18115234375</v>
      </c>
      <c r="AO10" s="14">
        <f t="shared" si="6"/>
        <v>2946.9178800582886</v>
      </c>
      <c r="AP10" s="14">
        <f>SUM(AP4:AP9)</f>
        <v>19607.055230379105</v>
      </c>
      <c r="AQ10" s="14">
        <f t="shared" si="6"/>
        <v>12224.519147709012</v>
      </c>
      <c r="AR10" s="14">
        <f t="shared" si="6"/>
        <v>461.93777769804001</v>
      </c>
      <c r="AS10" s="14">
        <f t="shared" si="6"/>
        <v>2845.0000292137265</v>
      </c>
      <c r="AT10" s="14">
        <f>SUM(AT4:AT9)</f>
        <v>1181.931884765625</v>
      </c>
      <c r="AU10" s="14">
        <f>SUM(AU4:AU9)</f>
        <v>0</v>
      </c>
      <c r="AV10" s="14">
        <f t="shared" ref="AV10:BF10" si="7">SUM(AV4:AV9)</f>
        <v>120986.953125</v>
      </c>
      <c r="AW10" s="14">
        <f t="shared" si="7"/>
        <v>4391.31591796875</v>
      </c>
      <c r="AX10" s="14">
        <f>SUM(AX4:AX9)</f>
        <v>0</v>
      </c>
      <c r="AY10" s="14">
        <f t="shared" si="7"/>
        <v>14963.0390625</v>
      </c>
      <c r="AZ10" s="14">
        <f t="shared" si="7"/>
        <v>0</v>
      </c>
      <c r="BA10" s="14">
        <f t="shared" si="7"/>
        <v>23473.22265625</v>
      </c>
      <c r="BB10" s="14">
        <f t="shared" si="7"/>
        <v>0</v>
      </c>
      <c r="BC10" s="14">
        <f t="shared" si="7"/>
        <v>0</v>
      </c>
      <c r="BD10" s="14">
        <f t="shared" si="7"/>
        <v>0</v>
      </c>
      <c r="BE10" s="14">
        <f>SUM(BE4:BE9)</f>
        <v>848482.7265625</v>
      </c>
      <c r="BF10" s="14">
        <f t="shared" si="7"/>
        <v>0</v>
      </c>
    </row>
    <row r="11" spans="1:63" ht="13.5" x14ac:dyDescent="0.2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c r="X11" s="12">
        <f t="shared" si="3"/>
        <v>0</v>
      </c>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row>
    <row r="12" spans="1:63" ht="13.5" x14ac:dyDescent="0.25">
      <c r="A12" s="8" t="s">
        <v>59</v>
      </c>
      <c r="B12" s="12">
        <f t="shared" si="0"/>
        <v>30108.328498535149</v>
      </c>
      <c r="C12" s="12">
        <f>H12+I12</f>
        <v>0</v>
      </c>
      <c r="D12" s="12">
        <f>(D10-(D11+D13+D31+D43)-D44)</f>
        <v>5048.179999999993</v>
      </c>
      <c r="E12" s="12">
        <f>(E10-(E11+E13+E31+E43)-E44)</f>
        <v>-3.90625E-3</v>
      </c>
      <c r="F12" s="12">
        <f>(F10-(F11+F13+F31+F43)-F44)</f>
        <v>25060.152404785156</v>
      </c>
      <c r="G12" s="12">
        <f>(G10-(G11+G13+G31+G43)-G44)</f>
        <v>0</v>
      </c>
      <c r="H12" s="12">
        <f t="shared" ref="H12:M12" si="8">(H10-(H11+H13+H31+H43)-H44)</f>
        <v>0</v>
      </c>
      <c r="I12" s="12">
        <f t="shared" si="8"/>
        <v>0</v>
      </c>
      <c r="J12" s="12">
        <f t="shared" si="8"/>
        <v>0</v>
      </c>
      <c r="K12" s="12">
        <f t="shared" si="8"/>
        <v>3.41796875E-3</v>
      </c>
      <c r="L12" s="12">
        <f t="shared" si="8"/>
        <v>0</v>
      </c>
      <c r="M12" s="12">
        <f t="shared" si="8"/>
        <v>0</v>
      </c>
      <c r="N12" s="12">
        <f>(N10-(N11+N13+N31+N43)-N44)</f>
        <v>5.2356719970703125E-4</v>
      </c>
      <c r="O12" s="12">
        <f t="shared" ref="O12:Q12" si="9">(O10-(O11+O13+O31+O43)-O44)</f>
        <v>0</v>
      </c>
      <c r="P12" s="12">
        <f t="shared" si="9"/>
        <v>0</v>
      </c>
      <c r="Q12" s="12">
        <f t="shared" si="9"/>
        <v>0</v>
      </c>
      <c r="R12" s="12">
        <f t="shared" ref="R12:V12" si="10">(R10-(R11+R13+R31+R43)-R44)</f>
        <v>505.5087890625</v>
      </c>
      <c r="S12" s="12">
        <f t="shared" si="10"/>
        <v>505.5087890625</v>
      </c>
      <c r="T12" s="12">
        <f t="shared" si="10"/>
        <v>0</v>
      </c>
      <c r="U12" s="12">
        <f t="shared" si="10"/>
        <v>0</v>
      </c>
      <c r="V12" s="12">
        <f t="shared" si="10"/>
        <v>0</v>
      </c>
      <c r="W12" s="12">
        <f>(W10-(W11+W13+W31+W43)-W44)</f>
        <v>-320453.36173152924</v>
      </c>
      <c r="X12" s="12">
        <f t="shared" si="3"/>
        <v>272223.81036699982</v>
      </c>
      <c r="Y12" s="12">
        <f t="shared" ref="Y12:BF12" si="11">(Y10-(Y11+Y13+Y31+Y43)-Y44)</f>
        <v>-2.1330001763999462E-3</v>
      </c>
      <c r="Z12" s="12">
        <f>(Z10-(Z11+Z13+Z31+Z43)-Z44)</f>
        <v>0</v>
      </c>
      <c r="AA12" s="12">
        <f t="shared" si="11"/>
        <v>0</v>
      </c>
      <c r="AB12" s="12">
        <f t="shared" si="11"/>
        <v>0</v>
      </c>
      <c r="AC12" s="12">
        <f>(AC10-(AC11+AC13+AC31+AC43)-AC44)</f>
        <v>272223.8125</v>
      </c>
      <c r="AD12" s="12">
        <f t="shared" si="11"/>
        <v>0</v>
      </c>
      <c r="AE12" s="12">
        <f t="shared" si="11"/>
        <v>0</v>
      </c>
      <c r="AF12" s="12">
        <f t="shared" si="11"/>
        <v>5197.2357263565063</v>
      </c>
      <c r="AG12" s="12">
        <f>(AG10-(AG11+AG13+AG31+AG43)-AG44)</f>
        <v>-29622.56260985136</v>
      </c>
      <c r="AH12" s="12">
        <f>(AH10-(AH11+AH13+AH31+AH43)-AH44)</f>
        <v>-4.57763671875E-4</v>
      </c>
      <c r="AI12" s="12">
        <f t="shared" si="11"/>
        <v>-42784.197817325592</v>
      </c>
      <c r="AJ12" s="12">
        <f t="shared" si="11"/>
        <v>3.90625E-3</v>
      </c>
      <c r="AK12" s="12">
        <f t="shared" si="11"/>
        <v>-11207.824748616666</v>
      </c>
      <c r="AL12" s="12">
        <f t="shared" si="11"/>
        <v>-19891.01383972168</v>
      </c>
      <c r="AM12" s="12">
        <f>(AM10-(AM11+AM13+AM31+AM43)-AM44)</f>
        <v>88447.031359910965</v>
      </c>
      <c r="AN12" s="12">
        <f t="shared" si="11"/>
        <v>-8337.54345703125</v>
      </c>
      <c r="AO12" s="12">
        <f t="shared" si="11"/>
        <v>-259.37215900421143</v>
      </c>
      <c r="AP12" s="12">
        <f t="shared" si="11"/>
        <v>13250.964898347855</v>
      </c>
      <c r="AQ12" s="12">
        <f t="shared" si="11"/>
        <v>-1060.508871242404</v>
      </c>
      <c r="AR12" s="12">
        <f t="shared" si="11"/>
        <v>273.17321223020554</v>
      </c>
      <c r="AS12" s="12">
        <f t="shared" si="11"/>
        <v>2.921372652053833E-5</v>
      </c>
      <c r="AT12" s="12">
        <f t="shared" si="11"/>
        <v>1181.931884765625</v>
      </c>
      <c r="AU12" s="12">
        <f t="shared" si="11"/>
        <v>0</v>
      </c>
      <c r="AV12" s="12">
        <f t="shared" si="11"/>
        <v>0</v>
      </c>
      <c r="AW12" s="12">
        <f>(AW10-(AW11+AW13+AW31+AW43)-AW44)</f>
        <v>3.662109375E-3</v>
      </c>
      <c r="AX12" s="12">
        <f t="shared" si="11"/>
        <v>0</v>
      </c>
      <c r="AY12" s="12">
        <f t="shared" si="11"/>
        <v>0</v>
      </c>
      <c r="AZ12" s="12">
        <f t="shared" si="11"/>
        <v>0</v>
      </c>
      <c r="BA12" s="12">
        <f t="shared" si="11"/>
        <v>-2.44140625E-4</v>
      </c>
      <c r="BB12" s="12">
        <f t="shared" si="11"/>
        <v>0</v>
      </c>
      <c r="BC12" s="12">
        <f t="shared" si="11"/>
        <v>0</v>
      </c>
      <c r="BD12" s="12">
        <f t="shared" si="11"/>
        <v>0</v>
      </c>
      <c r="BE12" s="12">
        <f>(BE10-(BE11+BE13+BE31+BE43)-BE44)</f>
        <v>-62168.648950487375</v>
      </c>
      <c r="BF12" s="12">
        <f t="shared" si="11"/>
        <v>0</v>
      </c>
    </row>
    <row r="13" spans="1:63" s="2" customFormat="1" x14ac:dyDescent="0.2">
      <c r="A13" s="13" t="s">
        <v>60</v>
      </c>
      <c r="B13" s="14">
        <f t="shared" si="0"/>
        <v>3174216.78515625</v>
      </c>
      <c r="C13" s="14">
        <f>H13+I13</f>
        <v>0</v>
      </c>
      <c r="D13" s="14">
        <f>SUM(D14:D30)</f>
        <v>0</v>
      </c>
      <c r="E13" s="14">
        <f>SUM(E14:E30)</f>
        <v>37129.91015625</v>
      </c>
      <c r="F13" s="14">
        <f t="shared" ref="F13:K13" si="12">SUM(F14:F30)</f>
        <v>3137086.875</v>
      </c>
      <c r="G13" s="14">
        <f t="shared" si="12"/>
        <v>0</v>
      </c>
      <c r="H13" s="14">
        <f t="shared" si="12"/>
        <v>0</v>
      </c>
      <c r="I13" s="14">
        <f t="shared" si="12"/>
        <v>0</v>
      </c>
      <c r="J13" s="14">
        <f t="shared" si="12"/>
        <v>0</v>
      </c>
      <c r="K13" s="14">
        <f t="shared" si="12"/>
        <v>44763.59375</v>
      </c>
      <c r="L13" s="14">
        <f>SUM(L14:L30)</f>
        <v>0</v>
      </c>
      <c r="M13" s="14">
        <f>SUM(M14:M30)</f>
        <v>0</v>
      </c>
      <c r="N13" s="14">
        <f>SUM(N14:N30)</f>
        <v>0</v>
      </c>
      <c r="O13" s="14">
        <f>SUM(O14:O30)</f>
        <v>0</v>
      </c>
      <c r="P13" s="14">
        <f>SUM(P14:P30)</f>
        <v>0</v>
      </c>
      <c r="Q13" s="14">
        <f t="shared" ref="Q13:AU13" si="13">SUM(Q14:Q30)</f>
        <v>0</v>
      </c>
      <c r="R13" s="14">
        <f>SUM(R14:R30)</f>
        <v>225796.8818359375</v>
      </c>
      <c r="S13" s="14">
        <f t="shared" si="13"/>
        <v>225796.8818359375</v>
      </c>
      <c r="T13" s="14">
        <f t="shared" si="13"/>
        <v>0</v>
      </c>
      <c r="U13" s="14">
        <f t="shared" si="13"/>
        <v>0</v>
      </c>
      <c r="V13" s="14">
        <f t="shared" si="13"/>
        <v>0</v>
      </c>
      <c r="W13" s="14">
        <f t="shared" si="13"/>
        <v>61715.82421875</v>
      </c>
      <c r="X13" s="14">
        <f>SUM(Y13:AC13)</f>
        <v>1035843.0250244141</v>
      </c>
      <c r="Y13" s="14">
        <f t="shared" si="13"/>
        <v>1034773.375</v>
      </c>
      <c r="Z13" s="14">
        <f>SUM(Z14:Z30)</f>
        <v>1069.6500244140625</v>
      </c>
      <c r="AA13" s="14">
        <f t="shared" si="13"/>
        <v>0</v>
      </c>
      <c r="AB13" s="14">
        <f t="shared" si="13"/>
        <v>0</v>
      </c>
      <c r="AC13" s="14">
        <f>SUM(AC14:AC30)</f>
        <v>0</v>
      </c>
      <c r="AD13" s="14">
        <f t="shared" si="13"/>
        <v>9014.4208984375</v>
      </c>
      <c r="AE13" s="14">
        <f t="shared" si="13"/>
        <v>0</v>
      </c>
      <c r="AF13" s="14">
        <f t="shared" si="13"/>
        <v>0</v>
      </c>
      <c r="AG13" s="14">
        <f t="shared" si="13"/>
        <v>0</v>
      </c>
      <c r="AH13" s="14">
        <f t="shared" si="13"/>
        <v>0</v>
      </c>
      <c r="AI13" s="14">
        <f t="shared" si="13"/>
        <v>0</v>
      </c>
      <c r="AJ13" s="14">
        <f t="shared" si="13"/>
        <v>0</v>
      </c>
      <c r="AK13" s="14">
        <f t="shared" si="13"/>
        <v>0</v>
      </c>
      <c r="AL13" s="14">
        <f t="shared" si="13"/>
        <v>381</v>
      </c>
      <c r="AM13" s="14">
        <f t="shared" si="13"/>
        <v>0</v>
      </c>
      <c r="AN13" s="14">
        <f t="shared" si="13"/>
        <v>0</v>
      </c>
      <c r="AO13" s="14">
        <f t="shared" si="13"/>
        <v>0</v>
      </c>
      <c r="AP13" s="14">
        <f t="shared" si="13"/>
        <v>0</v>
      </c>
      <c r="AQ13" s="14">
        <f t="shared" si="13"/>
        <v>0</v>
      </c>
      <c r="AR13" s="14">
        <f t="shared" si="13"/>
        <v>0</v>
      </c>
      <c r="AS13" s="14">
        <f t="shared" si="13"/>
        <v>0</v>
      </c>
      <c r="AT13" s="14">
        <f t="shared" si="13"/>
        <v>0</v>
      </c>
      <c r="AU13" s="14">
        <f t="shared" si="13"/>
        <v>0</v>
      </c>
      <c r="AV13" s="14">
        <f>SUM(AV14:AV30)</f>
        <v>120986.953125</v>
      </c>
      <c r="AW13" s="14">
        <f>SUM(AW14:AW30)</f>
        <v>4391.312255859375</v>
      </c>
      <c r="AX13" s="14">
        <f t="shared" ref="AX13:BF13" si="14">SUM(AX14:AX30)</f>
        <v>0</v>
      </c>
      <c r="AY13" s="14">
        <f t="shared" si="14"/>
        <v>0</v>
      </c>
      <c r="AZ13" s="14">
        <f t="shared" si="14"/>
        <v>0</v>
      </c>
      <c r="BA13" s="14">
        <f t="shared" si="14"/>
        <v>23473.222900390625</v>
      </c>
      <c r="BB13" s="14">
        <f t="shared" si="14"/>
        <v>0</v>
      </c>
      <c r="BC13" s="14">
        <f t="shared" si="14"/>
        <v>0</v>
      </c>
      <c r="BD13" s="14">
        <f t="shared" si="14"/>
        <v>0</v>
      </c>
      <c r="BE13" s="14">
        <f>SUM(BE14:BE30)</f>
        <v>0</v>
      </c>
      <c r="BF13" s="14">
        <f t="shared" si="14"/>
        <v>0</v>
      </c>
    </row>
    <row r="14" spans="1:63" ht="13.5" x14ac:dyDescent="0.25">
      <c r="A14" s="22" t="s">
        <v>167</v>
      </c>
      <c r="B14" s="12">
        <f t="shared" si="0"/>
        <v>2331714.5</v>
      </c>
      <c r="C14" s="12">
        <f t="shared" si="1"/>
        <v>0</v>
      </c>
      <c r="D14" s="12"/>
      <c r="E14" s="12"/>
      <c r="F14" s="12">
        <v>2331714.5</v>
      </c>
      <c r="G14" s="12"/>
      <c r="H14" s="12"/>
      <c r="I14" s="12"/>
      <c r="J14" s="12"/>
      <c r="K14" s="12"/>
      <c r="L14" s="12"/>
      <c r="M14" s="12"/>
      <c r="N14" s="12"/>
      <c r="O14" s="12"/>
      <c r="P14" s="12"/>
      <c r="Q14" s="12"/>
      <c r="R14" s="12">
        <f t="shared" ref="R14:R29" si="15">SUM(S14:V14)</f>
        <v>0</v>
      </c>
      <c r="S14" s="12"/>
      <c r="T14" s="12"/>
      <c r="U14" s="12"/>
      <c r="V14" s="12"/>
      <c r="W14" s="12"/>
      <c r="X14" s="12">
        <f t="shared" ref="X14:X30" si="16">SUM(Y14:AC14)</f>
        <v>0</v>
      </c>
      <c r="Y14" s="12"/>
      <c r="Z14" s="12"/>
      <c r="AA14" s="12"/>
      <c r="AB14" s="12"/>
      <c r="AC14" s="12"/>
      <c r="AD14" s="12"/>
      <c r="AE14" s="12"/>
      <c r="AF14" s="12"/>
      <c r="AG14" s="12"/>
      <c r="AH14" s="12"/>
      <c r="AI14" s="12"/>
      <c r="AJ14" s="12"/>
      <c r="AK14" s="12"/>
      <c r="AL14" s="12">
        <v>381</v>
      </c>
      <c r="AM14" s="12"/>
      <c r="AN14" s="12"/>
      <c r="AO14" s="12"/>
      <c r="AP14" s="12"/>
      <c r="AQ14" s="12"/>
      <c r="AR14" s="12"/>
      <c r="AS14" s="12"/>
      <c r="AT14" s="12"/>
      <c r="AU14" s="12"/>
      <c r="AV14" s="12">
        <v>120986.953125</v>
      </c>
      <c r="AW14" s="12">
        <v>3894.641845703125</v>
      </c>
      <c r="AX14" s="12"/>
      <c r="AY14" s="12"/>
      <c r="AZ14" s="12"/>
      <c r="BA14" s="12">
        <v>1208.843994140625</v>
      </c>
      <c r="BB14" s="12"/>
      <c r="BC14" s="12"/>
      <c r="BD14" s="12"/>
      <c r="BE14" s="12"/>
      <c r="BF14" s="12"/>
    </row>
    <row r="15" spans="1:63" ht="13.5" x14ac:dyDescent="0.25">
      <c r="A15" s="8" t="s">
        <v>61</v>
      </c>
      <c r="B15" s="12">
        <f t="shared" si="0"/>
        <v>67.5</v>
      </c>
      <c r="C15" s="12">
        <f t="shared" si="1"/>
        <v>0</v>
      </c>
      <c r="D15" s="12"/>
      <c r="E15" s="12"/>
      <c r="F15" s="12">
        <v>67.5</v>
      </c>
      <c r="G15" s="12"/>
      <c r="H15" s="12"/>
      <c r="I15" s="12"/>
      <c r="J15" s="12"/>
      <c r="K15" s="12"/>
      <c r="L15" s="12"/>
      <c r="M15" s="12"/>
      <c r="N15" s="12"/>
      <c r="O15" s="12"/>
      <c r="P15" s="12"/>
      <c r="Q15" s="12"/>
      <c r="R15" s="12">
        <v>4295.2099609375</v>
      </c>
      <c r="S15" s="12">
        <v>4295.2099609375</v>
      </c>
      <c r="T15" s="12"/>
      <c r="U15" s="12"/>
      <c r="V15" s="12"/>
      <c r="W15" s="12"/>
      <c r="X15" s="12">
        <f>SUM(Y15:AC15)</f>
        <v>0</v>
      </c>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v>496.67041015625</v>
      </c>
      <c r="AX15" s="12"/>
      <c r="AY15" s="12"/>
      <c r="AZ15" s="12"/>
      <c r="BA15" s="12">
        <v>22264.37890625</v>
      </c>
      <c r="BB15" s="12"/>
      <c r="BC15" s="12"/>
      <c r="BD15" s="12"/>
      <c r="BE15" s="12"/>
      <c r="BF15" s="12"/>
    </row>
    <row r="16" spans="1:63" ht="13.5" x14ac:dyDescent="0.25">
      <c r="A16" s="8" t="s">
        <v>168</v>
      </c>
      <c r="B16" s="12">
        <f t="shared" si="0"/>
        <v>0</v>
      </c>
      <c r="C16" s="12">
        <f t="shared" si="1"/>
        <v>0</v>
      </c>
      <c r="D16" s="12"/>
      <c r="E16" s="12"/>
      <c r="F16" s="12"/>
      <c r="G16" s="12"/>
      <c r="H16" s="12"/>
      <c r="I16" s="12"/>
      <c r="J16" s="12"/>
      <c r="K16" s="12"/>
      <c r="L16" s="12"/>
      <c r="M16" s="12"/>
      <c r="N16" s="12"/>
      <c r="O16" s="12"/>
      <c r="P16" s="12"/>
      <c r="Q16" s="12"/>
      <c r="R16" s="12">
        <f t="shared" si="15"/>
        <v>0</v>
      </c>
      <c r="S16" s="12"/>
      <c r="T16" s="12"/>
      <c r="U16" s="12"/>
      <c r="V16" s="12"/>
      <c r="W16" s="12"/>
      <c r="X16" s="12">
        <f t="shared" si="16"/>
        <v>0</v>
      </c>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row>
    <row r="17" spans="1:63" ht="13.5" x14ac:dyDescent="0.25">
      <c r="A17" s="8" t="s">
        <v>62</v>
      </c>
      <c r="B17" s="12">
        <f t="shared" si="0"/>
        <v>0</v>
      </c>
      <c r="C17" s="12">
        <f t="shared" si="1"/>
        <v>0</v>
      </c>
      <c r="D17" s="12"/>
      <c r="E17" s="12"/>
      <c r="F17" s="12"/>
      <c r="G17" s="12"/>
      <c r="H17" s="12"/>
      <c r="I17" s="12"/>
      <c r="J17" s="12"/>
      <c r="K17" s="12"/>
      <c r="L17" s="12"/>
      <c r="M17" s="12"/>
      <c r="N17" s="12"/>
      <c r="O17" s="12"/>
      <c r="P17" s="12"/>
      <c r="Q17" s="12"/>
      <c r="R17" s="12">
        <f t="shared" si="15"/>
        <v>0</v>
      </c>
      <c r="S17" s="12"/>
      <c r="T17" s="12"/>
      <c r="U17" s="12"/>
      <c r="V17" s="12"/>
      <c r="W17" s="12"/>
      <c r="X17" s="12">
        <f t="shared" si="16"/>
        <v>0</v>
      </c>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row>
    <row r="18" spans="1:63" ht="13.5" x14ac:dyDescent="0.25">
      <c r="A18" s="18" t="s">
        <v>169</v>
      </c>
      <c r="B18" s="12">
        <f t="shared" si="0"/>
        <v>0</v>
      </c>
      <c r="C18" s="12">
        <f t="shared" si="1"/>
        <v>0</v>
      </c>
      <c r="D18" s="12"/>
      <c r="E18" s="12"/>
      <c r="F18" s="12"/>
      <c r="G18" s="12"/>
      <c r="H18" s="12"/>
      <c r="I18" s="12"/>
      <c r="J18" s="12"/>
      <c r="K18" s="12"/>
      <c r="L18" s="12"/>
      <c r="M18" s="12"/>
      <c r="N18" s="12"/>
      <c r="O18" s="12"/>
      <c r="P18" s="12"/>
      <c r="Q18" s="12"/>
      <c r="R18" s="12">
        <f t="shared" si="15"/>
        <v>0</v>
      </c>
      <c r="S18" s="12"/>
      <c r="T18" s="12"/>
      <c r="U18" s="12"/>
      <c r="V18" s="12"/>
      <c r="W18" s="12"/>
      <c r="X18" s="12">
        <f t="shared" si="16"/>
        <v>0</v>
      </c>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row>
    <row r="19" spans="1:63" ht="13.5" x14ac:dyDescent="0.25">
      <c r="A19" s="8" t="s">
        <v>63</v>
      </c>
      <c r="B19" s="12">
        <f t="shared" si="0"/>
        <v>0</v>
      </c>
      <c r="C19" s="12">
        <f t="shared" si="1"/>
        <v>0</v>
      </c>
      <c r="D19" s="12"/>
      <c r="E19" s="12"/>
      <c r="F19" s="12"/>
      <c r="G19" s="12"/>
      <c r="H19" s="12"/>
      <c r="I19" s="12"/>
      <c r="J19" s="12"/>
      <c r="K19" s="12"/>
      <c r="L19" s="12"/>
      <c r="M19" s="12"/>
      <c r="N19" s="12"/>
      <c r="O19" s="12"/>
      <c r="P19" s="12"/>
      <c r="Q19" s="12"/>
      <c r="R19" s="12">
        <f t="shared" si="15"/>
        <v>0</v>
      </c>
      <c r="S19" s="12"/>
      <c r="T19" s="12"/>
      <c r="U19" s="12"/>
      <c r="V19" s="12"/>
      <c r="W19" s="12"/>
      <c r="X19" s="12">
        <f t="shared" si="16"/>
        <v>0</v>
      </c>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1:63" ht="13.5" x14ac:dyDescent="0.25">
      <c r="A20" s="8" t="s">
        <v>64</v>
      </c>
      <c r="B20" s="12">
        <f t="shared" si="0"/>
        <v>0</v>
      </c>
      <c r="C20" s="12">
        <f t="shared" si="1"/>
        <v>0</v>
      </c>
      <c r="D20" s="12"/>
      <c r="E20" s="12"/>
      <c r="F20" s="12"/>
      <c r="G20" s="12"/>
      <c r="H20" s="12"/>
      <c r="I20" s="12"/>
      <c r="J20" s="12"/>
      <c r="K20" s="12"/>
      <c r="L20" s="12"/>
      <c r="M20" s="12"/>
      <c r="N20" s="12"/>
      <c r="O20" s="12"/>
      <c r="P20" s="12"/>
      <c r="Q20" s="12"/>
      <c r="R20" s="12">
        <f t="shared" si="15"/>
        <v>0</v>
      </c>
      <c r="S20" s="12"/>
      <c r="T20" s="12"/>
      <c r="U20" s="12"/>
      <c r="V20" s="12"/>
      <c r="W20" s="12"/>
      <c r="X20" s="12">
        <f t="shared" si="16"/>
        <v>0</v>
      </c>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1:63" ht="13.5" x14ac:dyDescent="0.25">
      <c r="A21" s="8" t="s">
        <v>65</v>
      </c>
      <c r="B21" s="12">
        <f t="shared" si="0"/>
        <v>0</v>
      </c>
      <c r="C21" s="12">
        <f>H21+I21</f>
        <v>0</v>
      </c>
      <c r="D21" s="12"/>
      <c r="E21" s="12"/>
      <c r="F21" s="12"/>
      <c r="G21" s="12"/>
      <c r="H21" s="12"/>
      <c r="I21" s="12"/>
      <c r="J21" s="12"/>
      <c r="K21" s="12"/>
      <c r="L21" s="12"/>
      <c r="M21" s="12"/>
      <c r="N21" s="12"/>
      <c r="O21" s="12"/>
      <c r="P21" s="12"/>
      <c r="Q21" s="12"/>
      <c r="R21" s="12">
        <f t="shared" si="15"/>
        <v>0</v>
      </c>
      <c r="S21" s="12"/>
      <c r="T21" s="12"/>
      <c r="U21" s="12"/>
      <c r="V21" s="12"/>
      <c r="W21" s="12"/>
      <c r="X21" s="12">
        <f t="shared" si="16"/>
        <v>0</v>
      </c>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1:63" ht="13.5" x14ac:dyDescent="0.25">
      <c r="A22" s="8" t="s">
        <v>66</v>
      </c>
      <c r="B22" s="12">
        <f t="shared" si="0"/>
        <v>0</v>
      </c>
      <c r="C22" s="12">
        <f t="shared" si="1"/>
        <v>0</v>
      </c>
      <c r="D22" s="12"/>
      <c r="E22" s="12"/>
      <c r="F22" s="12"/>
      <c r="G22" s="12"/>
      <c r="H22" s="12"/>
      <c r="I22" s="12"/>
      <c r="J22" s="12"/>
      <c r="K22" s="12"/>
      <c r="L22" s="12"/>
      <c r="M22" s="12"/>
      <c r="N22" s="12"/>
      <c r="O22" s="12"/>
      <c r="P22" s="12"/>
      <c r="Q22" s="12"/>
      <c r="R22" s="12">
        <f t="shared" si="15"/>
        <v>0</v>
      </c>
      <c r="S22" s="12"/>
      <c r="T22" s="12"/>
      <c r="U22" s="12"/>
      <c r="V22" s="12"/>
      <c r="W22" s="12"/>
      <c r="X22" s="12">
        <f t="shared" si="16"/>
        <v>0</v>
      </c>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row>
    <row r="23" spans="1:63" ht="13.5" x14ac:dyDescent="0.25">
      <c r="A23" s="8" t="s">
        <v>67</v>
      </c>
      <c r="B23" s="12">
        <f t="shared" si="0"/>
        <v>37129.91015625</v>
      </c>
      <c r="C23" s="12">
        <f t="shared" si="1"/>
        <v>0</v>
      </c>
      <c r="D23" s="12"/>
      <c r="E23" s="12">
        <v>37129.91015625</v>
      </c>
      <c r="F23" s="12"/>
      <c r="G23" s="12"/>
      <c r="H23" s="12"/>
      <c r="I23" s="12"/>
      <c r="J23" s="12"/>
      <c r="K23" s="12"/>
      <c r="L23" s="12"/>
      <c r="M23" s="12"/>
      <c r="N23" s="12"/>
      <c r="O23" s="12"/>
      <c r="P23" s="12"/>
      <c r="Q23" s="12"/>
      <c r="R23" s="12">
        <f t="shared" si="15"/>
        <v>0</v>
      </c>
      <c r="S23" s="12"/>
      <c r="T23" s="12"/>
      <c r="U23" s="12"/>
      <c r="V23" s="12"/>
      <c r="W23" s="12"/>
      <c r="X23" s="12">
        <f t="shared" si="16"/>
        <v>0</v>
      </c>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row>
    <row r="24" spans="1:63" ht="13.5" x14ac:dyDescent="0.25">
      <c r="A24" s="8" t="s">
        <v>68</v>
      </c>
      <c r="B24" s="12">
        <f t="shared" si="0"/>
        <v>0</v>
      </c>
      <c r="C24" s="12">
        <f t="shared" si="1"/>
        <v>0</v>
      </c>
      <c r="D24" s="12"/>
      <c r="E24" s="12"/>
      <c r="F24" s="12"/>
      <c r="G24" s="12"/>
      <c r="H24" s="12"/>
      <c r="I24" s="12"/>
      <c r="J24" s="12"/>
      <c r="K24" s="12"/>
      <c r="L24" s="12"/>
      <c r="M24" s="12"/>
      <c r="N24" s="12"/>
      <c r="O24" s="12"/>
      <c r="P24" s="12"/>
      <c r="Q24" s="12"/>
      <c r="R24" s="12">
        <f t="shared" si="15"/>
        <v>0</v>
      </c>
      <c r="S24" s="12"/>
      <c r="T24" s="12"/>
      <c r="U24" s="12"/>
      <c r="V24" s="12"/>
      <c r="W24" s="12"/>
      <c r="X24" s="12">
        <f t="shared" si="16"/>
        <v>0</v>
      </c>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row>
    <row r="25" spans="1:63" ht="13.5" x14ac:dyDescent="0.25">
      <c r="A25" s="8" t="s">
        <v>165</v>
      </c>
      <c r="B25" s="12">
        <f t="shared" si="0"/>
        <v>0</v>
      </c>
      <c r="C25" s="12">
        <f t="shared" si="1"/>
        <v>0</v>
      </c>
      <c r="D25" s="12"/>
      <c r="E25" s="12"/>
      <c r="F25" s="12"/>
      <c r="G25" s="12"/>
      <c r="H25" s="12"/>
      <c r="I25" s="12"/>
      <c r="J25" s="12"/>
      <c r="K25" s="12">
        <v>44763.59375</v>
      </c>
      <c r="L25" s="12"/>
      <c r="M25" s="12"/>
      <c r="N25" s="12"/>
      <c r="O25" s="12"/>
      <c r="P25" s="12"/>
      <c r="Q25" s="12"/>
      <c r="R25" s="12">
        <f t="shared" si="15"/>
        <v>0</v>
      </c>
      <c r="S25" s="12"/>
      <c r="T25" s="12"/>
      <c r="U25" s="12"/>
      <c r="V25" s="12"/>
      <c r="W25" s="12"/>
      <c r="X25" s="12">
        <f t="shared" si="16"/>
        <v>0</v>
      </c>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row>
    <row r="26" spans="1:63" ht="13.5" x14ac:dyDescent="0.25">
      <c r="A26" s="8" t="s">
        <v>69</v>
      </c>
      <c r="B26" s="12">
        <f t="shared" si="0"/>
        <v>0</v>
      </c>
      <c r="C26" s="12">
        <f t="shared" si="1"/>
        <v>0</v>
      </c>
      <c r="D26" s="12"/>
      <c r="E26" s="12"/>
      <c r="F26" s="12"/>
      <c r="G26" s="12"/>
      <c r="H26" s="12"/>
      <c r="I26" s="12"/>
      <c r="J26" s="12"/>
      <c r="K26" s="12"/>
      <c r="L26" s="12"/>
      <c r="M26" s="12"/>
      <c r="N26" s="12"/>
      <c r="O26" s="12"/>
      <c r="P26" s="12"/>
      <c r="Q26" s="12"/>
      <c r="R26" s="12">
        <f t="shared" si="15"/>
        <v>0</v>
      </c>
      <c r="S26" s="12"/>
      <c r="T26" s="12"/>
      <c r="U26" s="12"/>
      <c r="V26" s="12"/>
      <c r="W26" s="12"/>
      <c r="X26" s="12">
        <f t="shared" si="16"/>
        <v>0</v>
      </c>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row>
    <row r="27" spans="1:63" ht="13.5" x14ac:dyDescent="0.25">
      <c r="A27" s="8" t="s">
        <v>166</v>
      </c>
      <c r="B27" s="12">
        <f t="shared" si="0"/>
        <v>0</v>
      </c>
      <c r="C27" s="12">
        <f t="shared" si="1"/>
        <v>0</v>
      </c>
      <c r="D27" s="12"/>
      <c r="E27" s="12"/>
      <c r="F27" s="12"/>
      <c r="G27" s="12"/>
      <c r="H27" s="12"/>
      <c r="I27" s="12"/>
      <c r="J27" s="12"/>
      <c r="K27" s="12"/>
      <c r="L27" s="12"/>
      <c r="M27" s="12"/>
      <c r="N27" s="12"/>
      <c r="O27" s="12"/>
      <c r="P27" s="12"/>
      <c r="Q27" s="12"/>
      <c r="R27" s="12">
        <f t="shared" si="15"/>
        <v>0</v>
      </c>
      <c r="S27" s="12"/>
      <c r="T27" s="12"/>
      <c r="U27" s="12"/>
      <c r="V27" s="12"/>
      <c r="W27" s="12"/>
      <c r="X27" s="12">
        <f t="shared" si="16"/>
        <v>0</v>
      </c>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row>
    <row r="28" spans="1:63" ht="13.5" x14ac:dyDescent="0.25">
      <c r="A28" s="8" t="s">
        <v>70</v>
      </c>
      <c r="B28" s="12">
        <f t="shared" si="0"/>
        <v>0</v>
      </c>
      <c r="C28" s="12">
        <f t="shared" si="1"/>
        <v>0</v>
      </c>
      <c r="D28" s="12"/>
      <c r="E28" s="12"/>
      <c r="F28" s="12"/>
      <c r="G28" s="12"/>
      <c r="H28" s="12"/>
      <c r="I28" s="12"/>
      <c r="J28" s="12"/>
      <c r="K28" s="12"/>
      <c r="L28" s="12"/>
      <c r="M28" s="12"/>
      <c r="N28" s="12"/>
      <c r="O28" s="12"/>
      <c r="P28" s="12"/>
      <c r="Q28" s="12"/>
      <c r="R28" s="12">
        <f t="shared" si="15"/>
        <v>0</v>
      </c>
      <c r="S28" s="12"/>
      <c r="T28" s="12"/>
      <c r="U28" s="12"/>
      <c r="V28" s="12"/>
      <c r="W28" s="12"/>
      <c r="X28" s="12">
        <f>SUM(Y28:AC28)</f>
        <v>1035843.0250244141</v>
      </c>
      <c r="Y28" s="12">
        <v>1034773.375</v>
      </c>
      <c r="Z28" s="12">
        <v>1069.6500244140625</v>
      </c>
      <c r="AA28" s="12"/>
      <c r="AB28" s="12"/>
      <c r="AC28" s="12"/>
      <c r="AD28" s="12">
        <v>9014.4208984375</v>
      </c>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row>
    <row r="29" spans="1:63" ht="13.5" x14ac:dyDescent="0.25">
      <c r="A29" s="8" t="s">
        <v>71</v>
      </c>
      <c r="B29" s="12">
        <f t="shared" si="0"/>
        <v>805304.875</v>
      </c>
      <c r="C29" s="12">
        <f t="shared" si="1"/>
        <v>0</v>
      </c>
      <c r="D29" s="12"/>
      <c r="E29" s="12"/>
      <c r="F29" s="12">
        <v>805304.875</v>
      </c>
      <c r="G29" s="12"/>
      <c r="H29" s="12"/>
      <c r="I29" s="12"/>
      <c r="J29" s="12"/>
      <c r="K29" s="12"/>
      <c r="L29" s="12"/>
      <c r="M29" s="12"/>
      <c r="N29" s="12"/>
      <c r="O29" s="12"/>
      <c r="P29" s="12"/>
      <c r="Q29" s="12"/>
      <c r="R29" s="12">
        <f t="shared" si="15"/>
        <v>0</v>
      </c>
      <c r="S29" s="12"/>
      <c r="T29" s="12"/>
      <c r="U29" s="12"/>
      <c r="V29" s="12"/>
      <c r="W29" s="12">
        <v>61715.82421875</v>
      </c>
      <c r="X29" s="12">
        <f>SUM(Y29:AC29)</f>
        <v>0</v>
      </c>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row>
    <row r="30" spans="1:63" ht="13.5" x14ac:dyDescent="0.25">
      <c r="A30" s="8" t="s">
        <v>72</v>
      </c>
      <c r="B30" s="12">
        <f t="shared" si="0"/>
        <v>0</v>
      </c>
      <c r="C30" s="12">
        <f t="shared" si="1"/>
        <v>0</v>
      </c>
      <c r="D30" s="12"/>
      <c r="E30" s="12"/>
      <c r="F30" s="12"/>
      <c r="G30" s="12"/>
      <c r="H30" s="12"/>
      <c r="I30" s="12"/>
      <c r="J30" s="12"/>
      <c r="K30" s="12"/>
      <c r="L30" s="12"/>
      <c r="M30" s="12"/>
      <c r="N30" s="12"/>
      <c r="O30" s="12"/>
      <c r="P30" s="12"/>
      <c r="Q30" s="12"/>
      <c r="R30" s="12">
        <v>221501.671875</v>
      </c>
      <c r="S30" s="12">
        <v>221501.671875</v>
      </c>
      <c r="T30" s="12"/>
      <c r="U30" s="12"/>
      <c r="V30" s="12"/>
      <c r="W30" s="12"/>
      <c r="X30" s="12">
        <f t="shared" si="16"/>
        <v>0</v>
      </c>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row>
    <row r="31" spans="1:63" s="2" customFormat="1" x14ac:dyDescent="0.2">
      <c r="A31" s="13" t="s">
        <v>73</v>
      </c>
      <c r="B31" s="14">
        <f t="shared" si="0"/>
        <v>0</v>
      </c>
      <c r="C31" s="14">
        <f>H31+I31</f>
        <v>0</v>
      </c>
      <c r="D31" s="14">
        <f>SUM(D32:D42)</f>
        <v>0</v>
      </c>
      <c r="E31" s="14">
        <f>SUM(E32:E42)</f>
        <v>0</v>
      </c>
      <c r="F31" s="14">
        <f t="shared" ref="F31:M31" si="17">SUM(F32:F42)</f>
        <v>0</v>
      </c>
      <c r="G31" s="14">
        <f t="shared" si="17"/>
        <v>0</v>
      </c>
      <c r="H31" s="14">
        <f t="shared" si="17"/>
        <v>0</v>
      </c>
      <c r="I31" s="14">
        <f t="shared" si="17"/>
        <v>0</v>
      </c>
      <c r="J31" s="14">
        <f t="shared" si="17"/>
        <v>0</v>
      </c>
      <c r="K31" s="14">
        <f t="shared" si="17"/>
        <v>0</v>
      </c>
      <c r="L31" s="14">
        <f t="shared" si="17"/>
        <v>0</v>
      </c>
      <c r="M31" s="14">
        <f t="shared" si="17"/>
        <v>0</v>
      </c>
      <c r="N31" s="14">
        <f>SUM(N32:N42)</f>
        <v>1198.16357421875</v>
      </c>
      <c r="O31" s="14">
        <v>0</v>
      </c>
      <c r="P31" s="14">
        <v>0</v>
      </c>
      <c r="Q31" s="14">
        <f t="shared" ref="Q31:BF31" si="18">SUM(Q32:Q42)</f>
        <v>0</v>
      </c>
      <c r="R31" s="14">
        <f t="shared" si="18"/>
        <v>0</v>
      </c>
      <c r="S31" s="14">
        <f t="shared" si="18"/>
        <v>0</v>
      </c>
      <c r="T31" s="14">
        <f t="shared" si="18"/>
        <v>0</v>
      </c>
      <c r="U31" s="14">
        <f t="shared" si="18"/>
        <v>0</v>
      </c>
      <c r="V31" s="14">
        <f t="shared" si="18"/>
        <v>0</v>
      </c>
      <c r="W31" s="14">
        <f t="shared" si="18"/>
        <v>0</v>
      </c>
      <c r="X31" s="14">
        <f t="shared" si="3"/>
        <v>0</v>
      </c>
      <c r="Y31" s="14">
        <f t="shared" si="18"/>
        <v>0</v>
      </c>
      <c r="Z31" s="14">
        <f t="shared" si="18"/>
        <v>0</v>
      </c>
      <c r="AA31" s="14">
        <f t="shared" si="18"/>
        <v>0</v>
      </c>
      <c r="AB31" s="14">
        <f t="shared" si="18"/>
        <v>0</v>
      </c>
      <c r="AC31" s="14">
        <f t="shared" si="18"/>
        <v>0</v>
      </c>
      <c r="AD31" s="14">
        <f t="shared" si="18"/>
        <v>0</v>
      </c>
      <c r="AE31" s="14">
        <f t="shared" si="18"/>
        <v>0</v>
      </c>
      <c r="AF31" s="14">
        <f t="shared" si="18"/>
        <v>0</v>
      </c>
      <c r="AG31" s="14">
        <f t="shared" si="18"/>
        <v>0</v>
      </c>
      <c r="AH31" s="14">
        <f t="shared" si="18"/>
        <v>0</v>
      </c>
      <c r="AI31" s="14">
        <f t="shared" si="18"/>
        <v>0</v>
      </c>
      <c r="AJ31" s="14">
        <f t="shared" si="18"/>
        <v>0</v>
      </c>
      <c r="AK31" s="14">
        <f t="shared" si="18"/>
        <v>0</v>
      </c>
      <c r="AL31" s="14">
        <f t="shared" si="18"/>
        <v>0</v>
      </c>
      <c r="AM31" s="14">
        <f t="shared" si="18"/>
        <v>0</v>
      </c>
      <c r="AN31" s="14">
        <f t="shared" si="18"/>
        <v>0</v>
      </c>
      <c r="AO31" s="14">
        <f t="shared" si="18"/>
        <v>0</v>
      </c>
      <c r="AP31" s="14">
        <f t="shared" si="18"/>
        <v>0</v>
      </c>
      <c r="AQ31" s="14">
        <f t="shared" si="18"/>
        <v>0</v>
      </c>
      <c r="AR31" s="14">
        <f t="shared" si="18"/>
        <v>0</v>
      </c>
      <c r="AS31" s="14">
        <f t="shared" si="18"/>
        <v>0</v>
      </c>
      <c r="AT31" s="14">
        <f t="shared" si="18"/>
        <v>0</v>
      </c>
      <c r="AU31" s="14">
        <f t="shared" si="18"/>
        <v>0</v>
      </c>
      <c r="AV31" s="14">
        <f t="shared" si="18"/>
        <v>0</v>
      </c>
      <c r="AW31" s="14">
        <f>SUM(AW32:AW42)</f>
        <v>0</v>
      </c>
      <c r="AX31" s="14">
        <f t="shared" si="18"/>
        <v>0</v>
      </c>
      <c r="AY31" s="14">
        <f t="shared" si="18"/>
        <v>0</v>
      </c>
      <c r="AZ31" s="14">
        <f t="shared" si="18"/>
        <v>0</v>
      </c>
      <c r="BA31" s="14">
        <f t="shared" si="18"/>
        <v>0</v>
      </c>
      <c r="BB31" s="14">
        <f t="shared" si="18"/>
        <v>0</v>
      </c>
      <c r="BC31" s="14">
        <f t="shared" si="18"/>
        <v>0</v>
      </c>
      <c r="BD31" s="14">
        <f t="shared" si="18"/>
        <v>0</v>
      </c>
      <c r="BE31" s="14">
        <f>SUM(BE32:BE42)</f>
        <v>128699.87109375</v>
      </c>
      <c r="BF31" s="14">
        <f t="shared" si="18"/>
        <v>0</v>
      </c>
      <c r="BH31" s="7"/>
      <c r="BI31" s="7"/>
      <c r="BJ31" s="7"/>
      <c r="BK31" s="7"/>
    </row>
    <row r="32" spans="1:63" ht="13.5" x14ac:dyDescent="0.25">
      <c r="A32" s="8" t="s">
        <v>74</v>
      </c>
      <c r="B32" s="12">
        <f t="shared" si="0"/>
        <v>0</v>
      </c>
      <c r="C32" s="12">
        <f t="shared" si="1"/>
        <v>0</v>
      </c>
      <c r="D32" s="12"/>
      <c r="E32" s="12"/>
      <c r="F32" s="12"/>
      <c r="G32" s="12"/>
      <c r="H32" s="12"/>
      <c r="I32" s="12"/>
      <c r="J32" s="12"/>
      <c r="K32" s="12"/>
      <c r="L32" s="12"/>
      <c r="M32" s="12"/>
      <c r="N32" s="12"/>
      <c r="O32" s="12"/>
      <c r="P32" s="12"/>
      <c r="Q32" s="12"/>
      <c r="R32" s="12">
        <f t="shared" ref="R32:R43" si="19">SUM(S32:V32)</f>
        <v>0</v>
      </c>
      <c r="S32" s="12"/>
      <c r="T32" s="12"/>
      <c r="U32" s="12"/>
      <c r="V32" s="12"/>
      <c r="W32" s="12"/>
      <c r="X32" s="12">
        <f t="shared" si="3"/>
        <v>0</v>
      </c>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row>
    <row r="33" spans="1:65" ht="13.5" x14ac:dyDescent="0.25">
      <c r="A33" s="8" t="s">
        <v>75</v>
      </c>
      <c r="B33" s="12">
        <f t="shared" si="0"/>
        <v>0</v>
      </c>
      <c r="C33" s="12">
        <f t="shared" si="1"/>
        <v>0</v>
      </c>
      <c r="D33" s="12"/>
      <c r="E33" s="12"/>
      <c r="F33" s="12"/>
      <c r="G33" s="12"/>
      <c r="H33" s="12"/>
      <c r="I33" s="12"/>
      <c r="J33" s="12"/>
      <c r="K33" s="12"/>
      <c r="L33" s="12"/>
      <c r="M33" s="12"/>
      <c r="N33" s="12"/>
      <c r="O33" s="12"/>
      <c r="P33" s="12"/>
      <c r="Q33" s="12"/>
      <c r="R33" s="12">
        <f t="shared" si="19"/>
        <v>0</v>
      </c>
      <c r="S33" s="12"/>
      <c r="T33" s="12"/>
      <c r="U33" s="12"/>
      <c r="V33" s="12"/>
      <c r="W33" s="12"/>
      <c r="X33" s="12">
        <f t="shared" si="3"/>
        <v>0</v>
      </c>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row>
    <row r="34" spans="1:65" ht="13.5" x14ac:dyDescent="0.25">
      <c r="A34" s="8" t="s">
        <v>66</v>
      </c>
      <c r="B34" s="12">
        <f t="shared" si="0"/>
        <v>0</v>
      </c>
      <c r="C34" s="12">
        <f t="shared" si="1"/>
        <v>0</v>
      </c>
      <c r="D34" s="12"/>
      <c r="E34" s="12"/>
      <c r="F34" s="12"/>
      <c r="G34" s="12"/>
      <c r="H34" s="12"/>
      <c r="I34" s="12"/>
      <c r="J34" s="12"/>
      <c r="K34" s="12"/>
      <c r="L34" s="12"/>
      <c r="M34" s="12"/>
      <c r="N34" s="12"/>
      <c r="O34" s="12"/>
      <c r="P34" s="12"/>
      <c r="Q34" s="12"/>
      <c r="R34" s="12">
        <f t="shared" si="19"/>
        <v>0</v>
      </c>
      <c r="S34" s="12"/>
      <c r="T34" s="12"/>
      <c r="U34" s="12"/>
      <c r="V34" s="12"/>
      <c r="W34" s="12"/>
      <c r="X34" s="12">
        <f t="shared" si="3"/>
        <v>0</v>
      </c>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row>
    <row r="35" spans="1:65" ht="13.5" x14ac:dyDescent="0.25">
      <c r="A35" s="8" t="s">
        <v>67</v>
      </c>
      <c r="B35" s="12">
        <f t="shared" si="0"/>
        <v>0</v>
      </c>
      <c r="C35" s="12">
        <f t="shared" si="1"/>
        <v>0</v>
      </c>
      <c r="D35" s="12"/>
      <c r="E35" s="12"/>
      <c r="F35" s="12"/>
      <c r="G35" s="12"/>
      <c r="H35" s="12"/>
      <c r="I35" s="12"/>
      <c r="J35" s="12"/>
      <c r="K35" s="12"/>
      <c r="L35" s="12"/>
      <c r="M35" s="12"/>
      <c r="N35" s="12"/>
      <c r="O35" s="12"/>
      <c r="P35" s="12"/>
      <c r="Q35" s="12"/>
      <c r="R35" s="12">
        <f t="shared" si="19"/>
        <v>0</v>
      </c>
      <c r="S35" s="12"/>
      <c r="T35" s="12"/>
      <c r="U35" s="12"/>
      <c r="V35" s="12"/>
      <c r="W35" s="12"/>
      <c r="X35" s="12">
        <f t="shared" si="3"/>
        <v>0</v>
      </c>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row>
    <row r="36" spans="1:65" ht="13.5" x14ac:dyDescent="0.25">
      <c r="A36" s="8" t="s">
        <v>68</v>
      </c>
      <c r="B36" s="12">
        <f t="shared" si="0"/>
        <v>0</v>
      </c>
      <c r="C36" s="12">
        <f t="shared" si="1"/>
        <v>0</v>
      </c>
      <c r="D36" s="12"/>
      <c r="E36" s="12"/>
      <c r="F36" s="12"/>
      <c r="G36" s="12"/>
      <c r="H36" s="12"/>
      <c r="I36" s="12"/>
      <c r="J36" s="12"/>
      <c r="K36" s="12"/>
      <c r="L36" s="12"/>
      <c r="M36" s="12"/>
      <c r="N36" s="12"/>
      <c r="O36" s="12"/>
      <c r="P36" s="12"/>
      <c r="Q36" s="12"/>
      <c r="R36" s="12">
        <f t="shared" si="19"/>
        <v>0</v>
      </c>
      <c r="S36" s="12"/>
      <c r="T36" s="12"/>
      <c r="U36" s="12"/>
      <c r="V36" s="12"/>
      <c r="W36" s="12"/>
      <c r="X36" s="12">
        <f t="shared" si="3"/>
        <v>0</v>
      </c>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row>
    <row r="37" spans="1:65" ht="13.5" x14ac:dyDescent="0.25">
      <c r="A37" s="8" t="s">
        <v>76</v>
      </c>
      <c r="B37" s="12">
        <f t="shared" si="0"/>
        <v>0</v>
      </c>
      <c r="C37" s="12">
        <f t="shared" si="1"/>
        <v>0</v>
      </c>
      <c r="D37" s="12"/>
      <c r="E37" s="12"/>
      <c r="F37" s="12"/>
      <c r="G37" s="12"/>
      <c r="H37" s="12"/>
      <c r="I37" s="12"/>
      <c r="J37" s="12"/>
      <c r="K37" s="12"/>
      <c r="L37" s="12"/>
      <c r="M37" s="12"/>
      <c r="N37" s="12"/>
      <c r="O37" s="12"/>
      <c r="P37" s="12"/>
      <c r="Q37" s="12"/>
      <c r="R37" s="12">
        <f t="shared" si="19"/>
        <v>0</v>
      </c>
      <c r="S37" s="12"/>
      <c r="T37" s="12"/>
      <c r="U37" s="12"/>
      <c r="V37" s="12"/>
      <c r="W37" s="12"/>
      <c r="X37" s="12">
        <f t="shared" si="3"/>
        <v>0</v>
      </c>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row>
    <row r="38" spans="1:65" ht="13.5" x14ac:dyDescent="0.25">
      <c r="A38" s="8" t="s">
        <v>70</v>
      </c>
      <c r="B38" s="12">
        <f t="shared" si="0"/>
        <v>0</v>
      </c>
      <c r="C38" s="12">
        <f t="shared" si="1"/>
        <v>0</v>
      </c>
      <c r="D38" s="12"/>
      <c r="E38" s="12"/>
      <c r="F38" s="12"/>
      <c r="G38" s="12"/>
      <c r="H38" s="12"/>
      <c r="I38" s="12"/>
      <c r="J38" s="12"/>
      <c r="K38" s="12"/>
      <c r="L38" s="12"/>
      <c r="M38" s="12"/>
      <c r="N38" s="12"/>
      <c r="O38" s="12"/>
      <c r="P38" s="12"/>
      <c r="Q38" s="12"/>
      <c r="R38" s="12">
        <f t="shared" si="19"/>
        <v>0</v>
      </c>
      <c r="S38" s="12"/>
      <c r="T38" s="12"/>
      <c r="U38" s="12"/>
      <c r="V38" s="12"/>
      <c r="W38" s="12"/>
      <c r="X38" s="12">
        <f t="shared" si="3"/>
        <v>0</v>
      </c>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v>44655.40625</v>
      </c>
      <c r="BF38" s="12"/>
    </row>
    <row r="39" spans="1:65" ht="13.5" x14ac:dyDescent="0.25">
      <c r="A39" s="22" t="s">
        <v>125</v>
      </c>
      <c r="B39" s="12">
        <f t="shared" si="0"/>
        <v>0</v>
      </c>
      <c r="C39" s="12">
        <f>H39+I39</f>
        <v>0</v>
      </c>
      <c r="D39" s="12"/>
      <c r="E39" s="12"/>
      <c r="F39" s="12"/>
      <c r="G39" s="12"/>
      <c r="H39" s="12"/>
      <c r="I39" s="12"/>
      <c r="J39" s="12"/>
      <c r="K39" s="12"/>
      <c r="L39" s="12"/>
      <c r="M39" s="12"/>
      <c r="N39" s="12">
        <v>1198.16357421875</v>
      </c>
      <c r="O39" s="12"/>
      <c r="P39" s="12"/>
      <c r="Q39" s="12"/>
      <c r="R39" s="12">
        <f t="shared" si="19"/>
        <v>0</v>
      </c>
      <c r="S39" s="12"/>
      <c r="T39" s="12"/>
      <c r="U39" s="12"/>
      <c r="V39" s="12"/>
      <c r="W39" s="12"/>
      <c r="X39" s="12">
        <f t="shared" si="3"/>
        <v>0</v>
      </c>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v>66722.3984375</v>
      </c>
      <c r="BF39" s="12"/>
    </row>
    <row r="40" spans="1:65" ht="13.5" x14ac:dyDescent="0.25">
      <c r="A40" s="8" t="s">
        <v>77</v>
      </c>
      <c r="B40" s="12">
        <f t="shared" si="0"/>
        <v>0</v>
      </c>
      <c r="C40" s="12">
        <f t="shared" si="1"/>
        <v>0</v>
      </c>
      <c r="D40" s="12"/>
      <c r="E40" s="12"/>
      <c r="F40" s="12"/>
      <c r="G40" s="12"/>
      <c r="H40" s="12"/>
      <c r="I40" s="12"/>
      <c r="J40" s="12"/>
      <c r="K40" s="12"/>
      <c r="L40" s="12"/>
      <c r="M40" s="12"/>
      <c r="N40" s="12"/>
      <c r="O40" s="12"/>
      <c r="P40" s="12"/>
      <c r="Q40" s="12"/>
      <c r="R40" s="12">
        <f t="shared" si="19"/>
        <v>0</v>
      </c>
      <c r="S40" s="12"/>
      <c r="T40" s="12"/>
      <c r="U40" s="12"/>
      <c r="V40" s="12"/>
      <c r="W40" s="12"/>
      <c r="X40" s="12">
        <f t="shared" si="3"/>
        <v>0</v>
      </c>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v>17322.06640625</v>
      </c>
      <c r="BF40" s="12"/>
    </row>
    <row r="41" spans="1:65" ht="13.5" x14ac:dyDescent="0.25">
      <c r="A41" s="8" t="s">
        <v>78</v>
      </c>
      <c r="B41" s="12">
        <f t="shared" si="0"/>
        <v>0</v>
      </c>
      <c r="C41" s="12">
        <f t="shared" si="1"/>
        <v>0</v>
      </c>
      <c r="D41" s="12"/>
      <c r="E41" s="12"/>
      <c r="F41" s="12"/>
      <c r="G41" s="12"/>
      <c r="H41" s="12"/>
      <c r="I41" s="12"/>
      <c r="J41" s="12"/>
      <c r="K41" s="12"/>
      <c r="L41" s="12"/>
      <c r="M41" s="12"/>
      <c r="N41" s="12"/>
      <c r="O41" s="12"/>
      <c r="P41" s="12"/>
      <c r="Q41" s="12"/>
      <c r="R41" s="12">
        <f t="shared" si="19"/>
        <v>0</v>
      </c>
      <c r="S41" s="12"/>
      <c r="T41" s="12"/>
      <c r="U41" s="12"/>
      <c r="V41" s="12"/>
      <c r="W41" s="12"/>
      <c r="X41" s="12">
        <f t="shared" si="3"/>
        <v>0</v>
      </c>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row>
    <row r="42" spans="1:65" ht="13.5" x14ac:dyDescent="0.25">
      <c r="A42" s="8" t="s">
        <v>79</v>
      </c>
      <c r="B42" s="12">
        <f t="shared" si="0"/>
        <v>0</v>
      </c>
      <c r="C42" s="12">
        <f t="shared" si="1"/>
        <v>0</v>
      </c>
      <c r="D42" s="12"/>
      <c r="E42" s="12"/>
      <c r="F42" s="12"/>
      <c r="G42" s="12"/>
      <c r="H42" s="12"/>
      <c r="I42" s="12"/>
      <c r="J42" s="12"/>
      <c r="K42" s="12"/>
      <c r="L42" s="12"/>
      <c r="M42" s="12"/>
      <c r="N42" s="12"/>
      <c r="O42" s="12"/>
      <c r="P42" s="12"/>
      <c r="Q42" s="12"/>
      <c r="R42" s="12">
        <f t="shared" si="19"/>
        <v>0</v>
      </c>
      <c r="S42" s="12"/>
      <c r="T42" s="12"/>
      <c r="U42" s="12"/>
      <c r="V42" s="12"/>
      <c r="W42" s="12"/>
      <c r="X42" s="12">
        <f t="shared" si="3"/>
        <v>0</v>
      </c>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row>
    <row r="43" spans="1:65" ht="13.5" x14ac:dyDescent="0.25">
      <c r="A43" s="22" t="s">
        <v>127</v>
      </c>
      <c r="B43" s="12">
        <f t="shared" si="0"/>
        <v>0</v>
      </c>
      <c r="C43" s="12">
        <f t="shared" si="1"/>
        <v>0</v>
      </c>
      <c r="D43" s="12"/>
      <c r="E43" s="12"/>
      <c r="F43" s="12"/>
      <c r="G43" s="12"/>
      <c r="H43" s="12"/>
      <c r="I43" s="12"/>
      <c r="J43" s="12"/>
      <c r="K43" s="12"/>
      <c r="L43" s="12"/>
      <c r="M43" s="12"/>
      <c r="N43" s="12"/>
      <c r="O43" s="12"/>
      <c r="P43" s="12"/>
      <c r="Q43" s="12"/>
      <c r="R43" s="12">
        <f t="shared" si="19"/>
        <v>0</v>
      </c>
      <c r="S43" s="12"/>
      <c r="T43" s="12"/>
      <c r="U43" s="12"/>
      <c r="V43" s="12"/>
      <c r="W43" s="12"/>
      <c r="X43" s="12">
        <f t="shared" si="3"/>
        <v>0</v>
      </c>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v>65599.1953125</v>
      </c>
      <c r="BF43" s="12"/>
    </row>
    <row r="44" spans="1:65" s="2" customFormat="1" ht="15.75" x14ac:dyDescent="0.2">
      <c r="A44" s="13" t="s">
        <v>80</v>
      </c>
      <c r="B44" s="14">
        <f t="shared" si="0"/>
        <v>628669.5482202149</v>
      </c>
      <c r="C44" s="14">
        <f t="shared" si="1"/>
        <v>0</v>
      </c>
      <c r="D44" s="14">
        <f t="shared" ref="D44" si="20">D45+D59+D67</f>
        <v>61336.81</v>
      </c>
      <c r="E44" s="14">
        <f t="shared" ref="E44:M44" si="21">E45+E59+E67</f>
        <v>0</v>
      </c>
      <c r="F44" s="14">
        <f>F45+F59+F67</f>
        <v>567332.73822021484</v>
      </c>
      <c r="G44" s="14">
        <f t="shared" si="21"/>
        <v>0</v>
      </c>
      <c r="H44" s="14">
        <f t="shared" si="21"/>
        <v>0</v>
      </c>
      <c r="I44" s="14">
        <f t="shared" si="21"/>
        <v>0</v>
      </c>
      <c r="J44" s="14">
        <f t="shared" si="21"/>
        <v>0</v>
      </c>
      <c r="K44" s="14">
        <f t="shared" si="21"/>
        <v>6779.60205078125</v>
      </c>
      <c r="L44" s="14">
        <f t="shared" si="21"/>
        <v>0</v>
      </c>
      <c r="M44" s="14">
        <f t="shared" si="21"/>
        <v>0</v>
      </c>
      <c r="N44" s="14">
        <f>N45+N59+N67</f>
        <v>20546.64644908905</v>
      </c>
      <c r="O44" s="14">
        <v>0</v>
      </c>
      <c r="P44" s="14">
        <f t="shared" ref="P44:AT44" si="22">P45+P59+P67</f>
        <v>23122.4296875</v>
      </c>
      <c r="Q44" s="14">
        <f t="shared" si="22"/>
        <v>0</v>
      </c>
      <c r="R44" s="14">
        <f t="shared" si="22"/>
        <v>425422.296875</v>
      </c>
      <c r="S44" s="14">
        <f t="shared" si="22"/>
        <v>425422.296875</v>
      </c>
      <c r="T44" s="14">
        <f t="shared" si="22"/>
        <v>0</v>
      </c>
      <c r="U44" s="14">
        <f t="shared" si="22"/>
        <v>0</v>
      </c>
      <c r="V44" s="14">
        <f t="shared" si="22"/>
        <v>0</v>
      </c>
      <c r="W44" s="14">
        <f t="shared" si="22"/>
        <v>438179.78439998627</v>
      </c>
      <c r="X44" s="14">
        <f t="shared" si="3"/>
        <v>0</v>
      </c>
      <c r="Y44" s="14">
        <f t="shared" si="22"/>
        <v>0</v>
      </c>
      <c r="Z44" s="14">
        <f t="shared" si="22"/>
        <v>0</v>
      </c>
      <c r="AA44" s="14">
        <f t="shared" si="22"/>
        <v>0</v>
      </c>
      <c r="AB44" s="14">
        <f t="shared" si="22"/>
        <v>0</v>
      </c>
      <c r="AC44" s="14">
        <f t="shared" si="22"/>
        <v>0</v>
      </c>
      <c r="AD44" s="14">
        <f t="shared" si="22"/>
        <v>0</v>
      </c>
      <c r="AE44" s="14">
        <f t="shared" si="22"/>
        <v>0</v>
      </c>
      <c r="AF44" s="14">
        <f>AF45+AF59+AF67</f>
        <v>13391.998892784119</v>
      </c>
      <c r="AG44" s="14">
        <f>AG45+AG59+AG67</f>
        <v>400667.41807860136</v>
      </c>
      <c r="AH44" s="14">
        <f>AH45+AH59+AH67</f>
        <v>19147.89453125</v>
      </c>
      <c r="AI44" s="14">
        <f t="shared" si="22"/>
        <v>82493.182192325592</v>
      </c>
      <c r="AJ44" s="14">
        <f t="shared" si="22"/>
        <v>53021.595703125</v>
      </c>
      <c r="AK44" s="14">
        <f t="shared" si="22"/>
        <v>27347.103537444957</v>
      </c>
      <c r="AL44" s="14">
        <f t="shared" si="22"/>
        <v>503101.00602722168</v>
      </c>
      <c r="AM44" s="14">
        <f t="shared" si="22"/>
        <v>14425.023175001144</v>
      </c>
      <c r="AN44" s="14">
        <f t="shared" si="22"/>
        <v>10366.724609375</v>
      </c>
      <c r="AO44" s="14">
        <f>AO45+AO59+AO67+AO72</f>
        <v>3206.2900390625</v>
      </c>
      <c r="AP44" s="14">
        <f t="shared" ref="AP44:AR44" si="23">AP45+AP59+AP67+AP72</f>
        <v>6356.09033203125</v>
      </c>
      <c r="AQ44" s="14">
        <f t="shared" si="23"/>
        <v>13285.028018951416</v>
      </c>
      <c r="AR44" s="14">
        <f t="shared" si="23"/>
        <v>188.76456546783447</v>
      </c>
      <c r="AS44" s="14">
        <f t="shared" si="22"/>
        <v>2845</v>
      </c>
      <c r="AT44" s="14">
        <f t="shared" si="22"/>
        <v>0</v>
      </c>
      <c r="AU44" s="14">
        <f>AU45+AU59+AU67</f>
        <v>0</v>
      </c>
      <c r="AV44" s="14">
        <f t="shared" ref="AV44:BD44" si="24">AV45+AV59+AV67</f>
        <v>0</v>
      </c>
      <c r="AW44" s="14">
        <f t="shared" si="24"/>
        <v>0</v>
      </c>
      <c r="AX44" s="14">
        <f t="shared" si="24"/>
        <v>0</v>
      </c>
      <c r="AY44" s="14">
        <f t="shared" si="24"/>
        <v>14963.0390625</v>
      </c>
      <c r="AZ44" s="14">
        <f t="shared" si="24"/>
        <v>0</v>
      </c>
      <c r="BA44" s="14">
        <f t="shared" si="24"/>
        <v>0</v>
      </c>
      <c r="BB44" s="14">
        <f t="shared" si="24"/>
        <v>0</v>
      </c>
      <c r="BC44" s="14">
        <f t="shared" si="24"/>
        <v>0</v>
      </c>
      <c r="BD44" s="14">
        <f t="shared" si="24"/>
        <v>0</v>
      </c>
      <c r="BE44" s="14">
        <f>BE45+BE59+BE67</f>
        <v>716352.30910673738</v>
      </c>
      <c r="BF44" s="14">
        <f>BF45+BF59+BF67</f>
        <v>0</v>
      </c>
      <c r="BG44" s="6"/>
      <c r="BH44" s="6"/>
      <c r="BI44" s="6"/>
      <c r="BJ44" s="6"/>
      <c r="BK44" s="6"/>
      <c r="BL44" s="6"/>
      <c r="BM44" s="6"/>
    </row>
    <row r="45" spans="1:65" s="2" customFormat="1" x14ac:dyDescent="0.2">
      <c r="A45" s="13" t="s">
        <v>81</v>
      </c>
      <c r="B45" s="14">
        <f t="shared" si="0"/>
        <v>364674.2423876953</v>
      </c>
      <c r="C45" s="14">
        <f t="shared" si="1"/>
        <v>0</v>
      </c>
      <c r="D45" s="14">
        <f>SUM(D46:D58)</f>
        <v>60077.42</v>
      </c>
      <c r="E45" s="14">
        <f>SUM(E46:E58)</f>
        <v>0</v>
      </c>
      <c r="F45" s="14">
        <f t="shared" ref="F45:M45" si="25">SUM(F46:F58)</f>
        <v>304596.82238769531</v>
      </c>
      <c r="G45" s="14">
        <f>SUM(G46:G58)</f>
        <v>0</v>
      </c>
      <c r="H45" s="14">
        <f t="shared" si="25"/>
        <v>0</v>
      </c>
      <c r="I45" s="14">
        <f t="shared" si="25"/>
        <v>0</v>
      </c>
      <c r="J45" s="14">
        <f t="shared" si="25"/>
        <v>0</v>
      </c>
      <c r="K45" s="14">
        <f t="shared" si="25"/>
        <v>6779.60205078125</v>
      </c>
      <c r="L45" s="14">
        <f t="shared" si="25"/>
        <v>0</v>
      </c>
      <c r="M45" s="14">
        <f t="shared" si="25"/>
        <v>0</v>
      </c>
      <c r="N45" s="14">
        <f>SUM(N46:N58)</f>
        <v>20546.64644908905</v>
      </c>
      <c r="O45" s="14">
        <v>0</v>
      </c>
      <c r="P45" s="14">
        <f>SUM(P46:P58)</f>
        <v>23122.4296875</v>
      </c>
      <c r="Q45" s="14">
        <f t="shared" ref="Q45:BD45" si="26">SUM(Q46:Q58)</f>
        <v>0</v>
      </c>
      <c r="R45" s="14">
        <f t="shared" si="26"/>
        <v>396746.40625</v>
      </c>
      <c r="S45" s="14">
        <f t="shared" si="26"/>
        <v>396746.40625</v>
      </c>
      <c r="T45" s="14">
        <f t="shared" si="26"/>
        <v>0</v>
      </c>
      <c r="U45" s="14">
        <f t="shared" si="26"/>
        <v>0</v>
      </c>
      <c r="V45" s="14">
        <f t="shared" si="26"/>
        <v>0</v>
      </c>
      <c r="W45" s="14">
        <f t="shared" si="26"/>
        <v>436585.56928157806</v>
      </c>
      <c r="X45" s="14">
        <f t="shared" si="3"/>
        <v>0</v>
      </c>
      <c r="Y45" s="14">
        <f t="shared" si="26"/>
        <v>0</v>
      </c>
      <c r="Z45" s="14">
        <f t="shared" si="26"/>
        <v>0</v>
      </c>
      <c r="AA45" s="14">
        <f t="shared" si="26"/>
        <v>0</v>
      </c>
      <c r="AB45" s="14">
        <f t="shared" si="26"/>
        <v>0</v>
      </c>
      <c r="AC45" s="14">
        <f t="shared" si="26"/>
        <v>0</v>
      </c>
      <c r="AD45" s="14">
        <f t="shared" si="26"/>
        <v>0</v>
      </c>
      <c r="AE45" s="14">
        <f t="shared" si="26"/>
        <v>0</v>
      </c>
      <c r="AF45" s="14">
        <f t="shared" si="26"/>
        <v>930.73297882080078</v>
      </c>
      <c r="AG45" s="14">
        <f>SUM(AG46:AG58)</f>
        <v>6321.1852709650993</v>
      </c>
      <c r="AH45" s="14">
        <f>SUM(AH46:AH58)</f>
        <v>0</v>
      </c>
      <c r="AI45" s="14">
        <f t="shared" si="26"/>
        <v>2.4379677772521973</v>
      </c>
      <c r="AJ45" s="14">
        <f t="shared" si="26"/>
        <v>0</v>
      </c>
      <c r="AK45" s="14">
        <f t="shared" si="26"/>
        <v>1425.7813113508746</v>
      </c>
      <c r="AL45" s="14">
        <f t="shared" si="26"/>
        <v>71796.467350006104</v>
      </c>
      <c r="AM45" s="14">
        <f t="shared" si="26"/>
        <v>11627.835409164429</v>
      </c>
      <c r="AN45" s="14">
        <f t="shared" si="26"/>
        <v>10366.724609375</v>
      </c>
      <c r="AO45" s="14">
        <f t="shared" si="26"/>
        <v>0</v>
      </c>
      <c r="AP45" s="14">
        <f>SUM(AP46:AP58)</f>
        <v>0</v>
      </c>
      <c r="AQ45" s="14">
        <f>SUM(AQ46:AQ58)</f>
        <v>0</v>
      </c>
      <c r="AR45" s="14">
        <f t="shared" si="26"/>
        <v>0</v>
      </c>
      <c r="AS45" s="14">
        <f t="shared" si="26"/>
        <v>0</v>
      </c>
      <c r="AT45" s="14">
        <f t="shared" si="26"/>
        <v>0</v>
      </c>
      <c r="AU45" s="14">
        <f t="shared" si="26"/>
        <v>0</v>
      </c>
      <c r="AV45" s="14">
        <f t="shared" si="26"/>
        <v>0</v>
      </c>
      <c r="AW45" s="14">
        <f t="shared" si="26"/>
        <v>0</v>
      </c>
      <c r="AX45" s="14">
        <f t="shared" si="26"/>
        <v>0</v>
      </c>
      <c r="AY45" s="14">
        <f t="shared" si="26"/>
        <v>0</v>
      </c>
      <c r="AZ45" s="14">
        <f t="shared" si="26"/>
        <v>0</v>
      </c>
      <c r="BA45" s="14">
        <f t="shared" si="26"/>
        <v>0</v>
      </c>
      <c r="BB45" s="14">
        <f t="shared" si="26"/>
        <v>0</v>
      </c>
      <c r="BC45" s="14">
        <f t="shared" si="26"/>
        <v>0</v>
      </c>
      <c r="BD45" s="14">
        <f t="shared" si="26"/>
        <v>0</v>
      </c>
      <c r="BE45" s="14">
        <f>SUM(BE46:BE58)</f>
        <v>383715.49235534668</v>
      </c>
      <c r="BF45" s="14">
        <f>SUM(BF46:BF58)</f>
        <v>0</v>
      </c>
      <c r="BG45" s="5"/>
    </row>
    <row r="46" spans="1:65" ht="13.5" x14ac:dyDescent="0.25">
      <c r="A46" s="22" t="s">
        <v>144</v>
      </c>
      <c r="B46" s="12">
        <f t="shared" si="0"/>
        <v>80107.957187499997</v>
      </c>
      <c r="C46" s="12">
        <f t="shared" si="1"/>
        <v>0</v>
      </c>
      <c r="D46" s="12">
        <v>298.08999999999997</v>
      </c>
      <c r="E46" s="12"/>
      <c r="F46" s="12">
        <v>79809.8671875</v>
      </c>
      <c r="G46" s="12"/>
      <c r="H46" s="12"/>
      <c r="I46" s="12"/>
      <c r="J46" s="12"/>
      <c r="K46" s="12">
        <v>6779.60205078125</v>
      </c>
      <c r="L46" s="12"/>
      <c r="M46" s="12"/>
      <c r="N46" s="12">
        <v>6069.3828125</v>
      </c>
      <c r="O46" s="12">
        <v>23421.720703125</v>
      </c>
      <c r="P46" s="12">
        <v>23122.4296875</v>
      </c>
      <c r="Q46" s="12"/>
      <c r="R46" s="12">
        <f t="shared" ref="R46:R57" si="27">SUM(S46:V46)</f>
        <v>0</v>
      </c>
      <c r="S46" s="12"/>
      <c r="T46" s="12"/>
      <c r="U46" s="12"/>
      <c r="V46" s="12"/>
      <c r="W46" s="12">
        <v>10796.0400390625</v>
      </c>
      <c r="X46" s="12">
        <f t="shared" si="3"/>
        <v>0</v>
      </c>
      <c r="Y46" s="12"/>
      <c r="Z46" s="12"/>
      <c r="AA46" s="12"/>
      <c r="AB46" s="12"/>
      <c r="AC46" s="12"/>
      <c r="AD46" s="12"/>
      <c r="AE46" s="12"/>
      <c r="AF46" s="12"/>
      <c r="AG46" s="12"/>
      <c r="AH46" s="12"/>
      <c r="AI46" s="12">
        <v>1.4935462474822998</v>
      </c>
      <c r="AJ46" s="12"/>
      <c r="AK46" s="12">
        <v>1.4800000004470348E-2</v>
      </c>
      <c r="AL46" s="12">
        <v>429.18829345703125</v>
      </c>
      <c r="AM46" s="12">
        <v>8.3084774017333984</v>
      </c>
      <c r="AN46" s="12"/>
      <c r="AO46" s="12"/>
      <c r="AP46" s="12"/>
      <c r="AQ46" s="12"/>
      <c r="AR46" s="12"/>
      <c r="AS46" s="12"/>
      <c r="AT46" s="12"/>
      <c r="AU46" s="12"/>
      <c r="AV46" s="12"/>
      <c r="AW46" s="12"/>
      <c r="AX46" s="12"/>
      <c r="AY46" s="12"/>
      <c r="AZ46" s="12"/>
      <c r="BA46" s="12"/>
      <c r="BB46" s="12"/>
      <c r="BC46" s="12"/>
      <c r="BD46" s="12"/>
      <c r="BE46" s="12">
        <v>73933.9609375</v>
      </c>
      <c r="BF46" s="12"/>
    </row>
    <row r="47" spans="1:65" ht="13.5" x14ac:dyDescent="0.25">
      <c r="A47" s="22" t="s">
        <v>145</v>
      </c>
      <c r="B47" s="12">
        <f t="shared" si="0"/>
        <v>46094.48046875</v>
      </c>
      <c r="C47" s="12">
        <f t="shared" si="1"/>
        <v>0</v>
      </c>
      <c r="D47" s="12"/>
      <c r="E47" s="12"/>
      <c r="F47" s="12">
        <v>46094.48046875</v>
      </c>
      <c r="G47" s="12"/>
      <c r="H47" s="12"/>
      <c r="I47" s="12"/>
      <c r="J47" s="12"/>
      <c r="K47" s="12"/>
      <c r="L47" s="12"/>
      <c r="M47" s="12"/>
      <c r="N47" s="12">
        <v>5284.22314453125</v>
      </c>
      <c r="O47" s="12"/>
      <c r="P47" s="12"/>
      <c r="Q47" s="12"/>
      <c r="R47" s="12">
        <f t="shared" si="27"/>
        <v>0</v>
      </c>
      <c r="S47" s="12"/>
      <c r="T47" s="12"/>
      <c r="U47" s="12"/>
      <c r="V47" s="12"/>
      <c r="W47" s="12">
        <v>413121.59375</v>
      </c>
      <c r="X47" s="12">
        <f t="shared" si="3"/>
        <v>0</v>
      </c>
      <c r="Y47" s="12"/>
      <c r="Z47" s="12"/>
      <c r="AA47" s="12"/>
      <c r="AB47" s="12"/>
      <c r="AC47" s="12"/>
      <c r="AD47" s="12"/>
      <c r="AE47" s="12"/>
      <c r="AF47" s="12"/>
      <c r="AG47" s="12">
        <v>1.6689258813858032</v>
      </c>
      <c r="AH47" s="12"/>
      <c r="AI47" s="12"/>
      <c r="AJ47" s="12"/>
      <c r="AK47" s="12">
        <v>133.98300170898438</v>
      </c>
      <c r="AL47" s="12">
        <v>61.649799346923828</v>
      </c>
      <c r="AM47" s="12">
        <v>100.34510803222656</v>
      </c>
      <c r="AN47" s="12"/>
      <c r="AO47" s="12"/>
      <c r="AP47" s="12"/>
      <c r="AQ47" s="12"/>
      <c r="AR47" s="12"/>
      <c r="AS47" s="12"/>
      <c r="AT47" s="12"/>
      <c r="AU47" s="12"/>
      <c r="AV47" s="12"/>
      <c r="AW47" s="12"/>
      <c r="AX47" s="12"/>
      <c r="AY47" s="12"/>
      <c r="AZ47" s="12"/>
      <c r="BA47" s="12"/>
      <c r="BB47" s="12"/>
      <c r="BC47" s="12"/>
      <c r="BD47" s="12"/>
      <c r="BE47" s="12">
        <v>29408.552734375</v>
      </c>
      <c r="BF47" s="12"/>
    </row>
    <row r="48" spans="1:65" ht="13.5" x14ac:dyDescent="0.25">
      <c r="A48" s="8" t="s">
        <v>82</v>
      </c>
      <c r="B48" s="12">
        <f t="shared" si="0"/>
        <v>60949.834028320314</v>
      </c>
      <c r="C48" s="12">
        <f t="shared" si="1"/>
        <v>0</v>
      </c>
      <c r="D48" s="12">
        <v>59779.33</v>
      </c>
      <c r="E48" s="12"/>
      <c r="F48" s="12">
        <v>1170.5040283203125</v>
      </c>
      <c r="G48" s="12"/>
      <c r="H48" s="12"/>
      <c r="I48" s="12"/>
      <c r="J48" s="12"/>
      <c r="K48" s="12"/>
      <c r="L48" s="12"/>
      <c r="M48" s="12"/>
      <c r="N48" s="12">
        <v>1715.2490234375</v>
      </c>
      <c r="O48" s="12"/>
      <c r="P48" s="12"/>
      <c r="Q48" s="12"/>
      <c r="R48" s="12">
        <f t="shared" si="27"/>
        <v>0</v>
      </c>
      <c r="S48" s="12"/>
      <c r="T48" s="12"/>
      <c r="U48" s="12"/>
      <c r="V48" s="12"/>
      <c r="W48" s="12">
        <v>1503.6600341796875</v>
      </c>
      <c r="X48" s="12">
        <f t="shared" si="3"/>
        <v>0</v>
      </c>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v>55071.42578125</v>
      </c>
      <c r="BF48" s="12"/>
    </row>
    <row r="49" spans="1:59" ht="13.5" x14ac:dyDescent="0.25">
      <c r="A49" s="22" t="s">
        <v>146</v>
      </c>
      <c r="B49" s="12">
        <f t="shared" si="0"/>
        <v>38192.46875</v>
      </c>
      <c r="C49" s="12">
        <f t="shared" si="1"/>
        <v>0</v>
      </c>
      <c r="D49" s="12"/>
      <c r="E49" s="12"/>
      <c r="F49" s="12">
        <v>38192.46875</v>
      </c>
      <c r="G49" s="12"/>
      <c r="H49" s="12"/>
      <c r="I49" s="12"/>
      <c r="J49" s="12"/>
      <c r="K49" s="12"/>
      <c r="L49" s="12"/>
      <c r="M49" s="12"/>
      <c r="N49" s="12">
        <v>352.51699829101563</v>
      </c>
      <c r="O49" s="12"/>
      <c r="P49" s="12"/>
      <c r="Q49" s="12"/>
      <c r="R49" s="12">
        <f t="shared" si="27"/>
        <v>0</v>
      </c>
      <c r="S49" s="12"/>
      <c r="T49" s="12"/>
      <c r="U49" s="12"/>
      <c r="V49" s="12"/>
      <c r="W49" s="12">
        <v>1872.73095703125</v>
      </c>
      <c r="X49" s="12">
        <f t="shared" si="3"/>
        <v>0</v>
      </c>
      <c r="Y49" s="12"/>
      <c r="Z49" s="12"/>
      <c r="AA49" s="12"/>
      <c r="AB49" s="12"/>
      <c r="AC49" s="12"/>
      <c r="AD49" s="12"/>
      <c r="AE49" s="12"/>
      <c r="AF49" s="12"/>
      <c r="AG49" s="12">
        <v>55.613792419433594</v>
      </c>
      <c r="AH49" s="12"/>
      <c r="AI49" s="12"/>
      <c r="AJ49" s="12"/>
      <c r="AK49" s="12">
        <v>22.799325942993164</v>
      </c>
      <c r="AL49" s="12">
        <v>253.67301940917969</v>
      </c>
      <c r="AM49" s="12">
        <v>79.670700073242188</v>
      </c>
      <c r="AN49" s="12"/>
      <c r="AO49" s="12"/>
      <c r="AP49" s="12"/>
      <c r="AQ49" s="12"/>
      <c r="AR49" s="12"/>
      <c r="AS49" s="12"/>
      <c r="AT49" s="12"/>
      <c r="AU49" s="12"/>
      <c r="AV49" s="12"/>
      <c r="AW49" s="12"/>
      <c r="AX49" s="12"/>
      <c r="AY49" s="12"/>
      <c r="AZ49" s="12"/>
      <c r="BA49" s="12"/>
      <c r="BB49" s="12"/>
      <c r="BC49" s="12"/>
      <c r="BD49" s="12"/>
      <c r="BE49" s="12">
        <v>7935.40771484375</v>
      </c>
      <c r="BF49" s="12"/>
    </row>
    <row r="50" spans="1:59" ht="13.5" x14ac:dyDescent="0.25">
      <c r="A50" s="8" t="s">
        <v>83</v>
      </c>
      <c r="B50" s="12">
        <f t="shared" si="0"/>
        <v>0</v>
      </c>
      <c r="C50" s="12">
        <f t="shared" si="1"/>
        <v>0</v>
      </c>
      <c r="D50" s="12"/>
      <c r="E50" s="12"/>
      <c r="F50" s="12"/>
      <c r="G50" s="12"/>
      <c r="H50" s="12"/>
      <c r="I50" s="12"/>
      <c r="J50" s="12"/>
      <c r="K50" s="12"/>
      <c r="L50" s="12"/>
      <c r="M50" s="12"/>
      <c r="N50" s="12"/>
      <c r="O50" s="12"/>
      <c r="P50" s="12"/>
      <c r="Q50" s="12"/>
      <c r="R50" s="12">
        <f t="shared" si="27"/>
        <v>0</v>
      </c>
      <c r="S50" s="12"/>
      <c r="T50" s="12"/>
      <c r="U50" s="12"/>
      <c r="V50" s="12"/>
      <c r="W50" s="12">
        <v>669.63702392578125</v>
      </c>
      <c r="X50" s="12">
        <f t="shared" si="3"/>
        <v>0</v>
      </c>
      <c r="Y50" s="12"/>
      <c r="Z50" s="12"/>
      <c r="AA50" s="12"/>
      <c r="AB50" s="12"/>
      <c r="AC50" s="12"/>
      <c r="AD50" s="12"/>
      <c r="AE50" s="12"/>
      <c r="AF50" s="12"/>
      <c r="AG50" s="12">
        <v>138.99909973144531</v>
      </c>
      <c r="AH50" s="12"/>
      <c r="AI50" s="12"/>
      <c r="AJ50" s="12"/>
      <c r="AK50" s="12">
        <v>19.664316177368164</v>
      </c>
      <c r="AL50" s="12">
        <v>104.30712890625</v>
      </c>
      <c r="AM50" s="12"/>
      <c r="AN50" s="12"/>
      <c r="AO50" s="12"/>
      <c r="AP50" s="12"/>
      <c r="AQ50" s="12"/>
      <c r="AR50" s="12"/>
      <c r="AS50" s="12"/>
      <c r="AT50" s="12"/>
      <c r="AU50" s="12"/>
      <c r="AV50" s="12"/>
      <c r="AW50" s="12"/>
      <c r="AX50" s="12"/>
      <c r="AY50" s="12"/>
      <c r="AZ50" s="12"/>
      <c r="BA50" s="12"/>
      <c r="BB50" s="12"/>
      <c r="BC50" s="12"/>
      <c r="BD50" s="12"/>
      <c r="BE50" s="12">
        <v>207.75605773925781</v>
      </c>
      <c r="BF50" s="12"/>
    </row>
    <row r="51" spans="1:59" ht="13.5" x14ac:dyDescent="0.25">
      <c r="A51" s="22" t="s">
        <v>147</v>
      </c>
      <c r="B51" s="12">
        <f t="shared" si="0"/>
        <v>0</v>
      </c>
      <c r="C51" s="12">
        <f t="shared" si="1"/>
        <v>0</v>
      </c>
      <c r="D51" s="12"/>
      <c r="E51" s="12"/>
      <c r="F51" s="12"/>
      <c r="G51" s="12"/>
      <c r="H51" s="12"/>
      <c r="I51" s="12"/>
      <c r="J51" s="12"/>
      <c r="K51" s="12"/>
      <c r="L51" s="12"/>
      <c r="M51" s="12"/>
      <c r="N51" s="12">
        <v>13.241999626159668</v>
      </c>
      <c r="O51" s="12"/>
      <c r="P51" s="12"/>
      <c r="Q51" s="12"/>
      <c r="R51" s="12">
        <f t="shared" si="27"/>
        <v>0</v>
      </c>
      <c r="S51" s="12"/>
      <c r="T51" s="12"/>
      <c r="U51" s="12"/>
      <c r="V51" s="12"/>
      <c r="W51" s="12">
        <v>1008.8109741210938</v>
      </c>
      <c r="X51" s="12">
        <f t="shared" si="3"/>
        <v>0</v>
      </c>
      <c r="Y51" s="12"/>
      <c r="Z51" s="12"/>
      <c r="AA51" s="12"/>
      <c r="AB51" s="12"/>
      <c r="AC51" s="12"/>
      <c r="AD51" s="12"/>
      <c r="AE51" s="12"/>
      <c r="AF51" s="12">
        <v>573.58868408203125</v>
      </c>
      <c r="AG51" s="12"/>
      <c r="AH51" s="12"/>
      <c r="AI51" s="12"/>
      <c r="AJ51" s="12"/>
      <c r="AK51" s="12"/>
      <c r="AL51" s="12">
        <v>137.7125244140625</v>
      </c>
      <c r="AM51" s="12">
        <v>114.07779693603516</v>
      </c>
      <c r="AN51" s="12"/>
      <c r="AO51" s="12"/>
      <c r="AP51" s="12"/>
      <c r="AQ51" s="12"/>
      <c r="AR51" s="12"/>
      <c r="AS51" s="12"/>
      <c r="AT51" s="12"/>
      <c r="AU51" s="12"/>
      <c r="AV51" s="12"/>
      <c r="AW51" s="12"/>
      <c r="AX51" s="12"/>
      <c r="AY51" s="12"/>
      <c r="AZ51" s="12"/>
      <c r="BA51" s="12"/>
      <c r="BB51" s="12"/>
      <c r="BC51" s="12"/>
      <c r="BD51" s="12"/>
      <c r="BE51" s="12">
        <v>231.37454223632813</v>
      </c>
      <c r="BF51" s="12"/>
    </row>
    <row r="52" spans="1:59" ht="13.5" x14ac:dyDescent="0.25">
      <c r="A52" s="22" t="s">
        <v>148</v>
      </c>
      <c r="B52" s="12">
        <f t="shared" si="0"/>
        <v>6701.642578125</v>
      </c>
      <c r="C52" s="12">
        <f t="shared" si="1"/>
        <v>0</v>
      </c>
      <c r="D52" s="12"/>
      <c r="E52" s="12"/>
      <c r="F52" s="12">
        <v>6701.642578125</v>
      </c>
      <c r="G52" s="12"/>
      <c r="H52" s="12"/>
      <c r="I52" s="12"/>
      <c r="J52" s="12"/>
      <c r="K52" s="12"/>
      <c r="L52" s="12"/>
      <c r="M52" s="12"/>
      <c r="N52" s="12">
        <v>347.9320068359375</v>
      </c>
      <c r="O52" s="12"/>
      <c r="P52" s="12"/>
      <c r="Q52" s="12"/>
      <c r="R52" s="12">
        <f t="shared" si="27"/>
        <v>0</v>
      </c>
      <c r="S52" s="12"/>
      <c r="T52" s="12"/>
      <c r="U52" s="12"/>
      <c r="V52" s="12"/>
      <c r="W52" s="12"/>
      <c r="X52" s="12">
        <f t="shared" si="3"/>
        <v>0</v>
      </c>
      <c r="Y52" s="12"/>
      <c r="Z52" s="12"/>
      <c r="AA52" s="12"/>
      <c r="AB52" s="12"/>
      <c r="AC52" s="12"/>
      <c r="AD52" s="12"/>
      <c r="AE52" s="12"/>
      <c r="AF52" s="12">
        <v>311.81402587890625</v>
      </c>
      <c r="AG52" s="12">
        <v>5452.31396484375</v>
      </c>
      <c r="AH52" s="12"/>
      <c r="AI52" s="12">
        <v>0.94442152976989746</v>
      </c>
      <c r="AJ52" s="12"/>
      <c r="AK52" s="12">
        <v>311.961669921875</v>
      </c>
      <c r="AL52" s="12">
        <v>62869.6875</v>
      </c>
      <c r="AM52" s="12">
        <v>1695.78369140625</v>
      </c>
      <c r="AN52" s="12"/>
      <c r="AO52" s="12"/>
      <c r="AP52" s="12"/>
      <c r="AQ52" s="12"/>
      <c r="AR52" s="12"/>
      <c r="AS52" s="12"/>
      <c r="AT52" s="12"/>
      <c r="AU52" s="12"/>
      <c r="AV52" s="12"/>
      <c r="AW52" s="12"/>
      <c r="AX52" s="12"/>
      <c r="AY52" s="12"/>
      <c r="AZ52" s="12"/>
      <c r="BA52" s="12"/>
      <c r="BB52" s="12"/>
      <c r="BC52" s="12"/>
      <c r="BD52" s="12"/>
      <c r="BE52" s="12">
        <v>105742.671875</v>
      </c>
      <c r="BF52" s="12"/>
    </row>
    <row r="53" spans="1:59" ht="13.5" x14ac:dyDescent="0.25">
      <c r="A53" s="22" t="s">
        <v>149</v>
      </c>
      <c r="B53" s="12">
        <f t="shared" si="0"/>
        <v>0</v>
      </c>
      <c r="C53" s="12">
        <f t="shared" si="1"/>
        <v>0</v>
      </c>
      <c r="D53" s="12"/>
      <c r="E53" s="12"/>
      <c r="F53" s="12"/>
      <c r="G53" s="12"/>
      <c r="H53" s="12"/>
      <c r="I53" s="12"/>
      <c r="J53" s="12"/>
      <c r="K53" s="12"/>
      <c r="L53" s="12"/>
      <c r="M53" s="12"/>
      <c r="N53" s="12">
        <v>1050.3052978515625</v>
      </c>
      <c r="O53" s="12"/>
      <c r="P53" s="12"/>
      <c r="Q53" s="12"/>
      <c r="R53" s="12">
        <f t="shared" si="27"/>
        <v>0</v>
      </c>
      <c r="S53" s="12"/>
      <c r="T53" s="12"/>
      <c r="U53" s="12"/>
      <c r="V53" s="12"/>
      <c r="W53" s="12">
        <v>4107.27783203125</v>
      </c>
      <c r="X53" s="12">
        <f t="shared" si="3"/>
        <v>0</v>
      </c>
      <c r="Y53" s="12"/>
      <c r="Z53" s="12"/>
      <c r="AA53" s="12"/>
      <c r="AB53" s="12"/>
      <c r="AC53" s="12"/>
      <c r="AD53" s="12"/>
      <c r="AE53" s="12"/>
      <c r="AF53" s="12"/>
      <c r="AG53" s="12">
        <v>19.173957824707031</v>
      </c>
      <c r="AH53" s="12"/>
      <c r="AI53" s="12"/>
      <c r="AJ53" s="12"/>
      <c r="AK53" s="12">
        <v>147.59689331054688</v>
      </c>
      <c r="AL53" s="12">
        <v>1223.219970703125</v>
      </c>
      <c r="AM53" s="12">
        <v>703.3123779296875</v>
      </c>
      <c r="AN53" s="12"/>
      <c r="AO53" s="12"/>
      <c r="AP53" s="12"/>
      <c r="AQ53" s="12"/>
      <c r="AR53" s="12"/>
      <c r="AS53" s="12"/>
      <c r="AT53" s="12"/>
      <c r="AU53" s="12"/>
      <c r="AV53" s="12"/>
      <c r="AW53" s="12"/>
      <c r="AX53" s="12"/>
      <c r="AY53" s="12"/>
      <c r="AZ53" s="12"/>
      <c r="BA53" s="12"/>
      <c r="BB53" s="12"/>
      <c r="BC53" s="12"/>
      <c r="BD53" s="12"/>
      <c r="BE53" s="12">
        <v>2555.572021484375</v>
      </c>
      <c r="BF53" s="12"/>
    </row>
    <row r="54" spans="1:59" ht="13.5" x14ac:dyDescent="0.25">
      <c r="A54" s="22" t="s">
        <v>150</v>
      </c>
      <c r="B54" s="12">
        <f t="shared" si="0"/>
        <v>0</v>
      </c>
      <c r="C54" s="12">
        <f t="shared" si="1"/>
        <v>0</v>
      </c>
      <c r="D54" s="12"/>
      <c r="E54" s="12"/>
      <c r="F54" s="12"/>
      <c r="G54" s="12"/>
      <c r="H54" s="12"/>
      <c r="I54" s="12"/>
      <c r="J54" s="12"/>
      <c r="K54" s="12"/>
      <c r="L54" s="12"/>
      <c r="M54" s="12"/>
      <c r="N54" s="12">
        <v>3650.291259765625</v>
      </c>
      <c r="O54" s="12"/>
      <c r="P54" s="12"/>
      <c r="Q54" s="12"/>
      <c r="R54" s="12">
        <f t="shared" si="27"/>
        <v>0</v>
      </c>
      <c r="S54" s="12"/>
      <c r="T54" s="12"/>
      <c r="U54" s="12"/>
      <c r="V54" s="12"/>
      <c r="W54" s="12">
        <v>691.9766845703125</v>
      </c>
      <c r="X54" s="12">
        <f t="shared" si="3"/>
        <v>0</v>
      </c>
      <c r="Y54" s="12"/>
      <c r="Z54" s="12"/>
      <c r="AA54" s="12"/>
      <c r="AB54" s="12"/>
      <c r="AC54" s="12"/>
      <c r="AD54" s="12"/>
      <c r="AE54" s="12"/>
      <c r="AF54" s="12"/>
      <c r="AG54" s="12">
        <v>0.37620002031326294</v>
      </c>
      <c r="AH54" s="12"/>
      <c r="AI54" s="12"/>
      <c r="AJ54" s="12"/>
      <c r="AK54" s="12"/>
      <c r="AL54" s="12">
        <v>113.55293273925781</v>
      </c>
      <c r="AM54" s="12">
        <v>38.325748443603516</v>
      </c>
      <c r="AN54" s="12"/>
      <c r="AO54" s="12"/>
      <c r="AP54" s="12"/>
      <c r="AQ54" s="12"/>
      <c r="AR54" s="12"/>
      <c r="AS54" s="12"/>
      <c r="AT54" s="12"/>
      <c r="AU54" s="12"/>
      <c r="AV54" s="12"/>
      <c r="AW54" s="12"/>
      <c r="AX54" s="12"/>
      <c r="AY54" s="12"/>
      <c r="AZ54" s="12"/>
      <c r="BA54" s="12"/>
      <c r="BB54" s="12"/>
      <c r="BC54" s="12"/>
      <c r="BD54" s="12"/>
      <c r="BE54" s="12">
        <v>4134.78857421875</v>
      </c>
      <c r="BF54" s="12"/>
    </row>
    <row r="55" spans="1:59" ht="13.5" x14ac:dyDescent="0.25">
      <c r="A55" s="8" t="s">
        <v>84</v>
      </c>
      <c r="B55" s="12">
        <f t="shared" si="0"/>
        <v>0</v>
      </c>
      <c r="C55" s="12">
        <f t="shared" si="1"/>
        <v>0</v>
      </c>
      <c r="D55" s="12"/>
      <c r="E55" s="12"/>
      <c r="F55" s="12"/>
      <c r="G55" s="12"/>
      <c r="H55" s="12"/>
      <c r="I55" s="12"/>
      <c r="J55" s="12"/>
      <c r="K55" s="12"/>
      <c r="L55" s="12"/>
      <c r="M55" s="12"/>
      <c r="N55" s="12"/>
      <c r="O55" s="12"/>
      <c r="P55" s="12"/>
      <c r="Q55" s="12"/>
      <c r="R55" s="12">
        <f t="shared" si="27"/>
        <v>0</v>
      </c>
      <c r="S55" s="12"/>
      <c r="T55" s="12"/>
      <c r="U55" s="12"/>
      <c r="V55" s="12"/>
      <c r="W55" s="12"/>
      <c r="X55" s="12">
        <f t="shared" si="3"/>
        <v>0</v>
      </c>
      <c r="Y55" s="12"/>
      <c r="Z55" s="12"/>
      <c r="AA55" s="12"/>
      <c r="AB55" s="12"/>
      <c r="AC55" s="12"/>
      <c r="AD55" s="12"/>
      <c r="AE55" s="12"/>
      <c r="AF55" s="12"/>
      <c r="AG55" s="12">
        <v>3.3976333141326904</v>
      </c>
      <c r="AH55" s="12"/>
      <c r="AI55" s="12"/>
      <c r="AJ55" s="12"/>
      <c r="AK55" s="12">
        <v>0.3107999861240387</v>
      </c>
      <c r="AL55" s="12">
        <v>212.43272399902344</v>
      </c>
      <c r="AM55" s="12">
        <v>72.2236328125</v>
      </c>
      <c r="AN55" s="12"/>
      <c r="AO55" s="12"/>
      <c r="AP55" s="12"/>
      <c r="AQ55" s="12"/>
      <c r="AR55" s="12"/>
      <c r="AS55" s="12"/>
      <c r="AT55" s="12"/>
      <c r="AU55" s="12"/>
      <c r="AV55" s="12"/>
      <c r="AW55" s="12"/>
      <c r="AX55" s="12"/>
      <c r="AY55" s="12"/>
      <c r="AZ55" s="12"/>
      <c r="BA55" s="12"/>
      <c r="BB55" s="12"/>
      <c r="BC55" s="12"/>
      <c r="BD55" s="12"/>
      <c r="BE55" s="12">
        <v>1189.02685546875</v>
      </c>
      <c r="BF55" s="12"/>
    </row>
    <row r="56" spans="1:59" ht="13.5" x14ac:dyDescent="0.25">
      <c r="A56" s="8" t="s">
        <v>85</v>
      </c>
      <c r="B56" s="12">
        <f t="shared" si="0"/>
        <v>0</v>
      </c>
      <c r="C56" s="12">
        <f t="shared" si="1"/>
        <v>0</v>
      </c>
      <c r="D56" s="12"/>
      <c r="E56" s="12"/>
      <c r="F56" s="12"/>
      <c r="G56" s="12"/>
      <c r="H56" s="12"/>
      <c r="I56" s="12"/>
      <c r="J56" s="12"/>
      <c r="K56" s="12"/>
      <c r="L56" s="12"/>
      <c r="M56" s="12"/>
      <c r="N56" s="12"/>
      <c r="O56" s="12"/>
      <c r="P56" s="12"/>
      <c r="Q56" s="12"/>
      <c r="R56" s="12">
        <f t="shared" si="27"/>
        <v>0</v>
      </c>
      <c r="S56" s="12"/>
      <c r="T56" s="12"/>
      <c r="U56" s="12"/>
      <c r="V56" s="12"/>
      <c r="W56" s="12"/>
      <c r="X56" s="12">
        <f t="shared" si="3"/>
        <v>0</v>
      </c>
      <c r="Y56" s="12"/>
      <c r="Z56" s="12"/>
      <c r="AA56" s="12"/>
      <c r="AB56" s="12"/>
      <c r="AC56" s="12"/>
      <c r="AD56" s="12"/>
      <c r="AE56" s="12"/>
      <c r="AF56" s="12">
        <v>45.330268859863281</v>
      </c>
      <c r="AG56" s="12">
        <v>46.802585601806641</v>
      </c>
      <c r="AH56" s="12"/>
      <c r="AI56" s="12"/>
      <c r="AJ56" s="12"/>
      <c r="AK56" s="12">
        <v>152.81285095214844</v>
      </c>
      <c r="AL56" s="12">
        <v>2841.988037109375</v>
      </c>
      <c r="AM56" s="12">
        <v>7513.03271484375</v>
      </c>
      <c r="AN56" s="12"/>
      <c r="AO56" s="12"/>
      <c r="AP56" s="12"/>
      <c r="AQ56" s="12"/>
      <c r="AR56" s="12"/>
      <c r="AS56" s="12"/>
      <c r="AT56" s="12"/>
      <c r="AU56" s="12"/>
      <c r="AV56" s="12"/>
      <c r="AW56" s="12"/>
      <c r="AX56" s="12"/>
      <c r="AY56" s="12"/>
      <c r="AZ56" s="12"/>
      <c r="BA56" s="12"/>
      <c r="BB56" s="12"/>
      <c r="BC56" s="12"/>
      <c r="BD56" s="12"/>
      <c r="BE56" s="12">
        <v>819.52587890625</v>
      </c>
      <c r="BF56" s="12"/>
    </row>
    <row r="57" spans="1:59" ht="13.5" x14ac:dyDescent="0.25">
      <c r="A57" s="8" t="s">
        <v>86</v>
      </c>
      <c r="B57" s="12">
        <f t="shared" si="0"/>
        <v>0</v>
      </c>
      <c r="C57" s="12">
        <f t="shared" si="1"/>
        <v>0</v>
      </c>
      <c r="D57" s="12"/>
      <c r="E57" s="12"/>
      <c r="F57" s="12"/>
      <c r="G57" s="12"/>
      <c r="H57" s="12"/>
      <c r="I57" s="12"/>
      <c r="J57" s="12"/>
      <c r="K57" s="12"/>
      <c r="L57" s="12"/>
      <c r="M57" s="12"/>
      <c r="N57" s="12"/>
      <c r="O57" s="12"/>
      <c r="P57" s="12"/>
      <c r="Q57" s="12"/>
      <c r="R57" s="12">
        <f t="shared" si="27"/>
        <v>0</v>
      </c>
      <c r="S57" s="12"/>
      <c r="T57" s="12"/>
      <c r="U57" s="12"/>
      <c r="V57" s="12"/>
      <c r="W57" s="12">
        <v>12.706000328063965</v>
      </c>
      <c r="X57" s="12">
        <f t="shared" si="3"/>
        <v>0</v>
      </c>
      <c r="Y57" s="12"/>
      <c r="Z57" s="12"/>
      <c r="AA57" s="12"/>
      <c r="AB57" s="12"/>
      <c r="AC57" s="12"/>
      <c r="AD57" s="12"/>
      <c r="AE57" s="12"/>
      <c r="AF57" s="12"/>
      <c r="AG57" s="12"/>
      <c r="AH57" s="12"/>
      <c r="AI57" s="12"/>
      <c r="AJ57" s="12"/>
      <c r="AK57" s="12">
        <v>13.092487335205078</v>
      </c>
      <c r="AL57" s="12"/>
      <c r="AM57" s="12">
        <v>22.284580230712891</v>
      </c>
      <c r="AN57" s="12"/>
      <c r="AO57" s="12"/>
      <c r="AP57" s="12"/>
      <c r="AQ57" s="12"/>
      <c r="AR57" s="12"/>
      <c r="AS57" s="12"/>
      <c r="AT57" s="12"/>
      <c r="AU57" s="12"/>
      <c r="AV57" s="12"/>
      <c r="AW57" s="12"/>
      <c r="AX57" s="12"/>
      <c r="AY57" s="12"/>
      <c r="AZ57" s="12"/>
      <c r="BA57" s="12"/>
      <c r="BB57" s="12"/>
      <c r="BC57" s="12"/>
      <c r="BD57" s="12"/>
      <c r="BE57" s="12">
        <v>583.39813232421875</v>
      </c>
      <c r="BF57" s="12"/>
    </row>
    <row r="58" spans="1:59" ht="13.5" x14ac:dyDescent="0.25">
      <c r="A58" s="22" t="s">
        <v>151</v>
      </c>
      <c r="B58" s="12">
        <f t="shared" si="0"/>
        <v>132627.859375</v>
      </c>
      <c r="C58" s="12">
        <f t="shared" si="1"/>
        <v>0</v>
      </c>
      <c r="D58" s="12"/>
      <c r="E58" s="12"/>
      <c r="F58" s="12">
        <v>132627.859375</v>
      </c>
      <c r="G58" s="12"/>
      <c r="H58" s="12"/>
      <c r="I58" s="12"/>
      <c r="J58" s="12"/>
      <c r="K58" s="12"/>
      <c r="L58" s="12"/>
      <c r="M58" s="12"/>
      <c r="N58" s="12">
        <v>2063.50390625</v>
      </c>
      <c r="O58" s="12"/>
      <c r="P58" s="12"/>
      <c r="Q58" s="12"/>
      <c r="R58" s="12">
        <v>396746.40625</v>
      </c>
      <c r="S58" s="12">
        <v>396746.40625</v>
      </c>
      <c r="T58" s="12"/>
      <c r="U58" s="12"/>
      <c r="V58" s="12"/>
      <c r="W58" s="12">
        <v>2801.135986328125</v>
      </c>
      <c r="X58" s="12">
        <f t="shared" si="3"/>
        <v>0</v>
      </c>
      <c r="Y58" s="12"/>
      <c r="Z58" s="12"/>
      <c r="AA58" s="12"/>
      <c r="AB58" s="12"/>
      <c r="AC58" s="12"/>
      <c r="AD58" s="12"/>
      <c r="AE58" s="12"/>
      <c r="AF58" s="12"/>
      <c r="AG58" s="12">
        <v>602.839111328125</v>
      </c>
      <c r="AH58" s="12"/>
      <c r="AI58" s="12"/>
      <c r="AJ58" s="12"/>
      <c r="AK58" s="12">
        <v>623.545166015625</v>
      </c>
      <c r="AL58" s="12">
        <v>3549.055419921875</v>
      </c>
      <c r="AM58" s="12">
        <v>1280.4705810546875</v>
      </c>
      <c r="AN58" s="12">
        <v>10366.724609375</v>
      </c>
      <c r="AO58" s="12"/>
      <c r="AP58" s="12"/>
      <c r="AQ58" s="12"/>
      <c r="AR58" s="12"/>
      <c r="AS58" s="12"/>
      <c r="AT58" s="12"/>
      <c r="AU58" s="12"/>
      <c r="AV58" s="12"/>
      <c r="AW58" s="12"/>
      <c r="AX58" s="12"/>
      <c r="AY58" s="12"/>
      <c r="AZ58" s="12"/>
      <c r="BA58" s="12"/>
      <c r="BB58" s="12"/>
      <c r="BC58" s="12"/>
      <c r="BD58" s="12"/>
      <c r="BE58" s="12">
        <v>101902.03125</v>
      </c>
      <c r="BF58" s="12"/>
    </row>
    <row r="59" spans="1:59" s="2" customFormat="1" x14ac:dyDescent="0.2">
      <c r="A59" s="13" t="s">
        <v>87</v>
      </c>
      <c r="B59" s="14">
        <f t="shared" si="0"/>
        <v>151922.625</v>
      </c>
      <c r="C59" s="14">
        <f t="shared" si="1"/>
        <v>0</v>
      </c>
      <c r="D59" s="14">
        <f t="shared" ref="D59" si="28">SUM(D60:D66)</f>
        <v>0</v>
      </c>
      <c r="E59" s="14">
        <f t="shared" ref="E59:M59" si="29">SUM(E60:E66)</f>
        <v>0</v>
      </c>
      <c r="F59" s="14">
        <f t="shared" si="29"/>
        <v>151922.625</v>
      </c>
      <c r="G59" s="14">
        <f t="shared" si="29"/>
        <v>0</v>
      </c>
      <c r="H59" s="14">
        <f t="shared" si="29"/>
        <v>0</v>
      </c>
      <c r="I59" s="14">
        <f t="shared" si="29"/>
        <v>0</v>
      </c>
      <c r="J59" s="14">
        <f t="shared" si="29"/>
        <v>0</v>
      </c>
      <c r="K59" s="14">
        <f t="shared" si="29"/>
        <v>0</v>
      </c>
      <c r="L59" s="14">
        <f t="shared" si="29"/>
        <v>0</v>
      </c>
      <c r="M59" s="14">
        <f t="shared" si="29"/>
        <v>0</v>
      </c>
      <c r="N59" s="14">
        <f>SUM(N60:N66)</f>
        <v>0</v>
      </c>
      <c r="O59" s="14">
        <v>0</v>
      </c>
      <c r="P59" s="14">
        <v>0</v>
      </c>
      <c r="Q59" s="14">
        <f t="shared" ref="Q59:BD59" si="30">SUM(Q60:Q66)</f>
        <v>0</v>
      </c>
      <c r="R59" s="14">
        <f t="shared" si="30"/>
        <v>0</v>
      </c>
      <c r="S59" s="14">
        <f t="shared" si="30"/>
        <v>0</v>
      </c>
      <c r="T59" s="14">
        <f t="shared" si="30"/>
        <v>0</v>
      </c>
      <c r="U59" s="14">
        <f t="shared" si="30"/>
        <v>0</v>
      </c>
      <c r="V59" s="14">
        <f t="shared" si="30"/>
        <v>0</v>
      </c>
      <c r="W59" s="14">
        <f t="shared" si="30"/>
        <v>0</v>
      </c>
      <c r="X59" s="14">
        <f t="shared" si="3"/>
        <v>0</v>
      </c>
      <c r="Y59" s="14">
        <f t="shared" si="30"/>
        <v>0</v>
      </c>
      <c r="Z59" s="14">
        <f t="shared" si="30"/>
        <v>0</v>
      </c>
      <c r="AA59" s="14">
        <f t="shared" si="30"/>
        <v>0</v>
      </c>
      <c r="AB59" s="14">
        <f t="shared" si="30"/>
        <v>0</v>
      </c>
      <c r="AC59" s="14">
        <f t="shared" si="30"/>
        <v>0</v>
      </c>
      <c r="AD59" s="14">
        <f t="shared" si="30"/>
        <v>0</v>
      </c>
      <c r="AE59" s="14">
        <f t="shared" si="30"/>
        <v>0</v>
      </c>
      <c r="AF59" s="14">
        <f>SUM(AF60:AF66)</f>
        <v>804.86511039733887</v>
      </c>
      <c r="AG59" s="14">
        <f>SUM(AG60:AG66)</f>
        <v>323627.11287784576</v>
      </c>
      <c r="AH59" s="14">
        <f>SUM(AH60:AH66)</f>
        <v>19147.89453125</v>
      </c>
      <c r="AI59" s="14">
        <f t="shared" si="30"/>
        <v>75460.15843963623</v>
      </c>
      <c r="AJ59" s="14">
        <f t="shared" si="30"/>
        <v>53021.595703125</v>
      </c>
      <c r="AK59" s="14">
        <f t="shared" si="30"/>
        <v>2885.718710469082</v>
      </c>
      <c r="AL59" s="14">
        <f t="shared" si="30"/>
        <v>251227.34799194336</v>
      </c>
      <c r="AM59" s="14">
        <f t="shared" si="30"/>
        <v>131.23738741874695</v>
      </c>
      <c r="AN59" s="14">
        <f t="shared" si="30"/>
        <v>0</v>
      </c>
      <c r="AO59" s="14">
        <f>SUM(AO60:AO66)</f>
        <v>0</v>
      </c>
      <c r="AP59" s="14">
        <f>SUM(AP60:AP66)</f>
        <v>0</v>
      </c>
      <c r="AQ59" s="14">
        <f>SUM(AQ60:AQ66)</f>
        <v>0</v>
      </c>
      <c r="AR59" s="14">
        <f t="shared" si="30"/>
        <v>0</v>
      </c>
      <c r="AS59" s="14">
        <f t="shared" si="30"/>
        <v>0</v>
      </c>
      <c r="AT59" s="14">
        <f t="shared" si="30"/>
        <v>0</v>
      </c>
      <c r="AU59" s="14">
        <f t="shared" si="30"/>
        <v>0</v>
      </c>
      <c r="AV59" s="14">
        <f t="shared" si="30"/>
        <v>0</v>
      </c>
      <c r="AW59" s="14">
        <f t="shared" si="30"/>
        <v>0</v>
      </c>
      <c r="AX59" s="14">
        <f t="shared" si="30"/>
        <v>0</v>
      </c>
      <c r="AY59" s="14">
        <f t="shared" si="30"/>
        <v>0</v>
      </c>
      <c r="AZ59" s="14">
        <f t="shared" si="30"/>
        <v>0</v>
      </c>
      <c r="BA59" s="14">
        <f t="shared" si="30"/>
        <v>0</v>
      </c>
      <c r="BB59" s="14">
        <f t="shared" si="30"/>
        <v>0</v>
      </c>
      <c r="BC59" s="14">
        <f t="shared" si="30"/>
        <v>0</v>
      </c>
      <c r="BD59" s="14">
        <f t="shared" si="30"/>
        <v>0</v>
      </c>
      <c r="BE59" s="14">
        <f>SUM(BE60:BE66)</f>
        <v>583.62119475007057</v>
      </c>
      <c r="BF59" s="14">
        <f>SUM(BF60:BF66)</f>
        <v>0</v>
      </c>
      <c r="BG59" s="5"/>
    </row>
    <row r="60" spans="1:59" ht="13.5" x14ac:dyDescent="0.25">
      <c r="A60" s="8" t="s">
        <v>88</v>
      </c>
      <c r="B60" s="12">
        <f t="shared" si="0"/>
        <v>0</v>
      </c>
      <c r="C60" s="12">
        <f t="shared" si="1"/>
        <v>0</v>
      </c>
      <c r="D60" s="12"/>
      <c r="E60" s="12"/>
      <c r="F60" s="12"/>
      <c r="G60" s="12"/>
      <c r="H60" s="12"/>
      <c r="I60" s="12"/>
      <c r="J60" s="12"/>
      <c r="K60" s="12"/>
      <c r="L60" s="12"/>
      <c r="M60" s="12"/>
      <c r="N60" s="12"/>
      <c r="O60" s="12"/>
      <c r="P60" s="12"/>
      <c r="Q60" s="12"/>
      <c r="R60" s="12">
        <f t="shared" ref="R60:R66" si="31">SUM(S60:V60)</f>
        <v>0</v>
      </c>
      <c r="S60" s="12"/>
      <c r="T60" s="12"/>
      <c r="U60" s="12"/>
      <c r="V60" s="12"/>
      <c r="W60" s="12"/>
      <c r="X60" s="12">
        <f t="shared" si="3"/>
        <v>0</v>
      </c>
      <c r="Y60" s="12"/>
      <c r="Z60" s="12"/>
      <c r="AA60" s="12"/>
      <c r="AB60" s="12"/>
      <c r="AC60" s="12"/>
      <c r="AD60" s="12"/>
      <c r="AE60" s="12"/>
      <c r="AF60" s="12"/>
      <c r="AG60" s="12"/>
      <c r="AH60" s="12">
        <v>19147.89453125</v>
      </c>
      <c r="AI60" s="12">
        <v>12938.8662109375</v>
      </c>
      <c r="AJ60" s="12">
        <v>42416.7890625</v>
      </c>
      <c r="AK60" s="12"/>
      <c r="AL60" s="12"/>
      <c r="AM60" s="12"/>
      <c r="AN60" s="12"/>
      <c r="AO60" s="12"/>
      <c r="AP60" s="12"/>
      <c r="AQ60" s="12"/>
      <c r="AR60" s="12"/>
      <c r="AS60" s="12"/>
      <c r="AT60" s="12"/>
      <c r="AU60" s="12"/>
      <c r="AV60" s="12"/>
      <c r="AW60" s="12"/>
      <c r="AX60" s="12"/>
      <c r="AY60" s="12"/>
      <c r="AZ60" s="12"/>
      <c r="BA60" s="12"/>
      <c r="BB60" s="12"/>
      <c r="BC60" s="12"/>
      <c r="BD60" s="12"/>
      <c r="BE60" s="12"/>
      <c r="BF60" s="12"/>
    </row>
    <row r="61" spans="1:59" ht="13.5" x14ac:dyDescent="0.25">
      <c r="A61" s="8" t="s">
        <v>89</v>
      </c>
      <c r="B61" s="12">
        <f t="shared" si="0"/>
        <v>0</v>
      </c>
      <c r="C61" s="12">
        <f t="shared" si="1"/>
        <v>0</v>
      </c>
      <c r="D61" s="12"/>
      <c r="E61" s="12"/>
      <c r="F61" s="12"/>
      <c r="G61" s="12"/>
      <c r="H61" s="12"/>
      <c r="I61" s="12"/>
      <c r="J61" s="12"/>
      <c r="K61" s="12"/>
      <c r="L61" s="12"/>
      <c r="M61" s="12"/>
      <c r="N61" s="12"/>
      <c r="O61" s="12"/>
      <c r="P61" s="12"/>
      <c r="Q61" s="12"/>
      <c r="R61" s="12">
        <f t="shared" si="31"/>
        <v>0</v>
      </c>
      <c r="S61" s="12"/>
      <c r="T61" s="12"/>
      <c r="U61" s="12"/>
      <c r="V61" s="12"/>
      <c r="W61" s="12"/>
      <c r="X61" s="12">
        <f t="shared" si="3"/>
        <v>0</v>
      </c>
      <c r="Y61" s="12"/>
      <c r="Z61" s="12"/>
      <c r="AA61" s="12"/>
      <c r="AB61" s="12"/>
      <c r="AC61" s="12"/>
      <c r="AD61" s="12"/>
      <c r="AE61" s="12"/>
      <c r="AF61" s="12"/>
      <c r="AG61" s="12">
        <v>99.735893249511719</v>
      </c>
      <c r="AH61" s="12"/>
      <c r="AI61" s="12">
        <v>61865.7109375</v>
      </c>
      <c r="AJ61" s="12">
        <v>10604.806640625</v>
      </c>
      <c r="AK61" s="12"/>
      <c r="AL61" s="12">
        <v>288.62994384765625</v>
      </c>
      <c r="AM61" s="12">
        <v>2.5008256435394287</v>
      </c>
      <c r="AN61" s="12"/>
      <c r="AO61" s="12"/>
      <c r="AP61" s="12"/>
      <c r="AQ61" s="12"/>
      <c r="AR61" s="12"/>
      <c r="AS61" s="12"/>
      <c r="AT61" s="12"/>
      <c r="AU61" s="12"/>
      <c r="AV61" s="12"/>
      <c r="AW61" s="12"/>
      <c r="AX61" s="12"/>
      <c r="AY61" s="12"/>
      <c r="AZ61" s="12"/>
      <c r="BA61" s="12"/>
      <c r="BB61" s="12"/>
      <c r="BC61" s="12"/>
      <c r="BD61" s="12"/>
      <c r="BE61" s="12">
        <v>0.26035276055335999</v>
      </c>
      <c r="BF61" s="12"/>
    </row>
    <row r="62" spans="1:59" ht="13.5" x14ac:dyDescent="0.25">
      <c r="A62" s="8" t="s">
        <v>90</v>
      </c>
      <c r="B62" s="12">
        <f t="shared" si="0"/>
        <v>0</v>
      </c>
      <c r="C62" s="12">
        <f t="shared" si="1"/>
        <v>0</v>
      </c>
      <c r="D62" s="12"/>
      <c r="E62" s="12"/>
      <c r="F62" s="12"/>
      <c r="G62" s="12"/>
      <c r="H62" s="12"/>
      <c r="I62" s="12"/>
      <c r="J62" s="12"/>
      <c r="K62" s="12"/>
      <c r="L62" s="12"/>
      <c r="M62" s="12"/>
      <c r="N62" s="12"/>
      <c r="O62" s="12"/>
      <c r="P62" s="12"/>
      <c r="Q62" s="12"/>
      <c r="R62" s="12">
        <f t="shared" si="31"/>
        <v>0</v>
      </c>
      <c r="S62" s="12"/>
      <c r="T62" s="12"/>
      <c r="U62" s="12"/>
      <c r="V62" s="12"/>
      <c r="W62" s="12"/>
      <c r="X62" s="12">
        <f t="shared" si="3"/>
        <v>0</v>
      </c>
      <c r="Y62" s="12"/>
      <c r="Z62" s="12"/>
      <c r="AA62" s="12"/>
      <c r="AB62" s="12"/>
      <c r="AC62" s="12"/>
      <c r="AD62" s="12"/>
      <c r="AE62" s="12"/>
      <c r="AF62" s="12">
        <v>777.9124755859375</v>
      </c>
      <c r="AG62" s="12">
        <v>322211.3125</v>
      </c>
      <c r="AH62" s="12"/>
      <c r="AI62" s="12">
        <v>613.97198486328125</v>
      </c>
      <c r="AJ62" s="12"/>
      <c r="AK62" s="12">
        <v>2885.69873046875</v>
      </c>
      <c r="AL62" s="12">
        <v>243533.015625</v>
      </c>
      <c r="AM62" s="12">
        <v>112.68016815185547</v>
      </c>
      <c r="AN62" s="12"/>
      <c r="AO62" s="12"/>
      <c r="AP62" s="12"/>
      <c r="AQ62" s="12"/>
      <c r="AR62" s="12"/>
      <c r="AS62" s="12"/>
      <c r="AT62" s="12"/>
      <c r="AU62" s="12"/>
      <c r="AV62" s="12"/>
      <c r="AW62" s="12"/>
      <c r="AX62" s="12"/>
      <c r="AY62" s="12"/>
      <c r="AZ62" s="12"/>
      <c r="BA62" s="12"/>
      <c r="BB62" s="12"/>
      <c r="BC62" s="12"/>
      <c r="BD62" s="12"/>
      <c r="BE62" s="12">
        <v>0.18497529625892639</v>
      </c>
      <c r="BF62" s="12"/>
    </row>
    <row r="63" spans="1:59" ht="13.5" x14ac:dyDescent="0.25">
      <c r="A63" s="8" t="s">
        <v>91</v>
      </c>
      <c r="B63" s="12">
        <f t="shared" si="0"/>
        <v>0</v>
      </c>
      <c r="C63" s="12">
        <f t="shared" si="1"/>
        <v>0</v>
      </c>
      <c r="D63" s="12"/>
      <c r="E63" s="12"/>
      <c r="F63" s="12"/>
      <c r="G63" s="12"/>
      <c r="H63" s="12"/>
      <c r="I63" s="12"/>
      <c r="J63" s="12"/>
      <c r="K63" s="12"/>
      <c r="L63" s="12"/>
      <c r="M63" s="12"/>
      <c r="N63" s="12"/>
      <c r="O63" s="12"/>
      <c r="P63" s="12"/>
      <c r="Q63" s="12"/>
      <c r="R63" s="12">
        <f t="shared" si="31"/>
        <v>0</v>
      </c>
      <c r="S63" s="12"/>
      <c r="T63" s="12"/>
      <c r="U63" s="12"/>
      <c r="V63" s="12"/>
      <c r="W63" s="12"/>
      <c r="X63" s="12">
        <f t="shared" si="3"/>
        <v>0</v>
      </c>
      <c r="Y63" s="12"/>
      <c r="Z63" s="12"/>
      <c r="AA63" s="12"/>
      <c r="AB63" s="12"/>
      <c r="AC63" s="12"/>
      <c r="AD63" s="12"/>
      <c r="AE63" s="12"/>
      <c r="AF63" s="12">
        <v>18.083108901977539</v>
      </c>
      <c r="AG63" s="12">
        <v>1211.655517578125</v>
      </c>
      <c r="AH63" s="12"/>
      <c r="AI63" s="12">
        <v>39.527622222900391</v>
      </c>
      <c r="AJ63" s="12"/>
      <c r="AK63" s="12">
        <v>1.9980000331997871E-2</v>
      </c>
      <c r="AL63" s="12">
        <v>6467.2216796875</v>
      </c>
      <c r="AM63" s="12">
        <v>4.5532865524291992</v>
      </c>
      <c r="AN63" s="12"/>
      <c r="AO63" s="12"/>
      <c r="AP63" s="12"/>
      <c r="AQ63" s="12"/>
      <c r="AR63" s="12"/>
      <c r="AS63" s="12"/>
      <c r="AT63" s="12"/>
      <c r="AU63" s="12"/>
      <c r="AV63" s="12"/>
      <c r="AW63" s="12"/>
      <c r="AX63" s="12"/>
      <c r="AY63" s="12"/>
      <c r="AZ63" s="12"/>
      <c r="BA63" s="12"/>
      <c r="BB63" s="12"/>
      <c r="BC63" s="12"/>
      <c r="BD63" s="12"/>
      <c r="BE63" s="12">
        <v>10.283328056335449</v>
      </c>
      <c r="BF63" s="12"/>
    </row>
    <row r="64" spans="1:59" ht="13.5" x14ac:dyDescent="0.25">
      <c r="A64" s="8" t="s">
        <v>119</v>
      </c>
      <c r="B64" s="12">
        <f t="shared" si="0"/>
        <v>0</v>
      </c>
      <c r="C64" s="12">
        <f t="shared" si="1"/>
        <v>0</v>
      </c>
      <c r="D64" s="12"/>
      <c r="E64" s="12"/>
      <c r="F64" s="12"/>
      <c r="G64" s="12"/>
      <c r="H64" s="12"/>
      <c r="I64" s="12"/>
      <c r="J64" s="12"/>
      <c r="K64" s="12"/>
      <c r="L64" s="12"/>
      <c r="M64" s="12"/>
      <c r="N64" s="12"/>
      <c r="O64" s="12"/>
      <c r="P64" s="12"/>
      <c r="Q64" s="12"/>
      <c r="R64" s="12">
        <f t="shared" si="31"/>
        <v>0</v>
      </c>
      <c r="S64" s="12"/>
      <c r="T64" s="12"/>
      <c r="U64" s="12"/>
      <c r="V64" s="12"/>
      <c r="W64" s="12"/>
      <c r="X64" s="12">
        <f t="shared" si="3"/>
        <v>0</v>
      </c>
      <c r="Y64" s="12"/>
      <c r="Z64" s="12"/>
      <c r="AA64" s="12"/>
      <c r="AB64" s="12"/>
      <c r="AC64" s="12"/>
      <c r="AD64" s="12"/>
      <c r="AE64" s="12"/>
      <c r="AF64" s="12"/>
      <c r="AG64" s="12">
        <v>7.2012491226196289</v>
      </c>
      <c r="AH64" s="12"/>
      <c r="AI64" s="12">
        <v>2.0816841125488281</v>
      </c>
      <c r="AJ64" s="12"/>
      <c r="AK64" s="12"/>
      <c r="AL64" s="12">
        <v>581.10906982421875</v>
      </c>
      <c r="AM64" s="12"/>
      <c r="AN64" s="12"/>
      <c r="AO64" s="12"/>
      <c r="AP64" s="12"/>
      <c r="AQ64" s="12"/>
      <c r="AR64" s="12"/>
      <c r="AS64" s="12"/>
      <c r="AT64" s="12"/>
      <c r="AU64" s="12"/>
      <c r="AV64" s="12"/>
      <c r="AW64" s="12"/>
      <c r="AX64" s="12"/>
      <c r="AY64" s="12"/>
      <c r="AZ64" s="12"/>
      <c r="BA64" s="12"/>
      <c r="BB64" s="12"/>
      <c r="BC64" s="12"/>
      <c r="BD64" s="12"/>
      <c r="BE64" s="12">
        <v>0.2967134416103363</v>
      </c>
      <c r="BF64" s="12"/>
    </row>
    <row r="65" spans="1:58" ht="13.5" x14ac:dyDescent="0.25">
      <c r="A65" s="8" t="s">
        <v>120</v>
      </c>
      <c r="B65" s="12">
        <f t="shared" si="0"/>
        <v>0</v>
      </c>
      <c r="C65" s="12">
        <f t="shared" si="1"/>
        <v>0</v>
      </c>
      <c r="D65" s="12"/>
      <c r="E65" s="12"/>
      <c r="F65" s="12"/>
      <c r="G65" s="12"/>
      <c r="H65" s="12"/>
      <c r="I65" s="12"/>
      <c r="J65" s="12"/>
      <c r="K65" s="12"/>
      <c r="L65" s="12"/>
      <c r="M65" s="12"/>
      <c r="N65" s="12"/>
      <c r="O65" s="12"/>
      <c r="P65" s="12"/>
      <c r="Q65" s="12"/>
      <c r="R65" s="12">
        <f t="shared" si="31"/>
        <v>0</v>
      </c>
      <c r="S65" s="12"/>
      <c r="T65" s="12"/>
      <c r="U65" s="12"/>
      <c r="V65" s="12"/>
      <c r="W65" s="12"/>
      <c r="X65" s="12">
        <f t="shared" si="3"/>
        <v>0</v>
      </c>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row>
    <row r="66" spans="1:58" ht="13.5" x14ac:dyDescent="0.25">
      <c r="A66" s="8" t="s">
        <v>92</v>
      </c>
      <c r="B66" s="12">
        <f t="shared" si="0"/>
        <v>151922.625</v>
      </c>
      <c r="C66" s="12">
        <f t="shared" si="1"/>
        <v>0</v>
      </c>
      <c r="D66" s="12"/>
      <c r="E66" s="12"/>
      <c r="F66" s="12">
        <v>151922.625</v>
      </c>
      <c r="G66" s="12"/>
      <c r="H66" s="12"/>
      <c r="I66" s="12"/>
      <c r="J66" s="12"/>
      <c r="K66" s="12"/>
      <c r="L66" s="12"/>
      <c r="M66" s="12"/>
      <c r="N66" s="12"/>
      <c r="O66" s="12"/>
      <c r="P66" s="12"/>
      <c r="Q66" s="12"/>
      <c r="R66" s="12">
        <f t="shared" si="31"/>
        <v>0</v>
      </c>
      <c r="S66" s="12"/>
      <c r="T66" s="12"/>
      <c r="U66" s="12"/>
      <c r="V66" s="12"/>
      <c r="W66" s="12"/>
      <c r="X66" s="12">
        <f t="shared" si="3"/>
        <v>0</v>
      </c>
      <c r="Y66" s="12"/>
      <c r="Z66" s="12"/>
      <c r="AA66" s="12"/>
      <c r="AB66" s="12"/>
      <c r="AC66" s="12"/>
      <c r="AD66" s="12"/>
      <c r="AE66" s="12"/>
      <c r="AF66" s="12">
        <v>8.8695259094238281</v>
      </c>
      <c r="AG66" s="12">
        <v>97.207717895507813</v>
      </c>
      <c r="AH66" s="12"/>
      <c r="AI66" s="12"/>
      <c r="AJ66" s="12"/>
      <c r="AK66" s="12"/>
      <c r="AL66" s="12">
        <v>357.37167358398438</v>
      </c>
      <c r="AM66" s="12">
        <v>11.503107070922852</v>
      </c>
      <c r="AN66" s="12"/>
      <c r="AO66" s="12"/>
      <c r="AP66" s="12"/>
      <c r="AQ66" s="12"/>
      <c r="AR66" s="12"/>
      <c r="AS66" s="12"/>
      <c r="AT66" s="12"/>
      <c r="AU66" s="12"/>
      <c r="AV66" s="12"/>
      <c r="AW66" s="12"/>
      <c r="AX66" s="12"/>
      <c r="AY66" s="12"/>
      <c r="AZ66" s="12"/>
      <c r="BA66" s="12"/>
      <c r="BB66" s="12"/>
      <c r="BC66" s="12"/>
      <c r="BD66" s="12"/>
      <c r="BE66" s="12">
        <v>572.5958251953125</v>
      </c>
      <c r="BF66" s="12"/>
    </row>
    <row r="67" spans="1:58" s="2" customFormat="1" x14ac:dyDescent="0.2">
      <c r="A67" s="13" t="s">
        <v>93</v>
      </c>
      <c r="B67" s="14">
        <f t="shared" si="0"/>
        <v>112072.68083251953</v>
      </c>
      <c r="C67" s="14">
        <f>H67+I67</f>
        <v>0</v>
      </c>
      <c r="D67" s="14">
        <f>SUM(D68:D71)</f>
        <v>1259.3900000000001</v>
      </c>
      <c r="E67" s="14">
        <f>SUM(E68:E71)</f>
        <v>0</v>
      </c>
      <c r="F67" s="14">
        <f>SUM(F68:F71)</f>
        <v>110813.29083251953</v>
      </c>
      <c r="G67" s="14">
        <f t="shared" ref="G67:M67" si="32">SUM(G68:G71)</f>
        <v>0</v>
      </c>
      <c r="H67" s="14">
        <f t="shared" si="32"/>
        <v>0</v>
      </c>
      <c r="I67" s="14">
        <f t="shared" si="32"/>
        <v>0</v>
      </c>
      <c r="J67" s="14">
        <f t="shared" si="32"/>
        <v>0</v>
      </c>
      <c r="K67" s="14">
        <f t="shared" si="32"/>
        <v>0</v>
      </c>
      <c r="L67" s="14">
        <f t="shared" si="32"/>
        <v>0</v>
      </c>
      <c r="M67" s="14">
        <f t="shared" si="32"/>
        <v>0</v>
      </c>
      <c r="N67" s="14">
        <f>SUM(N68:N71)</f>
        <v>0</v>
      </c>
      <c r="O67" s="14">
        <v>0</v>
      </c>
      <c r="P67" s="14">
        <v>0</v>
      </c>
      <c r="Q67" s="14">
        <f t="shared" ref="Q67:AT67" si="33">SUM(Q68:Q71)</f>
        <v>0</v>
      </c>
      <c r="R67" s="14">
        <f>SUM(R68:R71)</f>
        <v>28675.890625</v>
      </c>
      <c r="S67" s="14">
        <f t="shared" si="33"/>
        <v>28675.890625</v>
      </c>
      <c r="T67" s="14">
        <f t="shared" si="33"/>
        <v>0</v>
      </c>
      <c r="U67" s="14">
        <f t="shared" si="33"/>
        <v>0</v>
      </c>
      <c r="V67" s="14">
        <f t="shared" si="33"/>
        <v>0</v>
      </c>
      <c r="W67" s="14">
        <f t="shared" si="33"/>
        <v>1594.2151184082031</v>
      </c>
      <c r="X67" s="14">
        <f t="shared" si="3"/>
        <v>0</v>
      </c>
      <c r="Y67" s="14">
        <f t="shared" si="33"/>
        <v>0</v>
      </c>
      <c r="Z67" s="14">
        <f t="shared" si="33"/>
        <v>0</v>
      </c>
      <c r="AA67" s="14">
        <f t="shared" si="33"/>
        <v>0</v>
      </c>
      <c r="AB67" s="14">
        <f t="shared" si="33"/>
        <v>0</v>
      </c>
      <c r="AC67" s="14">
        <f t="shared" si="33"/>
        <v>0</v>
      </c>
      <c r="AD67" s="14">
        <f t="shared" si="33"/>
        <v>0</v>
      </c>
      <c r="AE67" s="14">
        <f t="shared" si="33"/>
        <v>0</v>
      </c>
      <c r="AF67" s="14">
        <f t="shared" si="33"/>
        <v>11656.400803565979</v>
      </c>
      <c r="AG67" s="14">
        <f>SUM(AG68:AG71)</f>
        <v>70719.119929790497</v>
      </c>
      <c r="AH67" s="14">
        <f t="shared" si="33"/>
        <v>0</v>
      </c>
      <c r="AI67" s="14">
        <f t="shared" si="33"/>
        <v>7030.5857849121094</v>
      </c>
      <c r="AJ67" s="14">
        <f t="shared" si="33"/>
        <v>0</v>
      </c>
      <c r="AK67" s="14">
        <f t="shared" si="33"/>
        <v>23035.603515625</v>
      </c>
      <c r="AL67" s="14">
        <f t="shared" si="33"/>
        <v>180077.19068527222</v>
      </c>
      <c r="AM67" s="14">
        <f t="shared" si="33"/>
        <v>2665.9503784179688</v>
      </c>
      <c r="AN67" s="14">
        <f t="shared" si="33"/>
        <v>0</v>
      </c>
      <c r="AO67" s="14">
        <f t="shared" si="33"/>
        <v>0</v>
      </c>
      <c r="AP67" s="14">
        <f>SUM(AP68:AP71)</f>
        <v>0</v>
      </c>
      <c r="AQ67" s="14">
        <f>SUM(AQ68:AQ71)</f>
        <v>0</v>
      </c>
      <c r="AR67" s="14">
        <f t="shared" si="33"/>
        <v>0</v>
      </c>
      <c r="AS67" s="14">
        <f t="shared" si="33"/>
        <v>2845</v>
      </c>
      <c r="AT67" s="14">
        <f t="shared" si="33"/>
        <v>0</v>
      </c>
      <c r="AU67" s="14">
        <f>SUM(AU68:AU71)</f>
        <v>0</v>
      </c>
      <c r="AV67" s="14">
        <f t="shared" ref="AV67:BD67" si="34">SUM(AV68:AV71)</f>
        <v>0</v>
      </c>
      <c r="AW67" s="14">
        <f t="shared" si="34"/>
        <v>0</v>
      </c>
      <c r="AX67" s="14">
        <f t="shared" si="34"/>
        <v>0</v>
      </c>
      <c r="AY67" s="14">
        <f t="shared" si="34"/>
        <v>14963.0390625</v>
      </c>
      <c r="AZ67" s="14">
        <f t="shared" si="34"/>
        <v>0</v>
      </c>
      <c r="BA67" s="14">
        <f t="shared" si="34"/>
        <v>0</v>
      </c>
      <c r="BB67" s="14">
        <f t="shared" si="34"/>
        <v>0</v>
      </c>
      <c r="BC67" s="14">
        <f t="shared" si="34"/>
        <v>0</v>
      </c>
      <c r="BD67" s="14">
        <f t="shared" si="34"/>
        <v>0</v>
      </c>
      <c r="BE67" s="14">
        <f>SUM(BE68:BE71)</f>
        <v>332053.19555664063</v>
      </c>
      <c r="BF67" s="14">
        <f>SUM(BF68:BF71)</f>
        <v>0</v>
      </c>
    </row>
    <row r="68" spans="1:58" ht="13.5" x14ac:dyDescent="0.25">
      <c r="A68" s="22" t="s">
        <v>130</v>
      </c>
      <c r="B68" s="12">
        <f t="shared" si="0"/>
        <v>925.53302001953125</v>
      </c>
      <c r="C68" s="12">
        <f t="shared" si="1"/>
        <v>0</v>
      </c>
      <c r="D68" s="12"/>
      <c r="E68" s="12"/>
      <c r="F68" s="12">
        <v>925.53302001953125</v>
      </c>
      <c r="G68" s="12"/>
      <c r="H68" s="12"/>
      <c r="I68" s="12"/>
      <c r="J68" s="12"/>
      <c r="K68" s="12"/>
      <c r="L68" s="12"/>
      <c r="M68" s="12"/>
      <c r="N68" s="12"/>
      <c r="O68" s="12"/>
      <c r="P68" s="12"/>
      <c r="Q68" s="12"/>
      <c r="R68" s="12">
        <f t="shared" ref="R68:R71" si="35">SUM(S68:V68)</f>
        <v>0</v>
      </c>
      <c r="S68" s="12"/>
      <c r="T68" s="12"/>
      <c r="U68" s="12"/>
      <c r="V68" s="12"/>
      <c r="W68" s="12"/>
      <c r="X68" s="12">
        <f t="shared" si="3"/>
        <v>0</v>
      </c>
      <c r="Y68" s="12"/>
      <c r="Z68" s="12"/>
      <c r="AA68" s="12"/>
      <c r="AB68" s="12"/>
      <c r="AC68" s="12"/>
      <c r="AD68" s="12"/>
      <c r="AE68" s="12"/>
      <c r="AF68" s="12"/>
      <c r="AG68" s="12">
        <v>4120.89599609375</v>
      </c>
      <c r="AH68" s="12"/>
      <c r="AI68" s="12"/>
      <c r="AJ68" s="12"/>
      <c r="AK68" s="12">
        <v>9208.5810546875</v>
      </c>
      <c r="AL68" s="12">
        <v>34285.55859375</v>
      </c>
      <c r="AM68" s="12">
        <v>305.77239990234375</v>
      </c>
      <c r="AN68" s="12"/>
      <c r="AO68" s="12"/>
      <c r="AP68" s="12"/>
      <c r="AQ68" s="12"/>
      <c r="AR68" s="12"/>
      <c r="AS68" s="12"/>
      <c r="AT68" s="12"/>
      <c r="AU68" s="12"/>
      <c r="AV68" s="12"/>
      <c r="AW68" s="12"/>
      <c r="AX68" s="12"/>
      <c r="AY68" s="12"/>
      <c r="AZ68" s="12"/>
      <c r="BA68" s="12"/>
      <c r="BB68" s="12"/>
      <c r="BC68" s="12"/>
      <c r="BD68" s="12"/>
      <c r="BE68" s="12">
        <v>21484.798828125</v>
      </c>
      <c r="BF68" s="12"/>
    </row>
    <row r="69" spans="1:58" ht="13.5" x14ac:dyDescent="0.25">
      <c r="A69" s="22" t="s">
        <v>131</v>
      </c>
      <c r="B69" s="12">
        <f t="shared" ref="B69:B92" si="36">E69+F69+G69+D69</f>
        <v>10285.78515625</v>
      </c>
      <c r="C69" s="12">
        <f>H69+I69</f>
        <v>0</v>
      </c>
      <c r="D69" s="12"/>
      <c r="E69" s="12"/>
      <c r="F69" s="12">
        <v>10285.78515625</v>
      </c>
      <c r="G69" s="12"/>
      <c r="H69" s="12"/>
      <c r="I69" s="12"/>
      <c r="J69" s="12"/>
      <c r="K69" s="12"/>
      <c r="L69" s="12"/>
      <c r="M69" s="12"/>
      <c r="N69" s="12"/>
      <c r="O69" s="12"/>
      <c r="P69" s="12"/>
      <c r="Q69" s="12"/>
      <c r="R69" s="12">
        <f t="shared" si="35"/>
        <v>0</v>
      </c>
      <c r="S69" s="12"/>
      <c r="T69" s="12"/>
      <c r="U69" s="12"/>
      <c r="V69" s="12"/>
      <c r="W69" s="12">
        <v>1352.025634765625</v>
      </c>
      <c r="X69" s="12">
        <f t="shared" ref="X69:X74" si="37">SUM(Y69:AC69)</f>
        <v>0</v>
      </c>
      <c r="Y69" s="12"/>
      <c r="Z69" s="12"/>
      <c r="AA69" s="12"/>
      <c r="AB69" s="12"/>
      <c r="AC69" s="12"/>
      <c r="AD69" s="12"/>
      <c r="AE69" s="12"/>
      <c r="AF69" s="12">
        <v>11646.66796875</v>
      </c>
      <c r="AG69" s="12">
        <v>66592.078125</v>
      </c>
      <c r="AH69" s="12"/>
      <c r="AI69" s="12">
        <v>6875.54736328125</v>
      </c>
      <c r="AJ69" s="12"/>
      <c r="AK69" s="12">
        <v>13827.0224609375</v>
      </c>
      <c r="AL69" s="12">
        <v>145683.296875</v>
      </c>
      <c r="AM69" s="12">
        <v>2360.177978515625</v>
      </c>
      <c r="AN69" s="12"/>
      <c r="AO69" s="12"/>
      <c r="AP69" s="12"/>
      <c r="AQ69" s="12"/>
      <c r="AR69" s="12"/>
      <c r="AS69" s="12"/>
      <c r="AT69" s="12"/>
      <c r="AU69" s="12"/>
      <c r="AV69" s="12"/>
      <c r="AW69" s="12"/>
      <c r="AX69" s="12"/>
      <c r="AY69" s="12"/>
      <c r="AZ69" s="12"/>
      <c r="BA69" s="12"/>
      <c r="BB69" s="12"/>
      <c r="BC69" s="12"/>
      <c r="BD69" s="12"/>
      <c r="BE69" s="12">
        <v>133200</v>
      </c>
      <c r="BF69" s="12"/>
    </row>
    <row r="70" spans="1:58" ht="13.5" x14ac:dyDescent="0.25">
      <c r="A70" s="22" t="s">
        <v>132</v>
      </c>
      <c r="B70" s="12">
        <f t="shared" si="36"/>
        <v>11278.88515625</v>
      </c>
      <c r="C70" s="12">
        <f>H70+I70</f>
        <v>0</v>
      </c>
      <c r="D70" s="12">
        <v>993.1</v>
      </c>
      <c r="E70" s="12"/>
      <c r="F70" s="12">
        <v>10285.78515625</v>
      </c>
      <c r="G70" s="12"/>
      <c r="H70" s="12"/>
      <c r="I70" s="12"/>
      <c r="J70" s="12"/>
      <c r="K70" s="12"/>
      <c r="L70" s="12"/>
      <c r="M70" s="12"/>
      <c r="N70" s="12"/>
      <c r="O70" s="12"/>
      <c r="P70" s="12"/>
      <c r="Q70" s="12"/>
      <c r="R70" s="12">
        <v>28675.890625</v>
      </c>
      <c r="S70" s="12">
        <v>28675.890625</v>
      </c>
      <c r="T70" s="12"/>
      <c r="U70" s="12"/>
      <c r="V70" s="12"/>
      <c r="W70" s="12">
        <v>242.18948364257813</v>
      </c>
      <c r="X70" s="12">
        <f t="shared" si="37"/>
        <v>0</v>
      </c>
      <c r="Y70" s="12"/>
      <c r="Z70" s="12"/>
      <c r="AA70" s="12"/>
      <c r="AB70" s="12"/>
      <c r="AC70" s="12"/>
      <c r="AD70" s="12"/>
      <c r="AE70" s="12"/>
      <c r="AF70" s="12">
        <v>9.7328348159790039</v>
      </c>
      <c r="AG70" s="12">
        <v>6.1458086967468262</v>
      </c>
      <c r="AH70" s="12"/>
      <c r="AI70" s="12">
        <v>155.03842163085938</v>
      </c>
      <c r="AJ70" s="12"/>
      <c r="AK70" s="12"/>
      <c r="AL70" s="12">
        <v>50.348426818847656</v>
      </c>
      <c r="AM70" s="12"/>
      <c r="AN70" s="12"/>
      <c r="AO70" s="12"/>
      <c r="AP70" s="12"/>
      <c r="AQ70" s="12"/>
      <c r="AR70" s="12"/>
      <c r="AS70" s="12"/>
      <c r="AT70" s="12"/>
      <c r="AU70" s="12"/>
      <c r="AV70" s="12"/>
      <c r="AW70" s="12"/>
      <c r="AX70" s="12"/>
      <c r="AY70" s="12">
        <v>14963.0390625</v>
      </c>
      <c r="AZ70" s="12"/>
      <c r="BA70" s="12"/>
      <c r="BB70" s="12"/>
      <c r="BC70" s="12"/>
      <c r="BD70" s="12"/>
      <c r="BE70" s="12">
        <v>174682.796875</v>
      </c>
      <c r="BF70" s="12"/>
    </row>
    <row r="71" spans="1:58" ht="13.5" x14ac:dyDescent="0.25">
      <c r="A71" s="22" t="s">
        <v>133</v>
      </c>
      <c r="B71" s="12">
        <f t="shared" si="36"/>
        <v>89582.477499999994</v>
      </c>
      <c r="C71" s="12">
        <f>H71+I71</f>
        <v>0</v>
      </c>
      <c r="D71" s="12">
        <v>266.29000000000002</v>
      </c>
      <c r="E71" s="12"/>
      <c r="F71" s="12">
        <v>89316.1875</v>
      </c>
      <c r="G71" s="12"/>
      <c r="H71" s="12"/>
      <c r="I71" s="12"/>
      <c r="J71" s="12"/>
      <c r="K71" s="12"/>
      <c r="L71" s="12"/>
      <c r="M71" s="12"/>
      <c r="N71" s="12"/>
      <c r="O71" s="12"/>
      <c r="P71" s="12"/>
      <c r="Q71" s="12"/>
      <c r="R71" s="12">
        <f t="shared" si="35"/>
        <v>0</v>
      </c>
      <c r="S71" s="12"/>
      <c r="T71" s="12"/>
      <c r="U71" s="12"/>
      <c r="V71" s="12"/>
      <c r="W71" s="12"/>
      <c r="X71" s="12">
        <f t="shared" si="37"/>
        <v>0</v>
      </c>
      <c r="Y71" s="12"/>
      <c r="Z71" s="12"/>
      <c r="AA71" s="12"/>
      <c r="AB71" s="12"/>
      <c r="AC71" s="12"/>
      <c r="AD71" s="12"/>
      <c r="AE71" s="12"/>
      <c r="AF71" s="12"/>
      <c r="AG71" s="12"/>
      <c r="AH71" s="12"/>
      <c r="AI71" s="12"/>
      <c r="AJ71" s="12"/>
      <c r="AK71" s="12"/>
      <c r="AL71" s="12">
        <v>57.986789703369141</v>
      </c>
      <c r="AM71" s="12"/>
      <c r="AN71" s="12"/>
      <c r="AO71" s="12"/>
      <c r="AP71" s="12"/>
      <c r="AQ71" s="12"/>
      <c r="AR71" s="12"/>
      <c r="AS71" s="12">
        <v>2845</v>
      </c>
      <c r="AT71" s="12"/>
      <c r="AU71" s="12"/>
      <c r="AV71" s="12"/>
      <c r="AW71" s="12"/>
      <c r="AX71" s="12"/>
      <c r="AY71" s="12"/>
      <c r="AZ71" s="12"/>
      <c r="BA71" s="12"/>
      <c r="BB71" s="12"/>
      <c r="BC71" s="12"/>
      <c r="BD71" s="12"/>
      <c r="BE71" s="12">
        <v>2685.599853515625</v>
      </c>
      <c r="BF71" s="12"/>
    </row>
    <row r="72" spans="1:58" s="2" customFormat="1" x14ac:dyDescent="0.2">
      <c r="A72" s="13" t="s">
        <v>94</v>
      </c>
      <c r="B72" s="14">
        <f t="shared" si="36"/>
        <v>0</v>
      </c>
      <c r="C72" s="14">
        <f t="shared" ref="C72:C92" si="38">H72+I72</f>
        <v>0</v>
      </c>
      <c r="D72" s="14">
        <f>SUM(D73:D75)</f>
        <v>0</v>
      </c>
      <c r="E72" s="14">
        <f>SUM(E73:E75)</f>
        <v>0</v>
      </c>
      <c r="F72" s="14">
        <f>SUM(F73:F75)</f>
        <v>0</v>
      </c>
      <c r="G72" s="14">
        <f t="shared" ref="G72:W72" si="39">SUM(G73:G75)</f>
        <v>0</v>
      </c>
      <c r="H72" s="14">
        <f t="shared" si="39"/>
        <v>0</v>
      </c>
      <c r="I72" s="14">
        <f t="shared" si="39"/>
        <v>0</v>
      </c>
      <c r="J72" s="14">
        <f t="shared" si="39"/>
        <v>0</v>
      </c>
      <c r="K72" s="14">
        <f t="shared" si="39"/>
        <v>0</v>
      </c>
      <c r="L72" s="14">
        <f t="shared" si="39"/>
        <v>0</v>
      </c>
      <c r="M72" s="14">
        <f t="shared" si="39"/>
        <v>0</v>
      </c>
      <c r="N72" s="14">
        <f t="shared" si="39"/>
        <v>0</v>
      </c>
      <c r="O72" s="14">
        <f t="shared" si="39"/>
        <v>0</v>
      </c>
      <c r="P72" s="14">
        <f t="shared" si="39"/>
        <v>0</v>
      </c>
      <c r="Q72" s="14">
        <f t="shared" si="39"/>
        <v>0</v>
      </c>
      <c r="R72" s="14">
        <f t="shared" si="39"/>
        <v>0</v>
      </c>
      <c r="S72" s="14">
        <f t="shared" si="39"/>
        <v>0</v>
      </c>
      <c r="T72" s="14">
        <f t="shared" si="39"/>
        <v>0</v>
      </c>
      <c r="U72" s="14">
        <f t="shared" si="39"/>
        <v>0</v>
      </c>
      <c r="V72" s="14">
        <f t="shared" si="39"/>
        <v>0</v>
      </c>
      <c r="W72" s="14">
        <f t="shared" si="39"/>
        <v>0</v>
      </c>
      <c r="X72" s="14">
        <f t="shared" si="37"/>
        <v>0</v>
      </c>
      <c r="Y72" s="14">
        <f t="shared" ref="Y72:BE72" si="40">SUM(Y73:Y75)</f>
        <v>0</v>
      </c>
      <c r="Z72" s="14">
        <f t="shared" si="40"/>
        <v>0</v>
      </c>
      <c r="AA72" s="14">
        <f t="shared" si="40"/>
        <v>0</v>
      </c>
      <c r="AB72" s="14">
        <f t="shared" si="40"/>
        <v>0</v>
      </c>
      <c r="AC72" s="14">
        <f t="shared" si="40"/>
        <v>0</v>
      </c>
      <c r="AD72" s="14">
        <f t="shared" si="40"/>
        <v>0</v>
      </c>
      <c r="AE72" s="14">
        <f t="shared" si="40"/>
        <v>0</v>
      </c>
      <c r="AF72" s="14">
        <f t="shared" si="40"/>
        <v>0</v>
      </c>
      <c r="AG72" s="14">
        <f t="shared" si="40"/>
        <v>0</v>
      </c>
      <c r="AH72" s="14">
        <f t="shared" si="40"/>
        <v>0</v>
      </c>
      <c r="AI72" s="14">
        <f t="shared" si="40"/>
        <v>0</v>
      </c>
      <c r="AJ72" s="14">
        <f t="shared" si="40"/>
        <v>0</v>
      </c>
      <c r="AK72" s="14">
        <f t="shared" si="40"/>
        <v>0</v>
      </c>
      <c r="AL72" s="14">
        <f t="shared" si="40"/>
        <v>0</v>
      </c>
      <c r="AM72" s="14">
        <f t="shared" si="40"/>
        <v>0</v>
      </c>
      <c r="AN72" s="14">
        <f t="shared" si="40"/>
        <v>0</v>
      </c>
      <c r="AO72" s="14">
        <f>SUM(AO73:AO75)</f>
        <v>3206.2900390625</v>
      </c>
      <c r="AP72" s="14">
        <f t="shared" si="40"/>
        <v>6356.09033203125</v>
      </c>
      <c r="AQ72" s="14">
        <f>SUM(AQ73:AQ75)</f>
        <v>13285.028018951416</v>
      </c>
      <c r="AR72" s="14">
        <f t="shared" si="40"/>
        <v>188.76456546783447</v>
      </c>
      <c r="AS72" s="14">
        <f t="shared" si="40"/>
        <v>0</v>
      </c>
      <c r="AT72" s="14">
        <f t="shared" si="40"/>
        <v>1181.931884765625</v>
      </c>
      <c r="AU72" s="14">
        <f t="shared" si="40"/>
        <v>0</v>
      </c>
      <c r="AV72" s="14">
        <f t="shared" si="40"/>
        <v>0</v>
      </c>
      <c r="AW72" s="14">
        <f t="shared" si="40"/>
        <v>0</v>
      </c>
      <c r="AX72" s="14">
        <f t="shared" si="40"/>
        <v>0</v>
      </c>
      <c r="AY72" s="14">
        <f t="shared" si="40"/>
        <v>0</v>
      </c>
      <c r="AZ72" s="14">
        <f t="shared" si="40"/>
        <v>0</v>
      </c>
      <c r="BA72" s="14">
        <f t="shared" si="40"/>
        <v>0</v>
      </c>
      <c r="BB72" s="14">
        <f t="shared" si="40"/>
        <v>0</v>
      </c>
      <c r="BC72" s="14">
        <f t="shared" si="40"/>
        <v>0</v>
      </c>
      <c r="BD72" s="14">
        <f t="shared" si="40"/>
        <v>0</v>
      </c>
      <c r="BE72" s="14">
        <f t="shared" si="40"/>
        <v>0</v>
      </c>
      <c r="BF72" s="14">
        <f>SUM(BF73:BF75)</f>
        <v>0</v>
      </c>
    </row>
    <row r="73" spans="1:58" ht="13.5" x14ac:dyDescent="0.25">
      <c r="A73" s="8" t="s">
        <v>95</v>
      </c>
      <c r="B73" s="12">
        <f t="shared" si="36"/>
        <v>0</v>
      </c>
      <c r="C73" s="12">
        <f t="shared" si="38"/>
        <v>0</v>
      </c>
      <c r="D73" s="12"/>
      <c r="E73" s="12"/>
      <c r="F73" s="12"/>
      <c r="G73" s="12"/>
      <c r="H73" s="12"/>
      <c r="I73" s="12"/>
      <c r="J73" s="12"/>
      <c r="K73" s="12"/>
      <c r="L73" s="12"/>
      <c r="M73" s="12"/>
      <c r="N73" s="12"/>
      <c r="O73" s="12"/>
      <c r="P73" s="12"/>
      <c r="Q73" s="12"/>
      <c r="R73" s="12">
        <f t="shared" ref="R73:R76" si="41">SUM(S73:V73)</f>
        <v>0</v>
      </c>
      <c r="S73" s="12"/>
      <c r="T73" s="12"/>
      <c r="U73" s="12"/>
      <c r="V73" s="12"/>
      <c r="W73" s="12"/>
      <c r="X73" s="12">
        <f t="shared" si="37"/>
        <v>0</v>
      </c>
      <c r="Y73" s="12"/>
      <c r="Z73" s="12"/>
      <c r="AA73" s="12"/>
      <c r="AB73" s="12"/>
      <c r="AC73" s="12"/>
      <c r="AD73" s="12"/>
      <c r="AE73" s="12"/>
      <c r="AF73" s="12"/>
      <c r="AG73" s="12"/>
      <c r="AH73" s="12"/>
      <c r="AI73" s="12"/>
      <c r="AJ73" s="12"/>
      <c r="AK73" s="12"/>
      <c r="AL73" s="12"/>
      <c r="AM73" s="12"/>
      <c r="AN73" s="12"/>
      <c r="AO73" s="12">
        <v>1789.792236328125</v>
      </c>
      <c r="AP73" s="12">
        <v>1675.2139892578125</v>
      </c>
      <c r="AQ73" s="12">
        <v>10296.951171875</v>
      </c>
      <c r="AR73" s="12">
        <v>75.270118713378906</v>
      </c>
      <c r="AS73" s="12"/>
      <c r="AT73" s="12">
        <v>594.20867919921875</v>
      </c>
      <c r="AU73" s="12"/>
      <c r="AV73" s="12"/>
      <c r="AW73" s="12"/>
      <c r="AX73" s="12"/>
      <c r="AY73" s="12"/>
      <c r="AZ73" s="12"/>
      <c r="BA73" s="12"/>
      <c r="BB73" s="12"/>
      <c r="BC73" s="12"/>
      <c r="BD73" s="12"/>
      <c r="BE73" s="12"/>
      <c r="BF73" s="12"/>
    </row>
    <row r="74" spans="1:58" ht="13.5" x14ac:dyDescent="0.25">
      <c r="A74" s="8" t="s">
        <v>96</v>
      </c>
      <c r="B74" s="12">
        <f t="shared" si="36"/>
        <v>0</v>
      </c>
      <c r="C74" s="12">
        <f t="shared" si="38"/>
        <v>0</v>
      </c>
      <c r="D74" s="12"/>
      <c r="E74" s="12"/>
      <c r="F74" s="12"/>
      <c r="G74" s="12"/>
      <c r="H74" s="12"/>
      <c r="I74" s="12"/>
      <c r="J74" s="12"/>
      <c r="K74" s="12"/>
      <c r="L74" s="12"/>
      <c r="M74" s="12"/>
      <c r="N74" s="12"/>
      <c r="O74" s="12"/>
      <c r="P74" s="12"/>
      <c r="Q74" s="12"/>
      <c r="R74" s="12">
        <f t="shared" si="41"/>
        <v>0</v>
      </c>
      <c r="S74" s="12"/>
      <c r="T74" s="12"/>
      <c r="U74" s="12"/>
      <c r="V74" s="12"/>
      <c r="W74" s="12"/>
      <c r="X74" s="12">
        <f t="shared" si="37"/>
        <v>0</v>
      </c>
      <c r="Y74" s="12"/>
      <c r="Z74" s="12"/>
      <c r="AA74" s="12"/>
      <c r="AB74" s="12"/>
      <c r="AC74" s="12"/>
      <c r="AD74" s="12"/>
      <c r="AE74" s="12"/>
      <c r="AF74" s="12"/>
      <c r="AG74" s="12"/>
      <c r="AH74" s="12"/>
      <c r="AI74" s="12"/>
      <c r="AJ74" s="12"/>
      <c r="AK74" s="12"/>
      <c r="AL74" s="12"/>
      <c r="AM74" s="12"/>
      <c r="AN74" s="12"/>
      <c r="AO74" s="12">
        <v>728.3271484375</v>
      </c>
      <c r="AP74" s="12">
        <v>1757.1888427734375</v>
      </c>
      <c r="AQ74" s="12">
        <v>2939.173828125</v>
      </c>
      <c r="AR74" s="12">
        <v>105.27499389648438</v>
      </c>
      <c r="AS74" s="12"/>
      <c r="AT74" s="12">
        <v>587.72320556640625</v>
      </c>
      <c r="AU74" s="12"/>
      <c r="AV74" s="12"/>
      <c r="AW74" s="12"/>
      <c r="AX74" s="12"/>
      <c r="AY74" s="12"/>
      <c r="AZ74" s="12"/>
      <c r="BA74" s="12"/>
      <c r="BB74" s="12"/>
      <c r="BC74" s="12"/>
      <c r="BD74" s="12"/>
      <c r="BE74" s="12"/>
      <c r="BF74" s="12"/>
    </row>
    <row r="75" spans="1:58" ht="13.5" x14ac:dyDescent="0.25">
      <c r="A75" s="8" t="s">
        <v>97</v>
      </c>
      <c r="B75" s="12">
        <f t="shared" si="36"/>
        <v>0</v>
      </c>
      <c r="C75" s="12">
        <f t="shared" si="38"/>
        <v>0</v>
      </c>
      <c r="D75" s="12"/>
      <c r="E75" s="12"/>
      <c r="F75" s="12"/>
      <c r="G75" s="12"/>
      <c r="H75" s="12"/>
      <c r="I75" s="12"/>
      <c r="J75" s="12"/>
      <c r="K75" s="12"/>
      <c r="L75" s="12"/>
      <c r="M75" s="12"/>
      <c r="N75" s="12"/>
      <c r="O75" s="12"/>
      <c r="P75" s="12"/>
      <c r="Q75" s="12"/>
      <c r="R75" s="12">
        <f t="shared" si="41"/>
        <v>0</v>
      </c>
      <c r="S75" s="12"/>
      <c r="T75" s="12"/>
      <c r="U75" s="12"/>
      <c r="V75" s="12"/>
      <c r="W75" s="12"/>
      <c r="X75" s="12">
        <f>SUM(Y75:AC75)</f>
        <v>0</v>
      </c>
      <c r="Y75" s="12"/>
      <c r="Z75" s="12"/>
      <c r="AA75" s="12"/>
      <c r="AB75" s="12"/>
      <c r="AC75" s="12"/>
      <c r="AD75" s="12"/>
      <c r="AE75" s="12"/>
      <c r="AF75" s="12"/>
      <c r="AG75" s="12"/>
      <c r="AH75" s="12"/>
      <c r="AI75" s="12"/>
      <c r="AJ75" s="12"/>
      <c r="AK75" s="12"/>
      <c r="AL75" s="12"/>
      <c r="AM75" s="12"/>
      <c r="AN75" s="12"/>
      <c r="AO75" s="12">
        <v>688.170654296875</v>
      </c>
      <c r="AP75" s="12">
        <v>2923.6875</v>
      </c>
      <c r="AQ75" s="12">
        <v>48.903018951416016</v>
      </c>
      <c r="AR75" s="12">
        <v>8.2194528579711914</v>
      </c>
      <c r="AS75" s="12"/>
      <c r="AT75" s="12"/>
      <c r="AU75" s="12"/>
      <c r="AV75" s="12"/>
      <c r="AW75" s="12"/>
      <c r="AX75" s="12"/>
      <c r="AY75" s="12"/>
      <c r="AZ75" s="12"/>
      <c r="BA75" s="12"/>
      <c r="BB75" s="12"/>
      <c r="BC75" s="12"/>
      <c r="BD75" s="12"/>
      <c r="BE75" s="12"/>
      <c r="BF75" s="12"/>
    </row>
    <row r="76" spans="1:58" ht="13.5" x14ac:dyDescent="0.25">
      <c r="A76" s="8" t="s">
        <v>98</v>
      </c>
      <c r="B76" s="12">
        <f t="shared" si="36"/>
        <v>46094.48046875</v>
      </c>
      <c r="C76" s="12">
        <f t="shared" si="38"/>
        <v>0</v>
      </c>
      <c r="D76" s="12"/>
      <c r="E76" s="12"/>
      <c r="F76" s="12">
        <v>46094.48046875</v>
      </c>
      <c r="G76" s="12"/>
      <c r="H76" s="12"/>
      <c r="I76" s="12"/>
      <c r="J76" s="12"/>
      <c r="K76" s="12"/>
      <c r="L76" s="12"/>
      <c r="M76" s="12"/>
      <c r="N76" s="12"/>
      <c r="O76" s="12"/>
      <c r="P76" s="12"/>
      <c r="Q76" s="12"/>
      <c r="R76" s="12">
        <f t="shared" si="41"/>
        <v>0</v>
      </c>
      <c r="S76" s="12"/>
      <c r="T76" s="12"/>
      <c r="U76" s="12"/>
      <c r="V76" s="12"/>
      <c r="W76" s="12"/>
      <c r="X76" s="12">
        <f>SUM(Y76:AC76)</f>
        <v>0</v>
      </c>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row>
    <row r="77" spans="1:58" s="2" customFormat="1" x14ac:dyDescent="0.2">
      <c r="A77" s="13" t="s">
        <v>99</v>
      </c>
      <c r="B77" s="14">
        <f t="shared" si="36"/>
        <v>720756</v>
      </c>
      <c r="C77" s="14">
        <f t="shared" si="38"/>
        <v>0</v>
      </c>
      <c r="D77" s="14">
        <f>SUM(D78:D81)</f>
        <v>0</v>
      </c>
      <c r="E77" s="14">
        <f>SUM(E78:E81)</f>
        <v>0</v>
      </c>
      <c r="F77" s="14">
        <f>SUM(F78:F81)</f>
        <v>720756</v>
      </c>
      <c r="G77" s="14">
        <v>0</v>
      </c>
      <c r="H77" s="14">
        <v>0</v>
      </c>
      <c r="I77" s="14">
        <v>0</v>
      </c>
      <c r="J77" s="14">
        <v>0</v>
      </c>
      <c r="K77" s="14">
        <v>0</v>
      </c>
      <c r="L77" s="14">
        <v>0</v>
      </c>
      <c r="M77" s="14">
        <v>0</v>
      </c>
      <c r="N77" s="14">
        <v>0</v>
      </c>
      <c r="O77" s="14">
        <v>0</v>
      </c>
      <c r="P77" s="14">
        <v>0</v>
      </c>
      <c r="Q77" s="14">
        <f t="shared" ref="Q77:W77" si="42">SUM(Q78:Q81)</f>
        <v>0</v>
      </c>
      <c r="R77" s="14">
        <f>SUM(R78:R81)</f>
        <v>299</v>
      </c>
      <c r="S77" s="14">
        <v>299</v>
      </c>
      <c r="T77" s="14">
        <f>SUM(T78:T81)</f>
        <v>0</v>
      </c>
      <c r="U77" s="14">
        <f t="shared" si="42"/>
        <v>0</v>
      </c>
      <c r="V77" s="14">
        <f t="shared" si="42"/>
        <v>0</v>
      </c>
      <c r="W77" s="14">
        <f t="shared" si="42"/>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v>0</v>
      </c>
      <c r="AV77" s="14">
        <f t="shared" ref="AV77:BD77" si="43">SUM(AV78:AV81)</f>
        <v>39924.1796875</v>
      </c>
      <c r="AW77" s="14">
        <f t="shared" si="43"/>
        <v>4391.312255859375</v>
      </c>
      <c r="AX77" s="14">
        <f t="shared" si="43"/>
        <v>0</v>
      </c>
      <c r="AY77" s="14">
        <f>SUM(AY78:AY81)</f>
        <v>4156.39990234375</v>
      </c>
      <c r="AZ77" s="14">
        <f t="shared" si="43"/>
        <v>0</v>
      </c>
      <c r="BA77" s="14">
        <f t="shared" si="43"/>
        <v>23473.222900390625</v>
      </c>
      <c r="BB77" s="14">
        <f t="shared" si="43"/>
        <v>0</v>
      </c>
      <c r="BC77" s="14">
        <f t="shared" si="43"/>
        <v>0</v>
      </c>
      <c r="BD77" s="14">
        <f t="shared" si="43"/>
        <v>0</v>
      </c>
      <c r="BE77" s="14">
        <f>SUM(BE78:BE81)</f>
        <v>865399.1875</v>
      </c>
      <c r="BF77" s="14">
        <f>SUM(BF78:BF81)</f>
        <v>0</v>
      </c>
    </row>
    <row r="78" spans="1:58" ht="13.5" x14ac:dyDescent="0.25">
      <c r="A78" s="22" t="s">
        <v>134</v>
      </c>
      <c r="B78" s="12">
        <f t="shared" si="36"/>
        <v>720756</v>
      </c>
      <c r="C78" s="12">
        <f t="shared" si="38"/>
        <v>0</v>
      </c>
      <c r="D78" s="12"/>
      <c r="E78" s="12"/>
      <c r="F78" s="12">
        <v>720756</v>
      </c>
      <c r="G78" s="12"/>
      <c r="H78" s="12"/>
      <c r="I78" s="12"/>
      <c r="J78" s="12"/>
      <c r="K78" s="12"/>
      <c r="L78" s="12"/>
      <c r="M78" s="12"/>
      <c r="N78" s="12"/>
      <c r="O78" s="12"/>
      <c r="P78" s="12"/>
      <c r="Q78" s="12"/>
      <c r="R78" s="12">
        <f t="shared" ref="R78:R85" si="44">SUM(S78:V78)</f>
        <v>0</v>
      </c>
      <c r="S78" s="12"/>
      <c r="T78" s="12"/>
      <c r="U78" s="12"/>
      <c r="V78" s="12"/>
      <c r="W78" s="12"/>
      <c r="X78" s="12">
        <f t="shared" ref="X78:X86" si="45">SUM(Y78:AC78)</f>
        <v>0</v>
      </c>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v>39924.1796875</v>
      </c>
      <c r="AW78" s="12">
        <v>3894.641845703125</v>
      </c>
      <c r="AX78" s="12"/>
      <c r="AY78" s="12"/>
      <c r="AZ78" s="12"/>
      <c r="BA78" s="12">
        <v>1208.843994140625</v>
      </c>
      <c r="BB78" s="12"/>
      <c r="BC78" s="12"/>
      <c r="BD78" s="12"/>
      <c r="BE78" s="12">
        <v>821092.5</v>
      </c>
      <c r="BF78" s="12"/>
    </row>
    <row r="79" spans="1:58" ht="13.5" x14ac:dyDescent="0.25">
      <c r="A79" s="22" t="s">
        <v>135</v>
      </c>
      <c r="B79" s="12">
        <f t="shared" si="36"/>
        <v>0</v>
      </c>
      <c r="C79" s="12">
        <f t="shared" si="38"/>
        <v>0</v>
      </c>
      <c r="D79" s="12"/>
      <c r="E79" s="12"/>
      <c r="F79" s="12"/>
      <c r="G79" s="12"/>
      <c r="H79" s="12"/>
      <c r="I79" s="12"/>
      <c r="J79" s="12"/>
      <c r="K79" s="12"/>
      <c r="L79" s="12"/>
      <c r="M79" s="12"/>
      <c r="N79" s="12"/>
      <c r="O79" s="12"/>
      <c r="P79" s="12"/>
      <c r="Q79" s="12"/>
      <c r="R79" s="12">
        <v>299</v>
      </c>
      <c r="S79" s="12">
        <v>299</v>
      </c>
      <c r="T79" s="12"/>
      <c r="U79" s="12"/>
      <c r="V79" s="12"/>
      <c r="W79" s="12"/>
      <c r="X79" s="12">
        <f t="shared" si="45"/>
        <v>0</v>
      </c>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v>496.67041015625</v>
      </c>
      <c r="AX79" s="12"/>
      <c r="AY79" s="12">
        <v>4156.39990234375</v>
      </c>
      <c r="AZ79" s="12"/>
      <c r="BA79" s="12">
        <v>22264.37890625</v>
      </c>
      <c r="BB79" s="12"/>
      <c r="BC79" s="12"/>
      <c r="BD79" s="12"/>
      <c r="BE79" s="12">
        <v>44306.6875</v>
      </c>
      <c r="BF79" s="12"/>
    </row>
    <row r="80" spans="1:58" ht="13.5" x14ac:dyDescent="0.25">
      <c r="A80" s="8" t="s">
        <v>100</v>
      </c>
      <c r="B80" s="12">
        <f t="shared" si="36"/>
        <v>0</v>
      </c>
      <c r="C80" s="12">
        <f t="shared" si="38"/>
        <v>0</v>
      </c>
      <c r="D80" s="12"/>
      <c r="E80" s="12"/>
      <c r="F80" s="12"/>
      <c r="G80" s="12"/>
      <c r="H80" s="12"/>
      <c r="I80" s="12"/>
      <c r="J80" s="12"/>
      <c r="K80" s="12"/>
      <c r="L80" s="12"/>
      <c r="M80" s="12"/>
      <c r="N80" s="12"/>
      <c r="O80" s="12"/>
      <c r="P80" s="12"/>
      <c r="Q80" s="12"/>
      <c r="R80" s="12">
        <f t="shared" si="44"/>
        <v>0</v>
      </c>
      <c r="S80" s="12"/>
      <c r="T80" s="12"/>
      <c r="U80" s="12"/>
      <c r="V80" s="12"/>
      <c r="W80" s="12"/>
      <c r="X80" s="12">
        <f t="shared" si="45"/>
        <v>0</v>
      </c>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row>
    <row r="81" spans="1:58" ht="13.5" x14ac:dyDescent="0.25">
      <c r="A81" s="8" t="s">
        <v>101</v>
      </c>
      <c r="B81" s="12">
        <f t="shared" si="36"/>
        <v>0</v>
      </c>
      <c r="C81" s="12">
        <f t="shared" si="38"/>
        <v>0</v>
      </c>
      <c r="D81" s="12"/>
      <c r="E81" s="12"/>
      <c r="F81" s="12"/>
      <c r="G81" s="12"/>
      <c r="H81" s="12"/>
      <c r="I81" s="12"/>
      <c r="J81" s="12"/>
      <c r="K81" s="12"/>
      <c r="L81" s="12"/>
      <c r="M81" s="12"/>
      <c r="N81" s="12"/>
      <c r="O81" s="12"/>
      <c r="P81" s="12"/>
      <c r="Q81" s="12"/>
      <c r="R81" s="12">
        <f t="shared" si="44"/>
        <v>0</v>
      </c>
      <c r="S81" s="12"/>
      <c r="T81" s="12"/>
      <c r="U81" s="12"/>
      <c r="V81" s="12"/>
      <c r="W81" s="12"/>
      <c r="X81" s="12">
        <f t="shared" si="45"/>
        <v>0</v>
      </c>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row>
    <row r="82" spans="1:58" ht="13.5" x14ac:dyDescent="0.25">
      <c r="A82" s="8" t="s">
        <v>102</v>
      </c>
      <c r="B82" s="12">
        <f t="shared" si="36"/>
        <v>0</v>
      </c>
      <c r="C82" s="12">
        <f t="shared" si="38"/>
        <v>0</v>
      </c>
      <c r="D82" s="12"/>
      <c r="E82" s="12"/>
      <c r="F82" s="12"/>
      <c r="G82" s="12"/>
      <c r="H82" s="12"/>
      <c r="I82" s="12"/>
      <c r="J82" s="12"/>
      <c r="K82" s="12"/>
      <c r="L82" s="12"/>
      <c r="M82" s="12"/>
      <c r="N82" s="12"/>
      <c r="O82" s="12"/>
      <c r="P82" s="12"/>
      <c r="Q82" s="12"/>
      <c r="R82" s="12">
        <f t="shared" si="44"/>
        <v>0</v>
      </c>
      <c r="S82" s="12"/>
      <c r="T82" s="12"/>
      <c r="U82" s="12"/>
      <c r="V82" s="12"/>
      <c r="W82" s="12"/>
      <c r="X82" s="12">
        <f t="shared" si="45"/>
        <v>0</v>
      </c>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row>
    <row r="83" spans="1:58" ht="13.5" x14ac:dyDescent="0.25">
      <c r="A83" s="8" t="s">
        <v>103</v>
      </c>
      <c r="B83" s="12">
        <f t="shared" si="36"/>
        <v>0</v>
      </c>
      <c r="C83" s="12">
        <f t="shared" si="38"/>
        <v>0</v>
      </c>
      <c r="D83" s="12"/>
      <c r="E83" s="12"/>
      <c r="F83" s="12"/>
      <c r="G83" s="12"/>
      <c r="H83" s="12"/>
      <c r="I83" s="12"/>
      <c r="J83" s="12"/>
      <c r="K83" s="12"/>
      <c r="L83" s="12"/>
      <c r="M83" s="12"/>
      <c r="N83" s="12"/>
      <c r="O83" s="12"/>
      <c r="P83" s="12"/>
      <c r="Q83" s="12"/>
      <c r="R83" s="12">
        <f t="shared" si="44"/>
        <v>0</v>
      </c>
      <c r="S83" s="12"/>
      <c r="T83" s="12"/>
      <c r="U83" s="12"/>
      <c r="V83" s="12"/>
      <c r="W83" s="12"/>
      <c r="X83" s="12">
        <f t="shared" si="45"/>
        <v>0</v>
      </c>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row>
    <row r="84" spans="1:58" ht="13.5" x14ac:dyDescent="0.25">
      <c r="A84" s="8" t="s">
        <v>104</v>
      </c>
      <c r="B84" s="12">
        <f t="shared" si="36"/>
        <v>0</v>
      </c>
      <c r="C84" s="12">
        <f t="shared" si="38"/>
        <v>0</v>
      </c>
      <c r="D84" s="12"/>
      <c r="E84" s="12"/>
      <c r="F84" s="12"/>
      <c r="G84" s="12"/>
      <c r="H84" s="12"/>
      <c r="I84" s="12"/>
      <c r="J84" s="12"/>
      <c r="K84" s="12"/>
      <c r="L84" s="12"/>
      <c r="M84" s="12"/>
      <c r="N84" s="12"/>
      <c r="O84" s="12"/>
      <c r="P84" s="12"/>
      <c r="Q84" s="12"/>
      <c r="R84" s="12">
        <f t="shared" si="44"/>
        <v>0</v>
      </c>
      <c r="S84" s="12"/>
      <c r="T84" s="12"/>
      <c r="U84" s="12"/>
      <c r="V84" s="12"/>
      <c r="W84" s="12"/>
      <c r="X84" s="12">
        <f t="shared" si="45"/>
        <v>0</v>
      </c>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row>
    <row r="85" spans="1:58" ht="13.5" x14ac:dyDescent="0.25">
      <c r="A85" s="8" t="s">
        <v>105</v>
      </c>
      <c r="B85" s="12">
        <f t="shared" si="36"/>
        <v>0</v>
      </c>
      <c r="C85" s="12">
        <f t="shared" si="38"/>
        <v>0</v>
      </c>
      <c r="D85" s="12"/>
      <c r="E85" s="12"/>
      <c r="F85" s="12"/>
      <c r="G85" s="12"/>
      <c r="H85" s="12"/>
      <c r="I85" s="12"/>
      <c r="J85" s="12"/>
      <c r="K85" s="12"/>
      <c r="L85" s="12"/>
      <c r="M85" s="12"/>
      <c r="N85" s="12"/>
      <c r="O85" s="12"/>
      <c r="P85" s="12"/>
      <c r="Q85" s="12"/>
      <c r="R85" s="12">
        <f t="shared" si="44"/>
        <v>0</v>
      </c>
      <c r="S85" s="12"/>
      <c r="T85" s="12"/>
      <c r="U85" s="12"/>
      <c r="V85" s="12"/>
      <c r="W85" s="12"/>
      <c r="X85" s="12">
        <f t="shared" si="45"/>
        <v>0</v>
      </c>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row>
    <row r="86" spans="1:58" s="2" customFormat="1" x14ac:dyDescent="0.2">
      <c r="A86" s="13" t="s">
        <v>106</v>
      </c>
      <c r="B86" s="14">
        <f t="shared" si="36"/>
        <v>0</v>
      </c>
      <c r="C86" s="14">
        <f t="shared" si="38"/>
        <v>0</v>
      </c>
      <c r="D86" s="14">
        <f t="shared" ref="D86" si="46">SUM(D82:D85)</f>
        <v>0</v>
      </c>
      <c r="E86" s="14">
        <f t="shared" ref="E86:V86" si="47">SUM(E82:E85)</f>
        <v>0</v>
      </c>
      <c r="F86" s="14">
        <f t="shared" si="47"/>
        <v>0</v>
      </c>
      <c r="G86" s="14">
        <f t="shared" si="47"/>
        <v>0</v>
      </c>
      <c r="H86" s="14">
        <f t="shared" si="47"/>
        <v>0</v>
      </c>
      <c r="I86" s="14">
        <f t="shared" si="47"/>
        <v>0</v>
      </c>
      <c r="J86" s="14">
        <f t="shared" si="47"/>
        <v>0</v>
      </c>
      <c r="K86" s="14">
        <f t="shared" si="47"/>
        <v>0</v>
      </c>
      <c r="L86" s="14">
        <f t="shared" si="47"/>
        <v>0</v>
      </c>
      <c r="M86" s="14">
        <f t="shared" si="47"/>
        <v>0</v>
      </c>
      <c r="N86" s="14">
        <f t="shared" si="47"/>
        <v>0</v>
      </c>
      <c r="O86" s="14">
        <f t="shared" si="47"/>
        <v>0</v>
      </c>
      <c r="P86" s="14">
        <f t="shared" si="47"/>
        <v>0</v>
      </c>
      <c r="Q86" s="14">
        <f t="shared" si="47"/>
        <v>0</v>
      </c>
      <c r="R86" s="14">
        <f t="shared" ref="R86" si="48">SUM(S86:V86)</f>
        <v>0</v>
      </c>
      <c r="S86" s="14">
        <f t="shared" si="47"/>
        <v>0</v>
      </c>
      <c r="T86" s="14">
        <f t="shared" si="47"/>
        <v>0</v>
      </c>
      <c r="U86" s="14">
        <f t="shared" si="47"/>
        <v>0</v>
      </c>
      <c r="V86" s="14">
        <f t="shared" si="47"/>
        <v>0</v>
      </c>
      <c r="W86" s="14">
        <f t="shared" ref="W86:AU86" si="49">SUM(W82:W85)</f>
        <v>0</v>
      </c>
      <c r="X86" s="14">
        <f t="shared" si="45"/>
        <v>0</v>
      </c>
      <c r="Y86" s="14">
        <f t="shared" si="49"/>
        <v>0</v>
      </c>
      <c r="Z86" s="14">
        <f t="shared" si="49"/>
        <v>0</v>
      </c>
      <c r="AA86" s="14">
        <f t="shared" si="49"/>
        <v>0</v>
      </c>
      <c r="AB86" s="14">
        <f t="shared" si="49"/>
        <v>0</v>
      </c>
      <c r="AC86" s="14">
        <f t="shared" si="49"/>
        <v>0</v>
      </c>
      <c r="AD86" s="14">
        <f t="shared" si="49"/>
        <v>0</v>
      </c>
      <c r="AE86" s="14">
        <f t="shared" si="49"/>
        <v>0</v>
      </c>
      <c r="AF86" s="14">
        <f t="shared" si="49"/>
        <v>0</v>
      </c>
      <c r="AG86" s="14">
        <f t="shared" si="49"/>
        <v>0</v>
      </c>
      <c r="AH86" s="14">
        <f t="shared" si="49"/>
        <v>0</v>
      </c>
      <c r="AI86" s="14">
        <f t="shared" si="49"/>
        <v>0</v>
      </c>
      <c r="AJ86" s="14">
        <f t="shared" si="49"/>
        <v>0</v>
      </c>
      <c r="AK86" s="14">
        <f t="shared" si="49"/>
        <v>0</v>
      </c>
      <c r="AL86" s="14">
        <f t="shared" si="49"/>
        <v>0</v>
      </c>
      <c r="AM86" s="14">
        <f t="shared" si="49"/>
        <v>0</v>
      </c>
      <c r="AN86" s="14">
        <f t="shared" si="49"/>
        <v>0</v>
      </c>
      <c r="AO86" s="14">
        <f t="shared" si="49"/>
        <v>0</v>
      </c>
      <c r="AP86" s="14">
        <f t="shared" si="49"/>
        <v>0</v>
      </c>
      <c r="AQ86" s="14">
        <f t="shared" si="49"/>
        <v>0</v>
      </c>
      <c r="AR86" s="14">
        <f t="shared" si="49"/>
        <v>0</v>
      </c>
      <c r="AS86" s="14">
        <f t="shared" si="49"/>
        <v>0</v>
      </c>
      <c r="AT86" s="14">
        <f t="shared" si="49"/>
        <v>0</v>
      </c>
      <c r="AU86" s="14">
        <f t="shared" si="49"/>
        <v>0</v>
      </c>
      <c r="AV86" s="14">
        <f>SUM(AV82:AV85)</f>
        <v>0</v>
      </c>
      <c r="AW86" s="14">
        <f>SUM(AW82:AW85)</f>
        <v>0</v>
      </c>
      <c r="AX86" s="14">
        <f t="shared" ref="AX86:BF86" si="50">SUM(AX82:AX85)</f>
        <v>0</v>
      </c>
      <c r="AY86" s="14">
        <f t="shared" si="50"/>
        <v>0</v>
      </c>
      <c r="AZ86" s="14">
        <f t="shared" si="50"/>
        <v>0</v>
      </c>
      <c r="BA86" s="14">
        <f t="shared" si="50"/>
        <v>0</v>
      </c>
      <c r="BB86" s="14">
        <f t="shared" si="50"/>
        <v>0</v>
      </c>
      <c r="BC86" s="14">
        <f t="shared" si="50"/>
        <v>0</v>
      </c>
      <c r="BD86" s="14">
        <f t="shared" si="50"/>
        <v>0</v>
      </c>
      <c r="BE86" s="14">
        <f>SUM(BE82:BE85)</f>
        <v>0</v>
      </c>
      <c r="BF86" s="14">
        <f t="shared" si="50"/>
        <v>0</v>
      </c>
    </row>
    <row r="87" spans="1:58" ht="13.5" x14ac:dyDescent="0.25">
      <c r="A87" s="8" t="s">
        <v>107</v>
      </c>
      <c r="B87" s="12">
        <f t="shared" si="36"/>
        <v>0</v>
      </c>
      <c r="C87" s="12">
        <f t="shared" si="38"/>
        <v>0</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v>62359.41796875</v>
      </c>
      <c r="AX87" s="12"/>
      <c r="AY87" s="12"/>
      <c r="AZ87" s="12"/>
      <c r="BA87" s="12"/>
      <c r="BB87" s="12"/>
      <c r="BC87" s="12"/>
      <c r="BD87" s="12"/>
      <c r="BE87" s="12">
        <v>62359.4140625</v>
      </c>
      <c r="BF87" s="12"/>
    </row>
    <row r="88" spans="1:58" ht="13.5" x14ac:dyDescent="0.25">
      <c r="A88" s="8" t="s">
        <v>108</v>
      </c>
      <c r="B88" s="12">
        <f t="shared" si="36"/>
        <v>0</v>
      </c>
      <c r="C88" s="12">
        <f t="shared" si="38"/>
        <v>0</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row>
    <row r="89" spans="1:58" ht="13.5" x14ac:dyDescent="0.25">
      <c r="A89" s="8" t="s">
        <v>109</v>
      </c>
      <c r="B89" s="12">
        <f t="shared" si="36"/>
        <v>0</v>
      </c>
      <c r="C89" s="12">
        <f t="shared" si="38"/>
        <v>0</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row>
    <row r="90" spans="1:58" ht="13.5" x14ac:dyDescent="0.25">
      <c r="A90" s="8" t="s">
        <v>110</v>
      </c>
      <c r="B90" s="12">
        <f t="shared" si="36"/>
        <v>0</v>
      </c>
      <c r="C90" s="12">
        <f t="shared" si="38"/>
        <v>0</v>
      </c>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row>
    <row r="91" spans="1:58" ht="13.5" x14ac:dyDescent="0.25">
      <c r="A91" s="8" t="s">
        <v>111</v>
      </c>
      <c r="B91" s="12">
        <f t="shared" si="36"/>
        <v>0</v>
      </c>
      <c r="C91" s="12">
        <f t="shared" si="38"/>
        <v>0</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row>
    <row r="92" spans="1:58" ht="13.5" x14ac:dyDescent="0.25">
      <c r="A92" s="8" t="s">
        <v>112</v>
      </c>
      <c r="B92" s="12">
        <f t="shared" si="36"/>
        <v>0</v>
      </c>
      <c r="C92" s="12">
        <f t="shared" si="38"/>
        <v>0</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row>
    <row r="95" spans="1:58" x14ac:dyDescent="0.2">
      <c r="B95" s="13"/>
      <c r="C95" s="15"/>
      <c r="D95" s="15"/>
    </row>
    <row r="96" spans="1:58" x14ac:dyDescent="0.2">
      <c r="B96" s="15"/>
      <c r="C96" s="15"/>
      <c r="D96" s="15"/>
    </row>
    <row r="97" spans="2:4" x14ac:dyDescent="0.2">
      <c r="B97" s="15"/>
      <c r="C97" s="15"/>
      <c r="D97" s="15"/>
    </row>
    <row r="98" spans="2:4" x14ac:dyDescent="0.2">
      <c r="B98" s="15"/>
      <c r="C98" s="15"/>
      <c r="D98" s="15"/>
    </row>
    <row r="99" spans="2:4" x14ac:dyDescent="0.2">
      <c r="B99" s="15"/>
      <c r="C99" s="15"/>
      <c r="D99" s="15"/>
    </row>
    <row r="100" spans="2:4" x14ac:dyDescent="0.2">
      <c r="B100" s="15"/>
      <c r="C100" s="15"/>
      <c r="D100" s="15"/>
    </row>
    <row r="101" spans="2:4" x14ac:dyDescent="0.2">
      <c r="B101" s="15"/>
    </row>
    <row r="102" spans="2:4" x14ac:dyDescent="0.2">
      <c r="B102" s="15"/>
      <c r="C102" s="1"/>
      <c r="D102" s="1"/>
    </row>
    <row r="103" spans="2:4" x14ac:dyDescent="0.2">
      <c r="C103" s="1"/>
      <c r="D103" s="1"/>
    </row>
    <row r="104" spans="2:4" x14ac:dyDescent="0.2">
      <c r="C104" s="1"/>
      <c r="D104" s="1"/>
    </row>
    <row r="105" spans="2:4" x14ac:dyDescent="0.2">
      <c r="B105" s="8"/>
      <c r="C105" s="1"/>
      <c r="D105" s="1"/>
    </row>
    <row r="106" spans="2:4" x14ac:dyDescent="0.2">
      <c r="B106" s="1"/>
      <c r="C106" s="1"/>
      <c r="D106" s="1"/>
    </row>
    <row r="107" spans="2:4" x14ac:dyDescent="0.2">
      <c r="B107" s="1"/>
      <c r="C107" s="1"/>
      <c r="D107" s="1"/>
    </row>
    <row r="108" spans="2:4" x14ac:dyDescent="0.2">
      <c r="B108" s="1"/>
      <c r="C108" s="1"/>
      <c r="D108" s="1"/>
    </row>
    <row r="109" spans="2:4" x14ac:dyDescent="0.2">
      <c r="B109" s="1"/>
      <c r="C109" s="1"/>
      <c r="D109" s="1"/>
    </row>
    <row r="110" spans="2:4" x14ac:dyDescent="0.2">
      <c r="B110" s="1"/>
      <c r="C110" s="1"/>
      <c r="D110" s="1"/>
    </row>
    <row r="111" spans="2:4" x14ac:dyDescent="0.2">
      <c r="B111" s="1"/>
      <c r="C111" s="1"/>
      <c r="D111" s="1"/>
    </row>
    <row r="112" spans="2:4" x14ac:dyDescent="0.2">
      <c r="B112" s="1"/>
      <c r="C112" s="1"/>
      <c r="D112" s="1"/>
    </row>
    <row r="113" spans="2:4" x14ac:dyDescent="0.2">
      <c r="B113" s="1"/>
      <c r="C113" s="1"/>
      <c r="D113" s="1"/>
    </row>
    <row r="114" spans="2:4" x14ac:dyDescent="0.2">
      <c r="B114" s="1"/>
      <c r="C114" s="1"/>
      <c r="D114" s="1"/>
    </row>
    <row r="115" spans="2:4" x14ac:dyDescent="0.2">
      <c r="B115" s="1"/>
      <c r="C115" s="1"/>
      <c r="D115" s="1"/>
    </row>
    <row r="116" spans="2:4" x14ac:dyDescent="0.2">
      <c r="B116" s="1"/>
      <c r="C116" s="1"/>
      <c r="D116" s="1"/>
    </row>
    <row r="117" spans="2:4" x14ac:dyDescent="0.2">
      <c r="B117" s="1"/>
      <c r="C117" s="1"/>
      <c r="D117" s="1"/>
    </row>
    <row r="118" spans="2:4" x14ac:dyDescent="0.2">
      <c r="B118" s="1"/>
      <c r="C118" s="1"/>
      <c r="D118" s="1"/>
    </row>
    <row r="119" spans="2:4" x14ac:dyDescent="0.2">
      <c r="B119" s="1"/>
      <c r="C119" s="1"/>
      <c r="D119" s="1"/>
    </row>
    <row r="120" spans="2:4" x14ac:dyDescent="0.2">
      <c r="B120" s="1"/>
      <c r="C120" s="1"/>
      <c r="D120" s="1"/>
    </row>
    <row r="121" spans="2:4" x14ac:dyDescent="0.2">
      <c r="B121" s="1"/>
      <c r="C121" s="1"/>
      <c r="D121" s="1"/>
    </row>
    <row r="122" spans="2:4" x14ac:dyDescent="0.2">
      <c r="B122" s="1"/>
      <c r="C122" s="1"/>
      <c r="D122" s="1"/>
    </row>
    <row r="123" spans="2:4" x14ac:dyDescent="0.2">
      <c r="B123" s="1"/>
      <c r="C123" s="1"/>
      <c r="D123" s="1"/>
    </row>
    <row r="124" spans="2:4" x14ac:dyDescent="0.2">
      <c r="B124" s="1"/>
    </row>
    <row r="125" spans="2:4" x14ac:dyDescent="0.2">
      <c r="B125" s="1"/>
    </row>
  </sheetData>
  <mergeCells count="2">
    <mergeCell ref="BH3:BI3"/>
    <mergeCell ref="BJ3:BK3"/>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T106"/>
  <sheetViews>
    <sheetView zoomScaleNormal="100" workbookViewId="0">
      <pane xSplit="1" ySplit="4" topLeftCell="B5" activePane="bottomRight" state="frozen"/>
      <selection pane="topRight" activeCell="B1" sqref="B1"/>
      <selection pane="bottomLeft" activeCell="A5" sqref="A5"/>
      <selection pane="bottomRight" activeCell="D18" sqref="D18"/>
    </sheetView>
  </sheetViews>
  <sheetFormatPr defaultColWidth="9.140625" defaultRowHeight="12.75" x14ac:dyDescent="0.2"/>
  <cols>
    <col min="1" max="1" width="36.7109375" bestFit="1" customWidth="1"/>
    <col min="2" max="13" width="14.7109375" customWidth="1"/>
    <col min="14" max="14" width="12.28515625" customWidth="1"/>
    <col min="15" max="53" width="14.7109375" customWidth="1"/>
    <col min="54" max="54" width="15.140625" customWidth="1"/>
    <col min="55" max="57" width="14.7109375" customWidth="1"/>
    <col min="58" max="58" width="14.7109375" style="87" customWidth="1"/>
  </cols>
  <sheetData>
    <row r="1" spans="1:98" ht="26.25" x14ac:dyDescent="0.4">
      <c r="A1" s="138" t="s">
        <v>365</v>
      </c>
      <c r="B1" s="138"/>
      <c r="C1" s="24"/>
      <c r="D1" s="24"/>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6"/>
    </row>
    <row r="2" spans="1:98" x14ac:dyDescent="0.2">
      <c r="A2" s="27" t="s">
        <v>171</v>
      </c>
      <c r="B2" s="28" t="s">
        <v>172</v>
      </c>
      <c r="C2" s="29" t="s">
        <v>173</v>
      </c>
      <c r="D2" s="29" t="s">
        <v>364</v>
      </c>
      <c r="E2" s="29" t="s">
        <v>174</v>
      </c>
      <c r="F2" s="29" t="s">
        <v>175</v>
      </c>
      <c r="G2" s="29" t="s">
        <v>176</v>
      </c>
      <c r="H2" s="28" t="s">
        <v>177</v>
      </c>
      <c r="I2" s="29" t="s">
        <v>178</v>
      </c>
      <c r="J2" s="30" t="s">
        <v>179</v>
      </c>
      <c r="K2" s="30" t="s">
        <v>180</v>
      </c>
      <c r="L2" s="31" t="s">
        <v>181</v>
      </c>
      <c r="M2" s="30" t="s">
        <v>10</v>
      </c>
      <c r="N2" s="32" t="s">
        <v>182</v>
      </c>
      <c r="O2" s="33" t="s">
        <v>180</v>
      </c>
      <c r="P2" s="33" t="s">
        <v>183</v>
      </c>
      <c r="Q2" s="33" t="s">
        <v>184</v>
      </c>
      <c r="R2" s="34" t="s">
        <v>185</v>
      </c>
      <c r="S2" s="34" t="s">
        <v>16</v>
      </c>
      <c r="T2" s="34" t="s">
        <v>186</v>
      </c>
      <c r="U2" s="34" t="s">
        <v>187</v>
      </c>
      <c r="V2" s="34" t="s">
        <v>19</v>
      </c>
      <c r="W2" s="32" t="s">
        <v>188</v>
      </c>
      <c r="X2" s="35" t="s">
        <v>189</v>
      </c>
      <c r="Y2" s="35" t="s">
        <v>190</v>
      </c>
      <c r="Z2" s="35" t="s">
        <v>191</v>
      </c>
      <c r="AA2" s="35" t="s">
        <v>192</v>
      </c>
      <c r="AB2" s="35" t="s">
        <v>193</v>
      </c>
      <c r="AC2" s="35" t="s">
        <v>194</v>
      </c>
      <c r="AD2" s="33" t="s">
        <v>192</v>
      </c>
      <c r="AE2" s="33" t="s">
        <v>195</v>
      </c>
      <c r="AF2" s="33" t="s">
        <v>29</v>
      </c>
      <c r="AG2" s="33" t="s">
        <v>196</v>
      </c>
      <c r="AH2" s="33" t="s">
        <v>197</v>
      </c>
      <c r="AI2" s="33" t="s">
        <v>198</v>
      </c>
      <c r="AJ2" s="33" t="s">
        <v>199</v>
      </c>
      <c r="AK2" s="33" t="s">
        <v>200</v>
      </c>
      <c r="AL2" s="33" t="s">
        <v>201</v>
      </c>
      <c r="AM2" s="33" t="s">
        <v>202</v>
      </c>
      <c r="AN2" s="33" t="s">
        <v>203</v>
      </c>
      <c r="AO2" s="33" t="s">
        <v>204</v>
      </c>
      <c r="AP2" s="33" t="s">
        <v>205</v>
      </c>
      <c r="AQ2" s="33" t="s">
        <v>206</v>
      </c>
      <c r="AR2" s="36" t="s">
        <v>207</v>
      </c>
      <c r="AS2" s="33" t="s">
        <v>208</v>
      </c>
      <c r="AT2" s="33" t="s">
        <v>209</v>
      </c>
      <c r="AU2" s="33" t="s">
        <v>44</v>
      </c>
      <c r="AV2" s="37" t="s">
        <v>210</v>
      </c>
      <c r="AW2" s="37" t="s">
        <v>211</v>
      </c>
      <c r="AX2" s="37" t="s">
        <v>212</v>
      </c>
      <c r="AY2" s="37" t="s">
        <v>213</v>
      </c>
      <c r="AZ2" s="37" t="s">
        <v>214</v>
      </c>
      <c r="BA2" s="37" t="s">
        <v>215</v>
      </c>
      <c r="BB2" s="33" t="s">
        <v>216</v>
      </c>
      <c r="BC2" s="33" t="s">
        <v>217</v>
      </c>
      <c r="BD2" s="33" t="s">
        <v>200</v>
      </c>
      <c r="BE2" s="38" t="s">
        <v>121</v>
      </c>
      <c r="BF2" s="39" t="s">
        <v>218</v>
      </c>
    </row>
    <row r="3" spans="1:98" x14ac:dyDescent="0.2">
      <c r="A3" s="27" t="s">
        <v>219</v>
      </c>
      <c r="B3" s="40" t="s">
        <v>154</v>
      </c>
      <c r="C3" s="40" t="s">
        <v>154</v>
      </c>
      <c r="D3" s="40"/>
      <c r="E3" s="40" t="s">
        <v>154</v>
      </c>
      <c r="F3" s="40" t="s">
        <v>154</v>
      </c>
      <c r="G3" s="40" t="s">
        <v>175</v>
      </c>
      <c r="H3" s="40"/>
      <c r="I3" s="40"/>
      <c r="J3" s="41" t="s">
        <v>220</v>
      </c>
      <c r="K3" s="41" t="s">
        <v>221</v>
      </c>
      <c r="L3" s="41"/>
      <c r="M3" s="41"/>
      <c r="N3" s="42" t="s">
        <v>155</v>
      </c>
      <c r="O3" s="43" t="s">
        <v>155</v>
      </c>
      <c r="P3" s="43" t="s">
        <v>222</v>
      </c>
      <c r="Q3" s="43" t="s">
        <v>222</v>
      </c>
      <c r="R3" s="44" t="s">
        <v>223</v>
      </c>
      <c r="S3" s="44"/>
      <c r="T3" s="44" t="s">
        <v>224</v>
      </c>
      <c r="U3" s="44" t="s">
        <v>224</v>
      </c>
      <c r="V3" s="44"/>
      <c r="W3" s="42" t="s">
        <v>155</v>
      </c>
      <c r="X3" s="45" t="s">
        <v>225</v>
      </c>
      <c r="Y3" s="46"/>
      <c r="Z3" s="46"/>
      <c r="AA3" s="46" t="s">
        <v>226</v>
      </c>
      <c r="AB3" s="46"/>
      <c r="AC3" s="46" t="s">
        <v>227</v>
      </c>
      <c r="AD3" s="43" t="s">
        <v>155</v>
      </c>
      <c r="AE3" s="43"/>
      <c r="AF3" s="43"/>
      <c r="AG3" s="43" t="s">
        <v>228</v>
      </c>
      <c r="AH3" s="43" t="s">
        <v>228</v>
      </c>
      <c r="AI3" s="43" t="s">
        <v>228</v>
      </c>
      <c r="AJ3" s="43" t="s">
        <v>229</v>
      </c>
      <c r="AK3" s="43" t="s">
        <v>229</v>
      </c>
      <c r="AL3" s="43"/>
      <c r="AM3" s="43" t="s">
        <v>220</v>
      </c>
      <c r="AN3" s="43"/>
      <c r="AO3" s="43" t="s">
        <v>230</v>
      </c>
      <c r="AP3" s="43"/>
      <c r="AQ3" s="43"/>
      <c r="AR3" s="43" t="s">
        <v>231</v>
      </c>
      <c r="AS3" s="43" t="s">
        <v>232</v>
      </c>
      <c r="AT3" s="43" t="s">
        <v>233</v>
      </c>
      <c r="AU3" s="43"/>
      <c r="AV3" s="47"/>
      <c r="AW3" s="47"/>
      <c r="AX3" s="47"/>
      <c r="AY3" s="47"/>
      <c r="AZ3" s="47"/>
      <c r="BA3" s="47"/>
      <c r="BB3" s="43"/>
      <c r="BC3" s="43"/>
      <c r="BD3" s="43"/>
      <c r="BE3" s="48"/>
      <c r="BF3" s="49"/>
    </row>
    <row r="4" spans="1:98" x14ac:dyDescent="0.2">
      <c r="A4" s="50"/>
      <c r="B4" s="51"/>
      <c r="C4" s="51"/>
      <c r="D4" s="51"/>
      <c r="E4" s="51"/>
      <c r="F4" s="51"/>
      <c r="G4" s="51" t="s">
        <v>154</v>
      </c>
      <c r="H4" s="51"/>
      <c r="I4" s="51"/>
      <c r="J4" s="52"/>
      <c r="K4" s="52"/>
      <c r="L4" s="52"/>
      <c r="M4" s="52"/>
      <c r="N4" s="53"/>
      <c r="O4" s="54"/>
      <c r="P4" s="54"/>
      <c r="Q4" s="54"/>
      <c r="R4" s="55"/>
      <c r="S4" s="55"/>
      <c r="T4" s="55"/>
      <c r="U4" s="55"/>
      <c r="V4" s="55"/>
      <c r="W4" s="53"/>
      <c r="X4" s="56"/>
      <c r="Y4" s="56"/>
      <c r="Z4" s="56"/>
      <c r="AA4" s="56"/>
      <c r="AB4" s="56"/>
      <c r="AC4" s="56" t="s">
        <v>234</v>
      </c>
      <c r="AD4" s="54"/>
      <c r="AE4" s="54"/>
      <c r="AF4" s="54"/>
      <c r="AG4" s="54"/>
      <c r="AH4" s="54"/>
      <c r="AI4" s="54"/>
      <c r="AJ4" s="54"/>
      <c r="AK4" s="54"/>
      <c r="AL4" s="54"/>
      <c r="AM4" s="54"/>
      <c r="AN4" s="54"/>
      <c r="AO4" s="54"/>
      <c r="AP4" s="54"/>
      <c r="AQ4" s="54"/>
      <c r="AR4" s="54"/>
      <c r="AS4" s="54"/>
      <c r="AT4" s="54"/>
      <c r="AU4" s="54"/>
      <c r="AV4" s="57"/>
      <c r="AW4" s="57"/>
      <c r="AX4" s="57"/>
      <c r="AY4" s="57"/>
      <c r="AZ4" s="57"/>
      <c r="BA4" s="57"/>
      <c r="BB4" s="54"/>
      <c r="BC4" s="54"/>
      <c r="BD4" s="54"/>
      <c r="BE4" s="58"/>
      <c r="BF4" s="59"/>
    </row>
    <row r="5" spans="1:98" x14ac:dyDescent="0.2">
      <c r="A5" s="60"/>
      <c r="B5" s="61"/>
      <c r="C5" s="61"/>
      <c r="D5" s="61"/>
      <c r="E5" s="61"/>
      <c r="F5" s="61"/>
      <c r="G5" s="61"/>
      <c r="H5" s="61"/>
      <c r="I5" s="61"/>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3"/>
    </row>
    <row r="6" spans="1:98" x14ac:dyDescent="0.2">
      <c r="A6" s="64" t="s">
        <v>235</v>
      </c>
      <c r="B6" s="65">
        <f>+E6+F6+G6+D6</f>
        <v>6013437.5418750001</v>
      </c>
      <c r="C6" s="65"/>
      <c r="D6" s="65">
        <v>96833.37</v>
      </c>
      <c r="E6" s="65">
        <v>75509.671875</v>
      </c>
      <c r="F6" s="65">
        <v>5841094.5</v>
      </c>
      <c r="G6" s="65"/>
      <c r="H6" s="65"/>
      <c r="I6" s="65"/>
      <c r="J6" s="66"/>
      <c r="K6" s="65"/>
      <c r="L6" s="65"/>
      <c r="M6" s="65"/>
      <c r="N6" s="67"/>
      <c r="O6" s="65"/>
      <c r="P6" s="65"/>
      <c r="Q6" s="65"/>
      <c r="R6" s="65">
        <v>651724.6875</v>
      </c>
      <c r="S6" s="65">
        <v>651724.6875</v>
      </c>
      <c r="T6" s="65"/>
      <c r="U6" s="65"/>
      <c r="V6" s="65"/>
      <c r="W6" s="67">
        <v>21226</v>
      </c>
      <c r="X6" s="65">
        <f t="shared" ref="X6:X11" si="0">SUM(Y6:AC6)</f>
        <v>1069.6500244140625</v>
      </c>
      <c r="Y6" s="65"/>
      <c r="Z6" s="65">
        <v>1069.6500244140625</v>
      </c>
      <c r="AA6" s="65"/>
      <c r="AB6" s="65"/>
      <c r="AC6" s="65"/>
      <c r="AD6" s="66"/>
      <c r="AE6" s="65"/>
      <c r="AF6" s="65"/>
      <c r="AG6" s="65"/>
      <c r="AH6" s="65"/>
      <c r="AI6" s="65">
        <v>39708.984375</v>
      </c>
      <c r="AJ6" s="65"/>
      <c r="AK6" s="65"/>
      <c r="AL6" s="65"/>
      <c r="AM6" s="65"/>
      <c r="AN6" s="65">
        <v>8931.900390625</v>
      </c>
      <c r="AO6" s="65"/>
      <c r="AP6" s="65"/>
      <c r="AQ6" s="65"/>
      <c r="AR6" s="65"/>
      <c r="AS6" s="65">
        <v>2832.893798828125</v>
      </c>
      <c r="AT6" s="65"/>
      <c r="AU6" s="65"/>
      <c r="AV6" s="65">
        <v>120986.953125</v>
      </c>
      <c r="AW6" s="65">
        <v>4391.31591796875</v>
      </c>
      <c r="AX6" s="65">
        <f>+AX89*3.6/0.1</f>
        <v>0</v>
      </c>
      <c r="AY6" s="65">
        <v>14963.0390625</v>
      </c>
      <c r="AZ6" s="65">
        <f>+AZ89*3.6</f>
        <v>0</v>
      </c>
      <c r="BA6" s="65">
        <v>23473.22265625</v>
      </c>
      <c r="BB6" s="65"/>
      <c r="BC6" s="65"/>
      <c r="BD6" s="65"/>
      <c r="BE6" s="65">
        <v>0</v>
      </c>
      <c r="BF6" s="68"/>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row>
    <row r="7" spans="1:98" x14ac:dyDescent="0.2">
      <c r="A7" s="64" t="s">
        <v>236</v>
      </c>
      <c r="B7" s="65">
        <f t="shared" ref="B7:B11" si="1">+E7+F7+G7+D7</f>
        <v>0</v>
      </c>
      <c r="C7" s="65"/>
      <c r="D7" s="65"/>
      <c r="E7" s="65"/>
      <c r="F7" s="65"/>
      <c r="G7" s="65"/>
      <c r="H7" s="65"/>
      <c r="I7" s="65"/>
      <c r="J7" s="65"/>
      <c r="K7" s="65"/>
      <c r="L7" s="65"/>
      <c r="M7" s="65"/>
      <c r="N7" s="67"/>
      <c r="O7" s="65"/>
      <c r="P7" s="65"/>
      <c r="Q7" s="65"/>
      <c r="R7" s="65">
        <f t="shared" ref="R7:R11" si="2">SUM(S7:V7)</f>
        <v>0</v>
      </c>
      <c r="S7" s="65"/>
      <c r="T7" s="65"/>
      <c r="U7" s="65"/>
      <c r="V7" s="65"/>
      <c r="W7" s="67"/>
      <c r="X7" s="65">
        <f t="shared" si="0"/>
        <v>0</v>
      </c>
      <c r="Y7" s="65"/>
      <c r="Z7" s="65"/>
      <c r="AA7" s="66"/>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8"/>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row>
    <row r="8" spans="1:98" x14ac:dyDescent="0.2">
      <c r="A8" s="64" t="s">
        <v>237</v>
      </c>
      <c r="B8" s="65">
        <f t="shared" si="1"/>
        <v>49569.145624999997</v>
      </c>
      <c r="C8" s="65"/>
      <c r="D8" s="65">
        <v>11351.88</v>
      </c>
      <c r="E8" s="65"/>
      <c r="F8" s="65">
        <v>38217.265625</v>
      </c>
      <c r="G8" s="65"/>
      <c r="H8" s="65"/>
      <c r="I8" s="65"/>
      <c r="J8" s="65"/>
      <c r="K8" s="65"/>
      <c r="L8" s="65"/>
      <c r="M8" s="65"/>
      <c r="N8" s="67"/>
      <c r="O8" s="65"/>
      <c r="P8" s="65"/>
      <c r="Q8" s="65"/>
      <c r="R8" s="65">
        <f t="shared" si="2"/>
        <v>0</v>
      </c>
      <c r="S8" s="65"/>
      <c r="T8" s="65"/>
      <c r="U8" s="65"/>
      <c r="V8" s="65"/>
      <c r="W8" s="67">
        <v>158506.546875</v>
      </c>
      <c r="X8" s="65">
        <f t="shared" si="0"/>
        <v>1034773.375</v>
      </c>
      <c r="Y8" s="65">
        <v>1034773.375</v>
      </c>
      <c r="Z8" s="65"/>
      <c r="AA8" s="65"/>
      <c r="AB8" s="65"/>
      <c r="AC8" s="65"/>
      <c r="AD8" s="65"/>
      <c r="AE8" s="65"/>
      <c r="AF8" s="65">
        <v>5076.47998046875</v>
      </c>
      <c r="AG8" s="65">
        <v>75078.2421875</v>
      </c>
      <c r="AH8" s="65">
        <v>598.91943359375</v>
      </c>
      <c r="AI8" s="65"/>
      <c r="AJ8" s="65">
        <v>13549.4609375</v>
      </c>
      <c r="AK8" s="65">
        <v>9.9900001659989357E-3</v>
      </c>
      <c r="AL8" s="65">
        <v>232612.03125</v>
      </c>
      <c r="AM8" s="65">
        <v>149.08383178710938</v>
      </c>
      <c r="AN8" s="65"/>
      <c r="AO8" s="65">
        <v>5.6368436813354492</v>
      </c>
      <c r="AP8" s="65">
        <v>0.29104799032211304</v>
      </c>
      <c r="AQ8" s="65">
        <v>0.19456799328327179</v>
      </c>
      <c r="AR8" s="65">
        <v>0.84821999073028564</v>
      </c>
      <c r="AS8" s="65">
        <v>12.140802383422852</v>
      </c>
      <c r="AT8" s="65"/>
      <c r="AU8" s="65"/>
      <c r="AV8" s="65"/>
      <c r="AW8" s="65"/>
      <c r="AX8" s="65"/>
      <c r="AY8" s="65"/>
      <c r="AZ8" s="65"/>
      <c r="BA8" s="65"/>
      <c r="BB8" s="65"/>
      <c r="BC8" s="65"/>
      <c r="BD8" s="65"/>
      <c r="BE8" s="65">
        <v>34873.19921875</v>
      </c>
      <c r="BF8" s="68"/>
    </row>
    <row r="9" spans="1:98" x14ac:dyDescent="0.2">
      <c r="A9" s="64" t="s">
        <v>238</v>
      </c>
      <c r="B9" s="65">
        <f t="shared" si="1"/>
        <v>-2230012.0256249998</v>
      </c>
      <c r="C9" s="65"/>
      <c r="D9" s="65">
        <v>-41800.26</v>
      </c>
      <c r="E9" s="65">
        <v>-38379.765625</v>
      </c>
      <c r="F9" s="65">
        <v>-2149832</v>
      </c>
      <c r="G9" s="65"/>
      <c r="H9" s="65"/>
      <c r="I9" s="65"/>
      <c r="J9" s="65"/>
      <c r="K9" s="65"/>
      <c r="L9" s="65"/>
      <c r="M9" s="65"/>
      <c r="N9" s="67"/>
      <c r="O9" s="65"/>
      <c r="P9" s="65"/>
      <c r="Q9" s="65"/>
      <c r="R9" s="65">
        <f t="shared" si="2"/>
        <v>0</v>
      </c>
      <c r="S9" s="65"/>
      <c r="T9" s="65"/>
      <c r="U9" s="65"/>
      <c r="V9" s="65"/>
      <c r="W9" s="67">
        <v>-290.29998779296875</v>
      </c>
      <c r="X9" s="65">
        <f t="shared" si="0"/>
        <v>-2.1330001763999462E-3</v>
      </c>
      <c r="Y9" s="65">
        <v>-2.1330001763999462E-3</v>
      </c>
      <c r="Z9" s="65"/>
      <c r="AA9" s="65"/>
      <c r="AB9" s="65"/>
      <c r="AC9" s="65"/>
      <c r="AD9" s="65"/>
      <c r="AE9" s="65"/>
      <c r="AF9" s="65">
        <v>-3523.954345703125</v>
      </c>
      <c r="AG9" s="65">
        <v>-45163.35546875</v>
      </c>
      <c r="AH9" s="65">
        <v>-256.78707885742188</v>
      </c>
      <c r="AI9" s="65"/>
      <c r="AJ9" s="65">
        <v>-13459.349609375</v>
      </c>
      <c r="AK9" s="65">
        <v>-1834.719482421875</v>
      </c>
      <c r="AL9" s="65">
        <v>-70023.5390625</v>
      </c>
      <c r="AM9" s="65">
        <v>-14084.451171875</v>
      </c>
      <c r="AN9" s="65">
        <v>-6902.71923828125</v>
      </c>
      <c r="AO9" s="65">
        <v>-129.68600463867188</v>
      </c>
      <c r="AP9" s="65">
        <v>-0.38230198621749878</v>
      </c>
      <c r="AQ9" s="65">
        <v>-4.5152640342712402</v>
      </c>
      <c r="AR9" s="65">
        <v>-0.8084220290184021</v>
      </c>
      <c r="AS9" s="65">
        <v>-3.4571997821331024E-2</v>
      </c>
      <c r="AT9" s="65"/>
      <c r="AU9" s="65"/>
      <c r="AV9" s="65"/>
      <c r="AW9" s="65"/>
      <c r="AX9" s="65"/>
      <c r="AY9" s="65"/>
      <c r="AZ9" s="65"/>
      <c r="BA9" s="65"/>
      <c r="BB9" s="65"/>
      <c r="BC9" s="65"/>
      <c r="BD9" s="65"/>
      <c r="BE9" s="65">
        <v>-51789.59765625</v>
      </c>
      <c r="BF9" s="68"/>
    </row>
    <row r="10" spans="1:98" x14ac:dyDescent="0.2">
      <c r="A10" s="64" t="s">
        <v>239</v>
      </c>
      <c r="B10" s="65">
        <f t="shared" si="1"/>
        <v>0</v>
      </c>
      <c r="C10" s="65"/>
      <c r="D10" s="65"/>
      <c r="E10" s="65"/>
      <c r="F10" s="65"/>
      <c r="G10" s="65"/>
      <c r="H10" s="65"/>
      <c r="I10" s="65"/>
      <c r="J10" s="65"/>
      <c r="K10" s="65"/>
      <c r="L10" s="65"/>
      <c r="M10" s="65"/>
      <c r="N10" s="67"/>
      <c r="O10" s="65"/>
      <c r="P10" s="65"/>
      <c r="Q10" s="65"/>
      <c r="R10" s="65">
        <f t="shared" si="2"/>
        <v>0</v>
      </c>
      <c r="S10" s="65"/>
      <c r="T10" s="65"/>
      <c r="U10" s="65"/>
      <c r="V10" s="65"/>
      <c r="W10" s="67"/>
      <c r="X10" s="65">
        <f t="shared" si="0"/>
        <v>0</v>
      </c>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8"/>
    </row>
    <row r="11" spans="1:98" x14ac:dyDescent="0.2">
      <c r="A11" s="64" t="s">
        <v>240</v>
      </c>
      <c r="B11" s="65">
        <f t="shared" si="1"/>
        <v>0</v>
      </c>
      <c r="C11" s="65"/>
      <c r="D11" s="65"/>
      <c r="E11" s="65"/>
      <c r="F11" s="65"/>
      <c r="G11" s="65"/>
      <c r="H11" s="65"/>
      <c r="I11" s="65"/>
      <c r="J11" s="65"/>
      <c r="K11" s="65"/>
      <c r="L11" s="65"/>
      <c r="M11" s="65"/>
      <c r="N11" s="67"/>
      <c r="O11" s="65"/>
      <c r="P11" s="65"/>
      <c r="Q11" s="65"/>
      <c r="R11" s="65">
        <f t="shared" si="2"/>
        <v>0</v>
      </c>
      <c r="S11" s="65"/>
      <c r="T11" s="65"/>
      <c r="U11" s="65"/>
      <c r="V11" s="65"/>
      <c r="W11" s="67"/>
      <c r="X11" s="65">
        <f t="shared" si="0"/>
        <v>0</v>
      </c>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8"/>
    </row>
    <row r="12" spans="1:98" s="2" customFormat="1" ht="15" customHeight="1" x14ac:dyDescent="0.2">
      <c r="A12" s="70" t="s">
        <v>241</v>
      </c>
      <c r="B12" s="71">
        <f>SUM(B6:B11)</f>
        <v>3832994.6618750002</v>
      </c>
      <c r="C12" s="71">
        <f t="shared" ref="C12:BF12" si="3">SUM(C6:C11)</f>
        <v>0</v>
      </c>
      <c r="D12" s="71">
        <v>66384.990000000005</v>
      </c>
      <c r="E12" s="71">
        <f t="shared" si="3"/>
        <v>37129.90625</v>
      </c>
      <c r="F12" s="71">
        <f t="shared" si="3"/>
        <v>3729479.765625</v>
      </c>
      <c r="G12" s="71">
        <f t="shared" si="3"/>
        <v>0</v>
      </c>
      <c r="H12" s="71">
        <f t="shared" si="3"/>
        <v>0</v>
      </c>
      <c r="I12" s="71">
        <f t="shared" si="3"/>
        <v>0</v>
      </c>
      <c r="J12" s="71">
        <f t="shared" si="3"/>
        <v>0</v>
      </c>
      <c r="K12" s="71">
        <f t="shared" si="3"/>
        <v>0</v>
      </c>
      <c r="L12" s="71">
        <f t="shared" si="3"/>
        <v>0</v>
      </c>
      <c r="M12" s="71">
        <f t="shared" si="3"/>
        <v>0</v>
      </c>
      <c r="N12" s="72">
        <f t="shared" si="3"/>
        <v>0</v>
      </c>
      <c r="O12" s="71">
        <f t="shared" si="3"/>
        <v>0</v>
      </c>
      <c r="P12" s="71">
        <f t="shared" si="3"/>
        <v>0</v>
      </c>
      <c r="Q12" s="71">
        <f t="shared" si="3"/>
        <v>0</v>
      </c>
      <c r="R12" s="71">
        <f t="shared" si="3"/>
        <v>651724.6875</v>
      </c>
      <c r="S12" s="71">
        <f t="shared" si="3"/>
        <v>651724.6875</v>
      </c>
      <c r="T12" s="71">
        <f t="shared" si="3"/>
        <v>0</v>
      </c>
      <c r="U12" s="71">
        <f t="shared" si="3"/>
        <v>0</v>
      </c>
      <c r="V12" s="71">
        <f t="shared" si="3"/>
        <v>0</v>
      </c>
      <c r="W12" s="72">
        <f t="shared" si="3"/>
        <v>179442.24688720703</v>
      </c>
      <c r="X12" s="72">
        <f t="shared" si="3"/>
        <v>1035843.0228914139</v>
      </c>
      <c r="Y12" s="71">
        <f t="shared" si="3"/>
        <v>1034773.3728669998</v>
      </c>
      <c r="Z12" s="71">
        <f t="shared" si="3"/>
        <v>1069.6500244140625</v>
      </c>
      <c r="AA12" s="71">
        <f t="shared" si="3"/>
        <v>0</v>
      </c>
      <c r="AB12" s="71">
        <f t="shared" si="3"/>
        <v>0</v>
      </c>
      <c r="AC12" s="71">
        <f t="shared" si="3"/>
        <v>0</v>
      </c>
      <c r="AD12" s="71">
        <f t="shared" si="3"/>
        <v>0</v>
      </c>
      <c r="AE12" s="71">
        <f t="shared" si="3"/>
        <v>0</v>
      </c>
      <c r="AF12" s="71">
        <f t="shared" si="3"/>
        <v>1552.525634765625</v>
      </c>
      <c r="AG12" s="71">
        <f t="shared" si="3"/>
        <v>29914.88671875</v>
      </c>
      <c r="AH12" s="71">
        <f t="shared" si="3"/>
        <v>342.13235473632813</v>
      </c>
      <c r="AI12" s="71">
        <f t="shared" si="3"/>
        <v>39708.984375</v>
      </c>
      <c r="AJ12" s="71">
        <f t="shared" si="3"/>
        <v>90.111328125</v>
      </c>
      <c r="AK12" s="71">
        <f t="shared" si="3"/>
        <v>-1834.709492421709</v>
      </c>
      <c r="AL12" s="71">
        <f t="shared" si="3"/>
        <v>162588.4921875</v>
      </c>
      <c r="AM12" s="71">
        <f t="shared" si="3"/>
        <v>-13935.367340087891</v>
      </c>
      <c r="AN12" s="71">
        <f t="shared" si="3"/>
        <v>2029.18115234375</v>
      </c>
      <c r="AO12" s="71">
        <f t="shared" si="3"/>
        <v>-124.04916095733643</v>
      </c>
      <c r="AP12" s="71">
        <f t="shared" si="3"/>
        <v>-9.1253995895385742E-2</v>
      </c>
      <c r="AQ12" s="71">
        <f t="shared" si="3"/>
        <v>-4.3206960409879684</v>
      </c>
      <c r="AR12" s="71">
        <f t="shared" si="3"/>
        <v>3.9797961711883545E-2</v>
      </c>
      <c r="AS12" s="71">
        <f t="shared" si="3"/>
        <v>2845.0000292137265</v>
      </c>
      <c r="AT12" s="71">
        <f t="shared" si="3"/>
        <v>0</v>
      </c>
      <c r="AU12" s="71">
        <f t="shared" si="3"/>
        <v>0</v>
      </c>
      <c r="AV12" s="71">
        <f t="shared" si="3"/>
        <v>120986.953125</v>
      </c>
      <c r="AW12" s="71">
        <f t="shared" si="3"/>
        <v>4391.31591796875</v>
      </c>
      <c r="AX12" s="71">
        <f t="shared" si="3"/>
        <v>0</v>
      </c>
      <c r="AY12" s="71">
        <f t="shared" si="3"/>
        <v>14963.0390625</v>
      </c>
      <c r="AZ12" s="71">
        <f t="shared" si="3"/>
        <v>0</v>
      </c>
      <c r="BA12" s="71">
        <f t="shared" si="3"/>
        <v>23473.22265625</v>
      </c>
      <c r="BB12" s="71">
        <f>SUM(BB6:BB11)</f>
        <v>0</v>
      </c>
      <c r="BC12" s="71">
        <f>SUM(BC6:BC11)</f>
        <v>0</v>
      </c>
      <c r="BD12" s="71">
        <f>SUM(BD6:BD11)</f>
        <v>0</v>
      </c>
      <c r="BE12" s="71">
        <f>SUM(BE6:BE11)</f>
        <v>-16916.3984375</v>
      </c>
      <c r="BF12" s="73">
        <f t="shared" si="3"/>
        <v>0</v>
      </c>
    </row>
    <row r="13" spans="1:98" x14ac:dyDescent="0.2">
      <c r="A13" s="64" t="s">
        <v>242</v>
      </c>
      <c r="B13" s="65"/>
      <c r="C13" s="65"/>
      <c r="D13" s="65"/>
      <c r="E13" s="65"/>
      <c r="F13" s="65"/>
      <c r="G13" s="65"/>
      <c r="H13" s="65"/>
      <c r="I13" s="65"/>
      <c r="J13" s="65"/>
      <c r="K13" s="65"/>
      <c r="L13" s="65"/>
      <c r="M13" s="65"/>
      <c r="N13" s="67"/>
      <c r="O13" s="65"/>
      <c r="P13" s="65"/>
      <c r="Q13" s="65"/>
      <c r="R13" s="65"/>
      <c r="S13" s="65"/>
      <c r="T13" s="65"/>
      <c r="U13" s="65"/>
      <c r="V13" s="65"/>
      <c r="W13" s="67"/>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8"/>
    </row>
    <row r="14" spans="1:98" x14ac:dyDescent="0.2">
      <c r="A14" s="64" t="s">
        <v>243</v>
      </c>
      <c r="B14" s="65">
        <f t="shared" ref="B14" si="4">+E14+F14+G14+D14</f>
        <v>0</v>
      </c>
      <c r="C14" s="65"/>
      <c r="D14" s="65"/>
      <c r="E14" s="65"/>
      <c r="F14" s="65"/>
      <c r="G14" s="65"/>
      <c r="H14" s="65"/>
      <c r="I14" s="65"/>
      <c r="J14" s="65"/>
      <c r="K14" s="65"/>
      <c r="L14" s="65"/>
      <c r="M14" s="65"/>
      <c r="N14" s="67"/>
      <c r="O14" s="65"/>
      <c r="P14" s="65"/>
      <c r="Q14" s="65"/>
      <c r="R14" s="65">
        <f>SUM(S14:V14)</f>
        <v>0</v>
      </c>
      <c r="S14" s="65"/>
      <c r="T14" s="65"/>
      <c r="U14" s="65"/>
      <c r="V14" s="65"/>
      <c r="W14" s="67"/>
      <c r="X14" s="65">
        <f>SUM(Y14:AC14)</f>
        <v>0</v>
      </c>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8"/>
    </row>
    <row r="15" spans="1:98" x14ac:dyDescent="0.2">
      <c r="A15" s="64" t="s">
        <v>244</v>
      </c>
      <c r="B15" s="65">
        <f>-(B12+(B14+B17+B36+B49)-B51)</f>
        <v>15986.15197021456</v>
      </c>
      <c r="C15" s="65">
        <f t="shared" ref="C15:AY15" si="5">-(C12+(C14+C17+C36+C49)-C51)</f>
        <v>0</v>
      </c>
      <c r="D15" s="65">
        <v>5048.18</v>
      </c>
      <c r="E15" s="65">
        <f t="shared" si="5"/>
        <v>3.90625E-3</v>
      </c>
      <c r="F15" s="65">
        <f t="shared" si="5"/>
        <v>21034.328063964844</v>
      </c>
      <c r="G15" s="65">
        <f t="shared" si="5"/>
        <v>0</v>
      </c>
      <c r="H15" s="65">
        <f t="shared" si="5"/>
        <v>0</v>
      </c>
      <c r="I15" s="65">
        <f t="shared" si="5"/>
        <v>0</v>
      </c>
      <c r="J15" s="65">
        <f t="shared" si="5"/>
        <v>0</v>
      </c>
      <c r="K15" s="65">
        <f t="shared" si="5"/>
        <v>-3.41796875E-3</v>
      </c>
      <c r="L15" s="65">
        <f t="shared" si="5"/>
        <v>0</v>
      </c>
      <c r="M15" s="65">
        <f t="shared" si="5"/>
        <v>0</v>
      </c>
      <c r="N15" s="65">
        <f t="shared" si="5"/>
        <v>-2396.3276720046997</v>
      </c>
      <c r="O15" s="65">
        <f t="shared" si="5"/>
        <v>0</v>
      </c>
      <c r="P15" s="65">
        <f t="shared" si="5"/>
        <v>0</v>
      </c>
      <c r="Q15" s="65">
        <f t="shared" si="5"/>
        <v>0</v>
      </c>
      <c r="R15" s="65">
        <f t="shared" si="5"/>
        <v>-505.5087890625</v>
      </c>
      <c r="S15" s="65">
        <f t="shared" si="5"/>
        <v>-505.5087890625</v>
      </c>
      <c r="T15" s="65">
        <f t="shared" si="5"/>
        <v>0</v>
      </c>
      <c r="U15" s="65">
        <f t="shared" si="5"/>
        <v>0</v>
      </c>
      <c r="V15" s="65">
        <f t="shared" si="5"/>
        <v>0</v>
      </c>
      <c r="W15" s="65">
        <f t="shared" si="5"/>
        <v>320453.36173152924</v>
      </c>
      <c r="X15" s="65">
        <f>-(X12+(X14+X17+X36+X49)-X51)</f>
        <v>-272223.81036699982</v>
      </c>
      <c r="Y15" s="65">
        <f t="shared" si="5"/>
        <v>2.1330001763999462E-3</v>
      </c>
      <c r="Z15" s="65">
        <f t="shared" si="5"/>
        <v>0</v>
      </c>
      <c r="AA15" s="65">
        <f t="shared" si="5"/>
        <v>0</v>
      </c>
      <c r="AB15" s="65">
        <f t="shared" si="5"/>
        <v>0</v>
      </c>
      <c r="AC15" s="65">
        <f t="shared" si="5"/>
        <v>-272223.8125</v>
      </c>
      <c r="AD15" s="65">
        <f t="shared" si="5"/>
        <v>9014.4208984375</v>
      </c>
      <c r="AE15" s="65">
        <f t="shared" si="5"/>
        <v>0</v>
      </c>
      <c r="AF15" s="65">
        <f t="shared" si="5"/>
        <v>-5197.2357263565063</v>
      </c>
      <c r="AG15" s="65">
        <f t="shared" si="5"/>
        <v>29622.56260985136</v>
      </c>
      <c r="AH15" s="65">
        <f t="shared" si="5"/>
        <v>4.57763671875E-4</v>
      </c>
      <c r="AI15" s="65">
        <f t="shared" si="5"/>
        <v>42784.197817325592</v>
      </c>
      <c r="AJ15" s="65">
        <f t="shared" si="5"/>
        <v>-3.90625E-3</v>
      </c>
      <c r="AK15" s="65">
        <f t="shared" si="5"/>
        <v>11207.824748616666</v>
      </c>
      <c r="AL15" s="65">
        <f t="shared" si="5"/>
        <v>19891.01383972168</v>
      </c>
      <c r="AM15" s="65">
        <f t="shared" si="5"/>
        <v>-88447.031359910965</v>
      </c>
      <c r="AN15" s="65">
        <f t="shared" si="5"/>
        <v>8337.54345703125</v>
      </c>
      <c r="AO15" s="65">
        <f t="shared" si="5"/>
        <v>259.37215900421143</v>
      </c>
      <c r="AP15" s="65">
        <f t="shared" si="5"/>
        <v>-13250.964898347855</v>
      </c>
      <c r="AQ15" s="65">
        <f t="shared" si="5"/>
        <v>1060.508871242404</v>
      </c>
      <c r="AR15" s="65">
        <f t="shared" si="5"/>
        <v>-273.17321223020554</v>
      </c>
      <c r="AS15" s="65">
        <f t="shared" si="5"/>
        <v>-2.921372652053833E-5</v>
      </c>
      <c r="AT15" s="65">
        <f t="shared" si="5"/>
        <v>-1181.931884765625</v>
      </c>
      <c r="AU15" s="65">
        <f t="shared" si="5"/>
        <v>0</v>
      </c>
      <c r="AV15" s="65">
        <f t="shared" si="5"/>
        <v>0</v>
      </c>
      <c r="AW15" s="65">
        <f t="shared" si="5"/>
        <v>-3.662109375E-3</v>
      </c>
      <c r="AX15" s="65">
        <f t="shared" si="5"/>
        <v>0</v>
      </c>
      <c r="AY15" s="65">
        <f t="shared" si="5"/>
        <v>-10806.639129890269</v>
      </c>
      <c r="AZ15" s="65">
        <f>-(AZ12+(AZ14+AZ17+AZ36+AZ49)-AZ51)</f>
        <v>0</v>
      </c>
      <c r="BA15" s="65">
        <f>-(BA12+(BA14+BA17+BA36+BA49)-BA51)</f>
        <v>2.44140625E-4</v>
      </c>
      <c r="BB15" s="65">
        <f>-(BB12+(BB14+BB17+BB36+BB49)-BB51)</f>
        <v>0</v>
      </c>
      <c r="BC15" s="65">
        <f>-(BC12+(BC14+BC17+BC36+BC49)-BC51)</f>
        <v>0</v>
      </c>
      <c r="BD15" s="65">
        <f>-(BD12+(BD14+BD17+BD36+BD49)-BD51)</f>
        <v>0</v>
      </c>
      <c r="BE15" s="65">
        <f>-(BE12+(BE14+BE36+BE49)-BE51)</f>
        <v>538969.64113798738</v>
      </c>
      <c r="BF15" s="68">
        <f>-(BF12+(BF14+BF36+BF49)-BF51)</f>
        <v>0</v>
      </c>
    </row>
    <row r="16" spans="1:98" x14ac:dyDescent="0.2">
      <c r="A16" s="64" t="s">
        <v>242</v>
      </c>
      <c r="B16" s="65"/>
      <c r="C16" s="65"/>
      <c r="D16" s="65"/>
      <c r="E16" s="65"/>
      <c r="F16" s="65"/>
      <c r="G16" s="65"/>
      <c r="H16" s="65"/>
      <c r="I16" s="65"/>
      <c r="J16" s="65"/>
      <c r="K16" s="65"/>
      <c r="L16" s="65"/>
      <c r="M16" s="65"/>
      <c r="N16" s="67"/>
      <c r="O16" s="65"/>
      <c r="P16" s="65"/>
      <c r="Q16" s="65"/>
      <c r="R16" s="65"/>
      <c r="S16" s="65"/>
      <c r="T16" s="65"/>
      <c r="U16" s="65"/>
      <c r="V16" s="65"/>
      <c r="W16" s="67"/>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8"/>
    </row>
    <row r="17" spans="1:58" s="2" customFormat="1" ht="15" customHeight="1" x14ac:dyDescent="0.2">
      <c r="A17" s="70" t="s">
        <v>245</v>
      </c>
      <c r="B17" s="71">
        <f>SUM(B18:B34)</f>
        <v>-3174216.78515625</v>
      </c>
      <c r="C17" s="71">
        <f t="shared" ref="C17:BF17" si="6">SUM(C18:C34)</f>
        <v>0</v>
      </c>
      <c r="D17" s="71"/>
      <c r="E17" s="71">
        <f t="shared" si="6"/>
        <v>-37129.91015625</v>
      </c>
      <c r="F17" s="71">
        <f t="shared" si="6"/>
        <v>-3137086.875</v>
      </c>
      <c r="G17" s="71">
        <f t="shared" si="6"/>
        <v>0</v>
      </c>
      <c r="H17" s="71">
        <f t="shared" si="6"/>
        <v>0</v>
      </c>
      <c r="I17" s="71">
        <f t="shared" si="6"/>
        <v>0</v>
      </c>
      <c r="J17" s="71">
        <f t="shared" si="6"/>
        <v>0</v>
      </c>
      <c r="K17" s="71">
        <f t="shared" si="6"/>
        <v>6779.60546875</v>
      </c>
      <c r="L17" s="71">
        <f t="shared" si="6"/>
        <v>0</v>
      </c>
      <c r="M17" s="71">
        <f t="shared" si="6"/>
        <v>0</v>
      </c>
      <c r="N17" s="72">
        <f t="shared" si="6"/>
        <v>21744.810546875</v>
      </c>
      <c r="O17" s="71">
        <f t="shared" si="6"/>
        <v>23421.720703125</v>
      </c>
      <c r="P17" s="71">
        <f t="shared" si="6"/>
        <v>23122.4296875</v>
      </c>
      <c r="Q17" s="71">
        <f t="shared" si="6"/>
        <v>0</v>
      </c>
      <c r="R17" s="71">
        <f t="shared" si="6"/>
        <v>-225796.8818359375</v>
      </c>
      <c r="S17" s="71">
        <f t="shared" si="6"/>
        <v>-225796.8818359375</v>
      </c>
      <c r="T17" s="71">
        <f t="shared" si="6"/>
        <v>0</v>
      </c>
      <c r="U17" s="71">
        <f t="shared" si="6"/>
        <v>0</v>
      </c>
      <c r="V17" s="71">
        <f t="shared" si="6"/>
        <v>0</v>
      </c>
      <c r="W17" s="72">
        <f t="shared" si="6"/>
        <v>-61715.82421875</v>
      </c>
      <c r="X17" s="72">
        <f t="shared" si="6"/>
        <v>-763619.21252441406</v>
      </c>
      <c r="Y17" s="71">
        <f t="shared" si="6"/>
        <v>-1034773.375</v>
      </c>
      <c r="Z17" s="71">
        <f t="shared" si="6"/>
        <v>-1069.6500244140625</v>
      </c>
      <c r="AA17" s="71">
        <f t="shared" si="6"/>
        <v>0</v>
      </c>
      <c r="AB17" s="71">
        <f t="shared" si="6"/>
        <v>0</v>
      </c>
      <c r="AC17" s="71">
        <f t="shared" si="6"/>
        <v>272223.8125</v>
      </c>
      <c r="AD17" s="71">
        <f t="shared" si="6"/>
        <v>-9014.4208984375</v>
      </c>
      <c r="AE17" s="71">
        <f t="shared" si="6"/>
        <v>0</v>
      </c>
      <c r="AF17" s="71">
        <f t="shared" si="6"/>
        <v>17036.708984375</v>
      </c>
      <c r="AG17" s="71">
        <f t="shared" si="6"/>
        <v>341129.96875</v>
      </c>
      <c r="AH17" s="71">
        <f t="shared" si="6"/>
        <v>18805.76171875</v>
      </c>
      <c r="AI17" s="71">
        <f t="shared" si="6"/>
        <v>0</v>
      </c>
      <c r="AJ17" s="71">
        <f t="shared" si="6"/>
        <v>52931.48828125</v>
      </c>
      <c r="AK17" s="71">
        <f t="shared" si="6"/>
        <v>17973.98828125</v>
      </c>
      <c r="AL17" s="71">
        <f t="shared" si="6"/>
        <v>320621.5</v>
      </c>
      <c r="AM17" s="71">
        <f t="shared" si="6"/>
        <v>116807.421875</v>
      </c>
      <c r="AN17" s="71">
        <f t="shared" si="6"/>
        <v>0</v>
      </c>
      <c r="AO17" s="71">
        <f>SUM(AO18:AO34)</f>
        <v>3070.967041015625</v>
      </c>
      <c r="AP17" s="71">
        <f t="shared" si="6"/>
        <v>19607.146484375</v>
      </c>
      <c r="AQ17" s="71">
        <f t="shared" si="6"/>
        <v>12228.83984375</v>
      </c>
      <c r="AR17" s="71">
        <f t="shared" si="6"/>
        <v>461.89797973632813</v>
      </c>
      <c r="AS17" s="71">
        <f t="shared" si="6"/>
        <v>0</v>
      </c>
      <c r="AT17" s="71">
        <f t="shared" si="6"/>
        <v>1181.931884765625</v>
      </c>
      <c r="AU17" s="71">
        <f t="shared" si="6"/>
        <v>0</v>
      </c>
      <c r="AV17" s="71">
        <f t="shared" si="6"/>
        <v>-120986.953125</v>
      </c>
      <c r="AW17" s="71">
        <f t="shared" si="6"/>
        <v>-4391.312255859375</v>
      </c>
      <c r="AX17" s="71">
        <f t="shared" si="6"/>
        <v>0</v>
      </c>
      <c r="AY17" s="71">
        <f t="shared" si="6"/>
        <v>-4156.399932609731</v>
      </c>
      <c r="AZ17" s="71">
        <f t="shared" si="6"/>
        <v>0</v>
      </c>
      <c r="BA17" s="71">
        <f>SUM(BA18:BA34)</f>
        <v>-23473.222900390625</v>
      </c>
      <c r="BB17" s="71">
        <f>SUM(BB18:BB34)</f>
        <v>0</v>
      </c>
      <c r="BC17" s="71">
        <f>SUM(BC18:BC34)</f>
        <v>0</v>
      </c>
      <c r="BD17" s="71">
        <f t="shared" si="6"/>
        <v>0</v>
      </c>
      <c r="BE17" s="71">
        <f t="shared" si="6"/>
        <v>865399.1875</v>
      </c>
      <c r="BF17" s="73">
        <f t="shared" si="6"/>
        <v>0</v>
      </c>
    </row>
    <row r="18" spans="1:58" x14ac:dyDescent="0.2">
      <c r="A18" s="64" t="s">
        <v>246</v>
      </c>
      <c r="B18" s="65">
        <f t="shared" ref="B18:B34" si="7">+E18+F18+G18+D18</f>
        <v>-2331714.5</v>
      </c>
      <c r="C18" s="65"/>
      <c r="D18" s="65"/>
      <c r="E18" s="65"/>
      <c r="F18" s="65">
        <v>-2331714.5</v>
      </c>
      <c r="G18" s="65"/>
      <c r="H18" s="65"/>
      <c r="I18" s="65"/>
      <c r="J18" s="65"/>
      <c r="K18" s="65"/>
      <c r="L18" s="65"/>
      <c r="M18" s="65"/>
      <c r="N18" s="67"/>
      <c r="O18" s="65"/>
      <c r="P18" s="65"/>
      <c r="Q18" s="65"/>
      <c r="R18" s="65">
        <f t="shared" ref="R18:R33" si="8">SUM(S18:V18)</f>
        <v>0</v>
      </c>
      <c r="S18" s="65"/>
      <c r="T18" s="65"/>
      <c r="U18" s="65"/>
      <c r="V18" s="65"/>
      <c r="W18" s="67"/>
      <c r="X18" s="65">
        <f t="shared" ref="X18:X34" si="9">SUM(Y18:AC18)</f>
        <v>0</v>
      </c>
      <c r="Y18" s="65"/>
      <c r="Z18" s="65"/>
      <c r="AA18" s="65"/>
      <c r="AB18" s="65"/>
      <c r="AC18" s="65"/>
      <c r="AD18" s="65"/>
      <c r="AE18" s="65"/>
      <c r="AF18" s="65"/>
      <c r="AG18" s="65"/>
      <c r="AH18" s="65"/>
      <c r="AI18" s="65"/>
      <c r="AJ18" s="65"/>
      <c r="AK18" s="65"/>
      <c r="AL18" s="65">
        <v>-381</v>
      </c>
      <c r="AM18" s="65"/>
      <c r="AN18" s="65"/>
      <c r="AO18" s="65"/>
      <c r="AP18" s="65"/>
      <c r="AQ18" s="65"/>
      <c r="AR18" s="65"/>
      <c r="AS18" s="65"/>
      <c r="AT18" s="65"/>
      <c r="AU18" s="65"/>
      <c r="AV18" s="65">
        <v>-120986.953125</v>
      </c>
      <c r="AW18" s="65">
        <v>-3894.641845703125</v>
      </c>
      <c r="AX18" s="65">
        <f>-AX90*3.6/0.1</f>
        <v>0</v>
      </c>
      <c r="AY18" s="65">
        <f>-AY90*3.6</f>
        <v>0</v>
      </c>
      <c r="AZ18" s="65">
        <f>-AZ90*3.6</f>
        <v>0</v>
      </c>
      <c r="BA18" s="65">
        <v>-1208.843994140625</v>
      </c>
      <c r="BB18" s="65"/>
      <c r="BC18" s="65"/>
      <c r="BD18" s="65"/>
      <c r="BE18" s="65">
        <v>821092.5</v>
      </c>
      <c r="BF18" s="68"/>
    </row>
    <row r="19" spans="1:58" x14ac:dyDescent="0.2">
      <c r="A19" s="64" t="s">
        <v>247</v>
      </c>
      <c r="B19" s="65">
        <f t="shared" si="7"/>
        <v>-67.5</v>
      </c>
      <c r="C19" s="65"/>
      <c r="D19" s="65"/>
      <c r="E19" s="65"/>
      <c r="F19" s="65">
        <v>-67.5</v>
      </c>
      <c r="G19" s="65"/>
      <c r="H19" s="65"/>
      <c r="I19" s="65"/>
      <c r="J19" s="65"/>
      <c r="K19" s="65"/>
      <c r="L19" s="65"/>
      <c r="M19" s="65"/>
      <c r="N19" s="67"/>
      <c r="O19" s="65"/>
      <c r="P19" s="65"/>
      <c r="Q19" s="65"/>
      <c r="R19" s="65">
        <v>-4295.2099609375</v>
      </c>
      <c r="S19" s="65">
        <v>-4295.2099609375</v>
      </c>
      <c r="T19" s="65"/>
      <c r="U19" s="65"/>
      <c r="V19" s="65"/>
      <c r="W19" s="67"/>
      <c r="X19" s="65">
        <f t="shared" si="9"/>
        <v>0</v>
      </c>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f>-AV91*3.6/0.33</f>
        <v>0</v>
      </c>
      <c r="AW19" s="65">
        <v>-496.67041015625</v>
      </c>
      <c r="AX19" s="65">
        <f>-AX91*3.6/0.1</f>
        <v>0</v>
      </c>
      <c r="AY19" s="65">
        <f t="shared" ref="AY19:BA21" si="10">-AY91*3.6</f>
        <v>-4156.399932609731</v>
      </c>
      <c r="AZ19" s="65">
        <f t="shared" si="10"/>
        <v>0</v>
      </c>
      <c r="BA19" s="65">
        <v>-22264.37890625</v>
      </c>
      <c r="BB19" s="65"/>
      <c r="BC19" s="65"/>
      <c r="BD19" s="65"/>
      <c r="BE19" s="65">
        <v>44306.6875</v>
      </c>
      <c r="BF19" s="68"/>
    </row>
    <row r="20" spans="1:58" x14ac:dyDescent="0.2">
      <c r="A20" s="64" t="s">
        <v>248</v>
      </c>
      <c r="B20" s="65">
        <f t="shared" si="7"/>
        <v>0</v>
      </c>
      <c r="C20" s="65"/>
      <c r="D20" s="65"/>
      <c r="E20" s="65"/>
      <c r="F20" s="65"/>
      <c r="G20" s="65"/>
      <c r="H20" s="65"/>
      <c r="I20" s="65"/>
      <c r="J20" s="65"/>
      <c r="K20" s="65"/>
      <c r="L20" s="65"/>
      <c r="M20" s="65"/>
      <c r="N20" s="67"/>
      <c r="O20" s="65"/>
      <c r="P20" s="65"/>
      <c r="Q20" s="65"/>
      <c r="R20" s="65">
        <f t="shared" si="8"/>
        <v>0</v>
      </c>
      <c r="S20" s="65"/>
      <c r="T20" s="65"/>
      <c r="U20" s="65"/>
      <c r="V20" s="65"/>
      <c r="W20" s="67"/>
      <c r="X20" s="65">
        <f t="shared" si="9"/>
        <v>0</v>
      </c>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f>-AV92*3.6/0.33</f>
        <v>0</v>
      </c>
      <c r="AW20" s="65">
        <f>-AW92*3.6</f>
        <v>0</v>
      </c>
      <c r="AX20" s="65">
        <f>-AX92*3.6/0.1</f>
        <v>0</v>
      </c>
      <c r="AY20" s="65">
        <f t="shared" si="10"/>
        <v>0</v>
      </c>
      <c r="AZ20" s="65">
        <f t="shared" si="10"/>
        <v>0</v>
      </c>
      <c r="BA20" s="65">
        <f t="shared" si="10"/>
        <v>0</v>
      </c>
      <c r="BB20" s="65"/>
      <c r="BC20" s="65"/>
      <c r="BD20" s="65"/>
      <c r="BE20" s="65">
        <f>-BE92*3.6</f>
        <v>0</v>
      </c>
      <c r="BF20" s="68">
        <f>-BF95</f>
        <v>0</v>
      </c>
    </row>
    <row r="21" spans="1:58" x14ac:dyDescent="0.2">
      <c r="A21" s="64" t="s">
        <v>249</v>
      </c>
      <c r="B21" s="65">
        <f t="shared" si="7"/>
        <v>0</v>
      </c>
      <c r="C21" s="65"/>
      <c r="D21" s="65"/>
      <c r="E21" s="65"/>
      <c r="F21" s="65"/>
      <c r="G21" s="65"/>
      <c r="H21" s="65"/>
      <c r="I21" s="65"/>
      <c r="J21" s="65"/>
      <c r="K21" s="65"/>
      <c r="L21" s="65"/>
      <c r="M21" s="65"/>
      <c r="N21" s="67"/>
      <c r="O21" s="65"/>
      <c r="P21" s="65"/>
      <c r="Q21" s="65"/>
      <c r="R21" s="65">
        <f t="shared" si="8"/>
        <v>0</v>
      </c>
      <c r="S21" s="65"/>
      <c r="T21" s="65"/>
      <c r="U21" s="65"/>
      <c r="V21" s="65"/>
      <c r="W21" s="67"/>
      <c r="X21" s="65">
        <f t="shared" si="9"/>
        <v>0</v>
      </c>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f>-AV93*3.6/0.33</f>
        <v>0</v>
      </c>
      <c r="AW21" s="65">
        <f>-AW93*3.6</f>
        <v>0</v>
      </c>
      <c r="AX21" s="65">
        <f>-AX93*3.6/0.1</f>
        <v>0</v>
      </c>
      <c r="AY21" s="65">
        <f t="shared" si="10"/>
        <v>0</v>
      </c>
      <c r="AZ21" s="65">
        <f t="shared" si="10"/>
        <v>0</v>
      </c>
      <c r="BA21" s="65">
        <f t="shared" si="10"/>
        <v>0</v>
      </c>
      <c r="BB21" s="65"/>
      <c r="BC21" s="65"/>
      <c r="BD21" s="65"/>
      <c r="BE21" s="65">
        <f>-BE93*3.6</f>
        <v>0</v>
      </c>
      <c r="BF21" s="68">
        <f>-BF96</f>
        <v>0</v>
      </c>
    </row>
    <row r="22" spans="1:58" x14ac:dyDescent="0.2">
      <c r="A22" s="64" t="s">
        <v>169</v>
      </c>
      <c r="B22" s="65">
        <f t="shared" si="7"/>
        <v>0</v>
      </c>
      <c r="C22" s="65"/>
      <c r="D22" s="65"/>
      <c r="E22" s="65"/>
      <c r="F22" s="65"/>
      <c r="G22" s="65"/>
      <c r="H22" s="65"/>
      <c r="I22" s="65"/>
      <c r="J22" s="65"/>
      <c r="K22" s="65"/>
      <c r="L22" s="65"/>
      <c r="M22" s="65"/>
      <c r="N22" s="67"/>
      <c r="O22" s="65"/>
      <c r="P22" s="65"/>
      <c r="Q22" s="65"/>
      <c r="R22" s="65">
        <f t="shared" si="8"/>
        <v>0</v>
      </c>
      <c r="S22" s="65"/>
      <c r="T22" s="65"/>
      <c r="U22" s="65"/>
      <c r="V22" s="65"/>
      <c r="W22" s="67"/>
      <c r="X22" s="65">
        <f t="shared" si="9"/>
        <v>0</v>
      </c>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8">
        <f>-BF97</f>
        <v>0</v>
      </c>
    </row>
    <row r="23" spans="1:58" x14ac:dyDescent="0.2">
      <c r="A23" s="64" t="s">
        <v>250</v>
      </c>
      <c r="B23" s="65">
        <f t="shared" si="7"/>
        <v>0</v>
      </c>
      <c r="C23" s="65"/>
      <c r="D23" s="65"/>
      <c r="E23" s="65"/>
      <c r="F23" s="65"/>
      <c r="G23" s="65"/>
      <c r="H23" s="65"/>
      <c r="I23" s="65"/>
      <c r="J23" s="65"/>
      <c r="K23" s="65"/>
      <c r="L23" s="65"/>
      <c r="M23" s="65"/>
      <c r="N23" s="67"/>
      <c r="O23" s="65"/>
      <c r="P23" s="65"/>
      <c r="Q23" s="65"/>
      <c r="R23" s="65">
        <f t="shared" si="8"/>
        <v>0</v>
      </c>
      <c r="S23" s="65"/>
      <c r="T23" s="65"/>
      <c r="U23" s="65"/>
      <c r="V23" s="65"/>
      <c r="W23" s="67"/>
      <c r="X23" s="65">
        <f t="shared" si="9"/>
        <v>0</v>
      </c>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8">
        <f>-BF98</f>
        <v>0</v>
      </c>
    </row>
    <row r="24" spans="1:58" x14ac:dyDescent="0.2">
      <c r="A24" s="64" t="s">
        <v>251</v>
      </c>
      <c r="B24" s="65">
        <f t="shared" si="7"/>
        <v>0</v>
      </c>
      <c r="C24" s="65"/>
      <c r="D24" s="65"/>
      <c r="E24" s="65"/>
      <c r="F24" s="65"/>
      <c r="G24" s="65"/>
      <c r="H24" s="65"/>
      <c r="I24" s="65"/>
      <c r="J24" s="65"/>
      <c r="K24" s="65"/>
      <c r="L24" s="65"/>
      <c r="M24" s="65"/>
      <c r="N24" s="67"/>
      <c r="O24" s="65"/>
      <c r="P24" s="65"/>
      <c r="Q24" s="65"/>
      <c r="R24" s="65">
        <f t="shared" si="8"/>
        <v>0</v>
      </c>
      <c r="S24" s="65"/>
      <c r="T24" s="65"/>
      <c r="U24" s="65"/>
      <c r="V24" s="65"/>
      <c r="W24" s="67"/>
      <c r="X24" s="65">
        <f t="shared" si="9"/>
        <v>0</v>
      </c>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8"/>
    </row>
    <row r="25" spans="1:58" x14ac:dyDescent="0.2">
      <c r="A25" s="64" t="s">
        <v>252</v>
      </c>
      <c r="B25" s="65">
        <f t="shared" si="7"/>
        <v>0</v>
      </c>
      <c r="C25" s="65"/>
      <c r="D25" s="65"/>
      <c r="E25" s="65"/>
      <c r="F25" s="65"/>
      <c r="G25" s="65"/>
      <c r="H25" s="65"/>
      <c r="I25" s="65"/>
      <c r="J25" s="65"/>
      <c r="K25" s="65"/>
      <c r="L25" s="65"/>
      <c r="M25" s="65"/>
      <c r="N25" s="67"/>
      <c r="O25" s="65"/>
      <c r="P25" s="65"/>
      <c r="Q25" s="65"/>
      <c r="R25" s="65">
        <f t="shared" si="8"/>
        <v>0</v>
      </c>
      <c r="S25" s="65"/>
      <c r="T25" s="65"/>
      <c r="U25" s="65"/>
      <c r="V25" s="65"/>
      <c r="W25" s="67"/>
      <c r="X25" s="65">
        <f t="shared" si="9"/>
        <v>0</v>
      </c>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8"/>
    </row>
    <row r="26" spans="1:58" x14ac:dyDescent="0.2">
      <c r="A26" s="64" t="s">
        <v>253</v>
      </c>
      <c r="B26" s="65">
        <f t="shared" si="7"/>
        <v>0</v>
      </c>
      <c r="C26" s="65"/>
      <c r="D26" s="65"/>
      <c r="E26" s="65"/>
      <c r="F26" s="65"/>
      <c r="G26" s="65"/>
      <c r="H26" s="65"/>
      <c r="I26" s="65"/>
      <c r="J26" s="65"/>
      <c r="K26" s="65"/>
      <c r="L26" s="65"/>
      <c r="M26" s="65"/>
      <c r="N26" s="67"/>
      <c r="O26" s="65"/>
      <c r="P26" s="65"/>
      <c r="Q26" s="65"/>
      <c r="R26" s="65">
        <f t="shared" si="8"/>
        <v>0</v>
      </c>
      <c r="S26" s="65"/>
      <c r="T26" s="65"/>
      <c r="U26" s="65"/>
      <c r="V26" s="65"/>
      <c r="W26" s="67"/>
      <c r="X26" s="65">
        <f t="shared" si="9"/>
        <v>0</v>
      </c>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8"/>
    </row>
    <row r="27" spans="1:58" x14ac:dyDescent="0.2">
      <c r="A27" s="64" t="s">
        <v>254</v>
      </c>
      <c r="B27" s="65">
        <f t="shared" si="7"/>
        <v>-37129.91015625</v>
      </c>
      <c r="C27" s="65"/>
      <c r="D27" s="65"/>
      <c r="E27" s="65">
        <v>-37129.91015625</v>
      </c>
      <c r="F27" s="65"/>
      <c r="G27" s="65"/>
      <c r="H27" s="65"/>
      <c r="I27" s="65"/>
      <c r="J27" s="65"/>
      <c r="K27" s="65">
        <v>51543.19921875</v>
      </c>
      <c r="L27" s="65"/>
      <c r="M27" s="65"/>
      <c r="N27" s="67"/>
      <c r="O27" s="65">
        <v>23421.720703125</v>
      </c>
      <c r="P27" s="65"/>
      <c r="Q27" s="65"/>
      <c r="R27" s="65">
        <f t="shared" si="8"/>
        <v>0</v>
      </c>
      <c r="S27" s="65"/>
      <c r="T27" s="65"/>
      <c r="U27" s="65"/>
      <c r="V27" s="65"/>
      <c r="W27" s="67"/>
      <c r="X27" s="65">
        <f t="shared" si="9"/>
        <v>0</v>
      </c>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8"/>
    </row>
    <row r="28" spans="1:58" x14ac:dyDescent="0.2">
      <c r="A28" s="64" t="s">
        <v>255</v>
      </c>
      <c r="B28" s="65">
        <f t="shared" si="7"/>
        <v>0</v>
      </c>
      <c r="C28" s="65"/>
      <c r="D28" s="65"/>
      <c r="E28" s="65"/>
      <c r="F28" s="65"/>
      <c r="G28" s="65"/>
      <c r="H28" s="65"/>
      <c r="I28" s="65"/>
      <c r="J28" s="65"/>
      <c r="K28" s="65"/>
      <c r="L28" s="65"/>
      <c r="M28" s="65"/>
      <c r="N28" s="67">
        <v>21744.810546875</v>
      </c>
      <c r="O28" s="65"/>
      <c r="P28" s="65"/>
      <c r="Q28" s="65"/>
      <c r="R28" s="65">
        <f t="shared" si="8"/>
        <v>0</v>
      </c>
      <c r="S28" s="65"/>
      <c r="T28" s="65"/>
      <c r="U28" s="65"/>
      <c r="V28" s="65"/>
      <c r="W28" s="67"/>
      <c r="X28" s="65">
        <f t="shared" si="9"/>
        <v>0</v>
      </c>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8"/>
    </row>
    <row r="29" spans="1:58" x14ac:dyDescent="0.2">
      <c r="A29" s="64" t="s">
        <v>256</v>
      </c>
      <c r="B29" s="65">
        <f t="shared" si="7"/>
        <v>0</v>
      </c>
      <c r="C29" s="65"/>
      <c r="D29" s="65"/>
      <c r="E29" s="65"/>
      <c r="F29" s="65"/>
      <c r="G29" s="65"/>
      <c r="H29" s="65"/>
      <c r="I29" s="65"/>
      <c r="J29" s="65"/>
      <c r="K29" s="65">
        <v>-44763.59375</v>
      </c>
      <c r="L29" s="65"/>
      <c r="M29" s="65"/>
      <c r="N29" s="67"/>
      <c r="O29" s="65"/>
      <c r="P29" s="65">
        <v>23122.4296875</v>
      </c>
      <c r="Q29" s="65"/>
      <c r="R29" s="65">
        <f t="shared" si="8"/>
        <v>0</v>
      </c>
      <c r="S29" s="65"/>
      <c r="T29" s="65"/>
      <c r="U29" s="65"/>
      <c r="V29" s="65"/>
      <c r="W29" s="67"/>
      <c r="X29" s="65">
        <f t="shared" si="9"/>
        <v>0</v>
      </c>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8"/>
    </row>
    <row r="30" spans="1:58" x14ac:dyDescent="0.2">
      <c r="A30" s="64" t="s">
        <v>257</v>
      </c>
      <c r="B30" s="65">
        <f t="shared" si="7"/>
        <v>0</v>
      </c>
      <c r="C30" s="65"/>
      <c r="D30" s="65"/>
      <c r="E30" s="65"/>
      <c r="F30" s="65"/>
      <c r="G30" s="65"/>
      <c r="H30" s="65"/>
      <c r="I30" s="65"/>
      <c r="J30" s="65"/>
      <c r="K30" s="65"/>
      <c r="L30" s="65"/>
      <c r="M30" s="65"/>
      <c r="N30" s="67"/>
      <c r="O30" s="65"/>
      <c r="P30" s="65"/>
      <c r="Q30" s="65"/>
      <c r="R30" s="65">
        <f t="shared" si="8"/>
        <v>0</v>
      </c>
      <c r="S30" s="65"/>
      <c r="T30" s="65"/>
      <c r="U30" s="65"/>
      <c r="V30" s="65"/>
      <c r="W30" s="67"/>
      <c r="X30" s="65">
        <f t="shared" si="9"/>
        <v>0</v>
      </c>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8"/>
    </row>
    <row r="31" spans="1:58" x14ac:dyDescent="0.2">
      <c r="A31" s="64" t="s">
        <v>258</v>
      </c>
      <c r="B31" s="65">
        <f t="shared" si="7"/>
        <v>0</v>
      </c>
      <c r="C31" s="65"/>
      <c r="D31" s="65"/>
      <c r="E31" s="65"/>
      <c r="F31" s="65"/>
      <c r="G31" s="65"/>
      <c r="H31" s="65"/>
      <c r="I31" s="65"/>
      <c r="J31" s="65"/>
      <c r="K31" s="65"/>
      <c r="L31" s="65"/>
      <c r="M31" s="65"/>
      <c r="N31" s="67"/>
      <c r="O31" s="65"/>
      <c r="P31" s="65"/>
      <c r="Q31" s="65"/>
      <c r="R31" s="65">
        <f t="shared" si="8"/>
        <v>0</v>
      </c>
      <c r="S31" s="65"/>
      <c r="T31" s="65"/>
      <c r="U31" s="65"/>
      <c r="V31" s="65"/>
      <c r="W31" s="67"/>
      <c r="X31" s="65">
        <f t="shared" si="9"/>
        <v>0</v>
      </c>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8"/>
    </row>
    <row r="32" spans="1:58" x14ac:dyDescent="0.2">
      <c r="A32" s="64" t="s">
        <v>259</v>
      </c>
      <c r="B32" s="65">
        <f t="shared" si="7"/>
        <v>0</v>
      </c>
      <c r="C32" s="65"/>
      <c r="D32" s="65"/>
      <c r="E32" s="65"/>
      <c r="F32" s="65"/>
      <c r="G32" s="65"/>
      <c r="H32" s="65"/>
      <c r="I32" s="65"/>
      <c r="J32" s="65"/>
      <c r="K32" s="65"/>
      <c r="L32" s="65"/>
      <c r="M32" s="65"/>
      <c r="N32" s="67"/>
      <c r="O32" s="65"/>
      <c r="P32" s="65"/>
      <c r="Q32" s="65"/>
      <c r="R32" s="65">
        <f t="shared" si="8"/>
        <v>0</v>
      </c>
      <c r="S32" s="65"/>
      <c r="T32" s="65"/>
      <c r="U32" s="65"/>
      <c r="V32" s="65"/>
      <c r="W32" s="67"/>
      <c r="X32" s="65">
        <f t="shared" si="9"/>
        <v>-1035843.0250244141</v>
      </c>
      <c r="Y32" s="65">
        <v>-1034773.375</v>
      </c>
      <c r="Z32" s="65">
        <v>-1069.6500244140625</v>
      </c>
      <c r="AA32" s="65"/>
      <c r="AB32" s="65"/>
      <c r="AC32" s="65"/>
      <c r="AD32" s="65">
        <v>-9014.4208984375</v>
      </c>
      <c r="AE32" s="65"/>
      <c r="AF32" s="65">
        <v>17036.708984375</v>
      </c>
      <c r="AG32" s="65">
        <v>341129.96875</v>
      </c>
      <c r="AH32" s="65">
        <v>18805.76171875</v>
      </c>
      <c r="AI32" s="65"/>
      <c r="AJ32" s="65">
        <v>52931.48828125</v>
      </c>
      <c r="AK32" s="65">
        <v>17973.98828125</v>
      </c>
      <c r="AL32" s="65">
        <v>321002.5</v>
      </c>
      <c r="AM32" s="65">
        <v>116807.421875</v>
      </c>
      <c r="AN32" s="65"/>
      <c r="AO32" s="65">
        <v>3070.967041015625</v>
      </c>
      <c r="AP32" s="65">
        <v>19607.146484375</v>
      </c>
      <c r="AQ32" s="65">
        <v>12228.83984375</v>
      </c>
      <c r="AR32" s="65">
        <v>461.89797973632813</v>
      </c>
      <c r="AS32" s="65"/>
      <c r="AT32" s="65">
        <v>1181.931884765625</v>
      </c>
      <c r="AU32" s="65"/>
      <c r="AV32" s="65"/>
      <c r="AW32" s="65"/>
      <c r="AX32" s="65"/>
      <c r="AY32" s="65"/>
      <c r="AZ32" s="65"/>
      <c r="BA32" s="65"/>
      <c r="BB32" s="65"/>
      <c r="BC32" s="65"/>
      <c r="BD32" s="65"/>
      <c r="BE32" s="65"/>
      <c r="BF32" s="68"/>
    </row>
    <row r="33" spans="1:58" x14ac:dyDescent="0.2">
      <c r="A33" s="64" t="s">
        <v>260</v>
      </c>
      <c r="B33" s="65">
        <f t="shared" si="7"/>
        <v>-805304.875</v>
      </c>
      <c r="C33" s="65"/>
      <c r="D33" s="65"/>
      <c r="E33" s="65"/>
      <c r="F33" s="65">
        <v>-805304.875</v>
      </c>
      <c r="G33" s="65"/>
      <c r="H33" s="65"/>
      <c r="I33" s="65"/>
      <c r="J33" s="65"/>
      <c r="K33" s="65"/>
      <c r="L33" s="65"/>
      <c r="M33" s="65"/>
      <c r="N33" s="67"/>
      <c r="O33" s="65"/>
      <c r="P33" s="65"/>
      <c r="Q33" s="65"/>
      <c r="R33" s="65">
        <f t="shared" si="8"/>
        <v>0</v>
      </c>
      <c r="S33" s="65"/>
      <c r="T33" s="65"/>
      <c r="U33" s="65"/>
      <c r="V33" s="65"/>
      <c r="W33" s="67">
        <v>-61715.82421875</v>
      </c>
      <c r="X33" s="65">
        <f t="shared" si="9"/>
        <v>272223.8125</v>
      </c>
      <c r="Y33" s="65"/>
      <c r="Z33" s="65"/>
      <c r="AA33" s="65"/>
      <c r="AB33" s="65"/>
      <c r="AC33" s="65">
        <v>272223.8125</v>
      </c>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8"/>
    </row>
    <row r="34" spans="1:58" x14ac:dyDescent="0.2">
      <c r="A34" s="64" t="s">
        <v>261</v>
      </c>
      <c r="B34" s="65">
        <f t="shared" si="7"/>
        <v>0</v>
      </c>
      <c r="C34" s="65"/>
      <c r="D34" s="65"/>
      <c r="E34" s="65"/>
      <c r="F34" s="65"/>
      <c r="G34" s="65"/>
      <c r="H34" s="65"/>
      <c r="I34" s="65"/>
      <c r="J34" s="65"/>
      <c r="K34" s="65"/>
      <c r="L34" s="65"/>
      <c r="M34" s="65"/>
      <c r="N34" s="67"/>
      <c r="O34" s="65"/>
      <c r="P34" s="65"/>
      <c r="Q34" s="65"/>
      <c r="R34" s="65">
        <v>-221501.671875</v>
      </c>
      <c r="S34" s="65">
        <v>-221501.671875</v>
      </c>
      <c r="T34" s="65"/>
      <c r="U34" s="65"/>
      <c r="V34" s="65"/>
      <c r="W34" s="67"/>
      <c r="X34" s="65">
        <f t="shared" si="9"/>
        <v>0</v>
      </c>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8"/>
    </row>
    <row r="35" spans="1:58" x14ac:dyDescent="0.2">
      <c r="A35" s="64" t="s">
        <v>242</v>
      </c>
      <c r="B35" s="74"/>
      <c r="C35" s="65"/>
      <c r="D35" s="65"/>
      <c r="E35" s="65"/>
      <c r="F35" s="65"/>
      <c r="G35" s="65"/>
      <c r="H35" s="65"/>
      <c r="I35" s="65"/>
      <c r="J35" s="65"/>
      <c r="K35" s="65"/>
      <c r="L35" s="65"/>
      <c r="M35" s="65"/>
      <c r="N35" s="67"/>
      <c r="O35" s="65"/>
      <c r="P35" s="65"/>
      <c r="Q35" s="65"/>
      <c r="R35" s="65"/>
      <c r="S35" s="65"/>
      <c r="T35" s="65"/>
      <c r="U35" s="65"/>
      <c r="V35" s="65"/>
      <c r="W35" s="67"/>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8"/>
    </row>
    <row r="36" spans="1:58" s="2" customFormat="1" ht="15" customHeight="1" x14ac:dyDescent="0.2">
      <c r="A36" s="70" t="s">
        <v>262</v>
      </c>
      <c r="B36" s="75">
        <f>SUM(B37:B47)</f>
        <v>0</v>
      </c>
      <c r="C36" s="75">
        <f t="shared" ref="C36:AU36" si="11">SUM(C37:C47)</f>
        <v>0</v>
      </c>
      <c r="D36" s="75"/>
      <c r="E36" s="75">
        <f t="shared" si="11"/>
        <v>0</v>
      </c>
      <c r="F36" s="75">
        <f t="shared" si="11"/>
        <v>0</v>
      </c>
      <c r="G36" s="75">
        <f t="shared" si="11"/>
        <v>0</v>
      </c>
      <c r="H36" s="75">
        <f t="shared" si="11"/>
        <v>0</v>
      </c>
      <c r="I36" s="75">
        <f t="shared" si="11"/>
        <v>0</v>
      </c>
      <c r="J36" s="75">
        <f t="shared" si="11"/>
        <v>0</v>
      </c>
      <c r="K36" s="75">
        <f t="shared" si="11"/>
        <v>0</v>
      </c>
      <c r="L36" s="75">
        <f t="shared" si="11"/>
        <v>0</v>
      </c>
      <c r="M36" s="75">
        <f t="shared" si="11"/>
        <v>0</v>
      </c>
      <c r="N36" s="76">
        <f t="shared" si="11"/>
        <v>1198.16357421875</v>
      </c>
      <c r="O36" s="75">
        <f t="shared" si="11"/>
        <v>0</v>
      </c>
      <c r="P36" s="75">
        <f t="shared" si="11"/>
        <v>0</v>
      </c>
      <c r="Q36" s="75">
        <f t="shared" si="11"/>
        <v>0</v>
      </c>
      <c r="R36" s="75">
        <f t="shared" si="11"/>
        <v>0</v>
      </c>
      <c r="S36" s="75">
        <f t="shared" si="11"/>
        <v>0</v>
      </c>
      <c r="T36" s="75">
        <f t="shared" si="11"/>
        <v>0</v>
      </c>
      <c r="U36" s="75">
        <f t="shared" si="11"/>
        <v>0</v>
      </c>
      <c r="V36" s="75">
        <f t="shared" si="11"/>
        <v>0</v>
      </c>
      <c r="W36" s="76">
        <f t="shared" si="11"/>
        <v>0</v>
      </c>
      <c r="X36" s="76">
        <f t="shared" si="11"/>
        <v>0</v>
      </c>
      <c r="Y36" s="75">
        <f t="shared" si="11"/>
        <v>0</v>
      </c>
      <c r="Z36" s="75">
        <f t="shared" si="11"/>
        <v>0</v>
      </c>
      <c r="AA36" s="75">
        <f t="shared" si="11"/>
        <v>0</v>
      </c>
      <c r="AB36" s="75">
        <f t="shared" si="11"/>
        <v>0</v>
      </c>
      <c r="AC36" s="75">
        <f t="shared" si="11"/>
        <v>0</v>
      </c>
      <c r="AD36" s="75">
        <f t="shared" si="11"/>
        <v>0</v>
      </c>
      <c r="AE36" s="75">
        <f t="shared" si="11"/>
        <v>0</v>
      </c>
      <c r="AF36" s="75">
        <f t="shared" si="11"/>
        <v>0</v>
      </c>
      <c r="AG36" s="75">
        <f t="shared" si="11"/>
        <v>0</v>
      </c>
      <c r="AH36" s="75">
        <f t="shared" si="11"/>
        <v>0</v>
      </c>
      <c r="AI36" s="75">
        <f t="shared" si="11"/>
        <v>0</v>
      </c>
      <c r="AJ36" s="75">
        <f t="shared" si="11"/>
        <v>0</v>
      </c>
      <c r="AK36" s="75">
        <f t="shared" si="11"/>
        <v>0</v>
      </c>
      <c r="AL36" s="75">
        <f t="shared" si="11"/>
        <v>0</v>
      </c>
      <c r="AM36" s="75">
        <f t="shared" si="11"/>
        <v>0</v>
      </c>
      <c r="AN36" s="75">
        <f t="shared" si="11"/>
        <v>0</v>
      </c>
      <c r="AO36" s="75">
        <f t="shared" si="11"/>
        <v>0</v>
      </c>
      <c r="AP36" s="75">
        <f t="shared" si="11"/>
        <v>0</v>
      </c>
      <c r="AQ36" s="75">
        <f t="shared" si="11"/>
        <v>0</v>
      </c>
      <c r="AR36" s="75">
        <f t="shared" si="11"/>
        <v>0</v>
      </c>
      <c r="AS36" s="75">
        <f t="shared" si="11"/>
        <v>0</v>
      </c>
      <c r="AT36" s="75">
        <f t="shared" si="11"/>
        <v>0</v>
      </c>
      <c r="AU36" s="75">
        <f t="shared" si="11"/>
        <v>0</v>
      </c>
      <c r="AV36" s="75"/>
      <c r="AW36" s="75"/>
      <c r="AX36" s="75"/>
      <c r="AY36" s="75"/>
      <c r="AZ36" s="75"/>
      <c r="BA36" s="75"/>
      <c r="BB36" s="75">
        <f>SUM(BB37:BB47)</f>
        <v>0</v>
      </c>
      <c r="BC36" s="75">
        <f>SUM(BC37:BC47)</f>
        <v>0</v>
      </c>
      <c r="BD36" s="75">
        <f>SUM(BD37:BD47)</f>
        <v>0</v>
      </c>
      <c r="BE36" s="75">
        <f>SUM(BE37:BE47)</f>
        <v>128699.87109375</v>
      </c>
      <c r="BF36" s="77">
        <f>SUM(BF37:BF47)</f>
        <v>0</v>
      </c>
    </row>
    <row r="37" spans="1:58" x14ac:dyDescent="0.2">
      <c r="A37" s="64" t="s">
        <v>263</v>
      </c>
      <c r="B37" s="65">
        <f t="shared" ref="B37:B47" si="12">+E37+F37+G37+D37</f>
        <v>0</v>
      </c>
      <c r="C37" s="65"/>
      <c r="D37" s="65"/>
      <c r="E37" s="65"/>
      <c r="F37" s="65"/>
      <c r="G37" s="65"/>
      <c r="H37" s="65"/>
      <c r="I37" s="65"/>
      <c r="J37" s="65"/>
      <c r="K37" s="65"/>
      <c r="L37" s="65"/>
      <c r="M37" s="65"/>
      <c r="N37" s="67"/>
      <c r="O37" s="65"/>
      <c r="P37" s="65"/>
      <c r="Q37" s="65"/>
      <c r="R37" s="65">
        <f t="shared" ref="R37:R49" si="13">SUM(S37:V37)</f>
        <v>0</v>
      </c>
      <c r="S37" s="65"/>
      <c r="T37" s="65"/>
      <c r="U37" s="65"/>
      <c r="V37" s="65"/>
      <c r="W37" s="67"/>
      <c r="X37" s="65">
        <f t="shared" ref="X37:X47" si="14">SUM(Y37:AC37)</f>
        <v>0</v>
      </c>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8"/>
    </row>
    <row r="38" spans="1:58" x14ac:dyDescent="0.2">
      <c r="A38" s="64" t="s">
        <v>264</v>
      </c>
      <c r="B38" s="65">
        <f t="shared" si="12"/>
        <v>0</v>
      </c>
      <c r="C38" s="65"/>
      <c r="D38" s="65"/>
      <c r="E38" s="65"/>
      <c r="F38" s="65"/>
      <c r="G38" s="65"/>
      <c r="H38" s="65"/>
      <c r="I38" s="65"/>
      <c r="J38" s="65"/>
      <c r="K38" s="65"/>
      <c r="L38" s="65"/>
      <c r="M38" s="65"/>
      <c r="N38" s="67"/>
      <c r="O38" s="65"/>
      <c r="P38" s="65"/>
      <c r="Q38" s="65"/>
      <c r="R38" s="65">
        <f t="shared" si="13"/>
        <v>0</v>
      </c>
      <c r="S38" s="65"/>
      <c r="T38" s="65"/>
      <c r="U38" s="65"/>
      <c r="V38" s="65"/>
      <c r="W38" s="67"/>
      <c r="X38" s="65">
        <f t="shared" si="14"/>
        <v>0</v>
      </c>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8"/>
    </row>
    <row r="39" spans="1:58" x14ac:dyDescent="0.2">
      <c r="A39" s="64" t="s">
        <v>253</v>
      </c>
      <c r="B39" s="65">
        <f t="shared" si="12"/>
        <v>0</v>
      </c>
      <c r="C39" s="65"/>
      <c r="D39" s="65"/>
      <c r="E39" s="65"/>
      <c r="F39" s="65"/>
      <c r="G39" s="65"/>
      <c r="H39" s="65"/>
      <c r="I39" s="65"/>
      <c r="J39" s="65"/>
      <c r="K39" s="65"/>
      <c r="L39" s="65"/>
      <c r="M39" s="65"/>
      <c r="N39" s="67"/>
      <c r="O39" s="65"/>
      <c r="P39" s="65"/>
      <c r="Q39" s="65"/>
      <c r="R39" s="65">
        <f t="shared" si="13"/>
        <v>0</v>
      </c>
      <c r="S39" s="65"/>
      <c r="T39" s="65"/>
      <c r="U39" s="65"/>
      <c r="V39" s="65"/>
      <c r="W39" s="67"/>
      <c r="X39" s="65">
        <f t="shared" si="14"/>
        <v>0</v>
      </c>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8"/>
    </row>
    <row r="40" spans="1:58" x14ac:dyDescent="0.2">
      <c r="A40" s="64" t="s">
        <v>254</v>
      </c>
      <c r="B40" s="65">
        <f t="shared" si="12"/>
        <v>0</v>
      </c>
      <c r="C40" s="65"/>
      <c r="D40" s="65"/>
      <c r="E40" s="65"/>
      <c r="F40" s="65"/>
      <c r="G40" s="65"/>
      <c r="H40" s="65"/>
      <c r="I40" s="65"/>
      <c r="J40" s="65"/>
      <c r="K40" s="65"/>
      <c r="L40" s="65"/>
      <c r="M40" s="65"/>
      <c r="N40" s="67"/>
      <c r="O40" s="65"/>
      <c r="P40" s="65"/>
      <c r="Q40" s="65"/>
      <c r="R40" s="65">
        <f t="shared" si="13"/>
        <v>0</v>
      </c>
      <c r="S40" s="65"/>
      <c r="T40" s="65"/>
      <c r="U40" s="65"/>
      <c r="V40" s="65"/>
      <c r="W40" s="67"/>
      <c r="X40" s="65">
        <f t="shared" si="14"/>
        <v>0</v>
      </c>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8"/>
    </row>
    <row r="41" spans="1:58" x14ac:dyDescent="0.2">
      <c r="A41" s="64" t="s">
        <v>255</v>
      </c>
      <c r="B41" s="65">
        <f t="shared" si="12"/>
        <v>0</v>
      </c>
      <c r="C41" s="65"/>
      <c r="D41" s="65"/>
      <c r="E41" s="65"/>
      <c r="F41" s="65"/>
      <c r="G41" s="65"/>
      <c r="H41" s="65"/>
      <c r="I41" s="65"/>
      <c r="J41" s="65"/>
      <c r="K41" s="65"/>
      <c r="L41" s="65"/>
      <c r="M41" s="65"/>
      <c r="N41" s="67"/>
      <c r="O41" s="65"/>
      <c r="P41" s="65"/>
      <c r="Q41" s="65"/>
      <c r="R41" s="65">
        <f t="shared" si="13"/>
        <v>0</v>
      </c>
      <c r="S41" s="65"/>
      <c r="T41" s="65"/>
      <c r="U41" s="65"/>
      <c r="V41" s="65"/>
      <c r="W41" s="67"/>
      <c r="X41" s="65">
        <f t="shared" si="14"/>
        <v>0</v>
      </c>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8"/>
    </row>
    <row r="42" spans="1:58" x14ac:dyDescent="0.2">
      <c r="A42" s="64" t="s">
        <v>265</v>
      </c>
      <c r="B42" s="65">
        <f t="shared" si="12"/>
        <v>0</v>
      </c>
      <c r="C42" s="65"/>
      <c r="D42" s="65"/>
      <c r="E42" s="65"/>
      <c r="F42" s="65"/>
      <c r="G42" s="65"/>
      <c r="H42" s="65"/>
      <c r="I42" s="65"/>
      <c r="J42" s="65"/>
      <c r="K42" s="65"/>
      <c r="L42" s="65"/>
      <c r="M42" s="65"/>
      <c r="N42" s="67"/>
      <c r="O42" s="65"/>
      <c r="P42" s="65"/>
      <c r="Q42" s="65"/>
      <c r="R42" s="65">
        <f t="shared" si="13"/>
        <v>0</v>
      </c>
      <c r="S42" s="65"/>
      <c r="T42" s="65"/>
      <c r="U42" s="65"/>
      <c r="V42" s="65"/>
      <c r="W42" s="67"/>
      <c r="X42" s="65">
        <f t="shared" si="14"/>
        <v>0</v>
      </c>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8"/>
    </row>
    <row r="43" spans="1:58" x14ac:dyDescent="0.2">
      <c r="A43" s="64" t="s">
        <v>259</v>
      </c>
      <c r="B43" s="65">
        <f t="shared" si="12"/>
        <v>0</v>
      </c>
      <c r="C43" s="65"/>
      <c r="D43" s="65"/>
      <c r="E43" s="65"/>
      <c r="F43" s="65"/>
      <c r="G43" s="65"/>
      <c r="H43" s="65"/>
      <c r="I43" s="65"/>
      <c r="J43" s="65"/>
      <c r="K43" s="65"/>
      <c r="L43" s="65"/>
      <c r="M43" s="65"/>
      <c r="N43" s="67"/>
      <c r="O43" s="65"/>
      <c r="P43" s="65"/>
      <c r="Q43" s="65"/>
      <c r="R43" s="65">
        <f t="shared" si="13"/>
        <v>0</v>
      </c>
      <c r="S43" s="65"/>
      <c r="T43" s="65"/>
      <c r="U43" s="65"/>
      <c r="V43" s="65"/>
      <c r="W43" s="67"/>
      <c r="X43" s="65">
        <f t="shared" si="14"/>
        <v>0</v>
      </c>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v>44655.40625</v>
      </c>
      <c r="BF43" s="68"/>
    </row>
    <row r="44" spans="1:58" x14ac:dyDescent="0.2">
      <c r="A44" s="64" t="s">
        <v>266</v>
      </c>
      <c r="B44" s="65">
        <f t="shared" si="12"/>
        <v>0</v>
      </c>
      <c r="C44" s="65"/>
      <c r="D44" s="65"/>
      <c r="E44" s="65"/>
      <c r="F44" s="65"/>
      <c r="G44" s="65"/>
      <c r="H44" s="65"/>
      <c r="I44" s="65"/>
      <c r="J44" s="65"/>
      <c r="K44" s="65"/>
      <c r="L44" s="65"/>
      <c r="M44" s="65"/>
      <c r="N44" s="67">
        <v>1198.16357421875</v>
      </c>
      <c r="O44" s="65"/>
      <c r="P44" s="65"/>
      <c r="Q44" s="65"/>
      <c r="R44" s="65">
        <f t="shared" si="13"/>
        <v>0</v>
      </c>
      <c r="S44" s="65"/>
      <c r="T44" s="65"/>
      <c r="U44" s="65"/>
      <c r="V44" s="65"/>
      <c r="W44" s="67"/>
      <c r="X44" s="65">
        <f t="shared" si="14"/>
        <v>0</v>
      </c>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v>66722.3984375</v>
      </c>
      <c r="BF44" s="68"/>
    </row>
    <row r="45" spans="1:58" x14ac:dyDescent="0.2">
      <c r="A45" s="64" t="s">
        <v>267</v>
      </c>
      <c r="B45" s="65">
        <f t="shared" si="12"/>
        <v>0</v>
      </c>
      <c r="C45" s="65"/>
      <c r="D45" s="65"/>
      <c r="E45" s="65"/>
      <c r="F45" s="65"/>
      <c r="G45" s="65"/>
      <c r="H45" s="65"/>
      <c r="I45" s="65"/>
      <c r="J45" s="65"/>
      <c r="K45" s="65"/>
      <c r="L45" s="65"/>
      <c r="M45" s="65"/>
      <c r="N45" s="67"/>
      <c r="O45" s="65"/>
      <c r="P45" s="65"/>
      <c r="Q45" s="65"/>
      <c r="R45" s="65">
        <f t="shared" si="13"/>
        <v>0</v>
      </c>
      <c r="S45" s="65"/>
      <c r="T45" s="65"/>
      <c r="U45" s="65"/>
      <c r="V45" s="65"/>
      <c r="W45" s="67"/>
      <c r="X45" s="65">
        <f t="shared" si="14"/>
        <v>0</v>
      </c>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v>17322.06640625</v>
      </c>
      <c r="BF45" s="68"/>
    </row>
    <row r="46" spans="1:58" x14ac:dyDescent="0.2">
      <c r="A46" s="64" t="s">
        <v>268</v>
      </c>
      <c r="B46" s="65">
        <f t="shared" si="12"/>
        <v>0</v>
      </c>
      <c r="C46" s="65"/>
      <c r="D46" s="65"/>
      <c r="E46" s="65"/>
      <c r="F46" s="65"/>
      <c r="G46" s="65"/>
      <c r="H46" s="65"/>
      <c r="I46" s="65"/>
      <c r="J46" s="65"/>
      <c r="K46" s="65"/>
      <c r="L46" s="65"/>
      <c r="M46" s="65"/>
      <c r="N46" s="67"/>
      <c r="O46" s="65"/>
      <c r="P46" s="65"/>
      <c r="Q46" s="65"/>
      <c r="R46" s="65">
        <f t="shared" si="13"/>
        <v>0</v>
      </c>
      <c r="S46" s="65"/>
      <c r="T46" s="65"/>
      <c r="U46" s="65"/>
      <c r="V46" s="65"/>
      <c r="W46" s="67"/>
      <c r="X46" s="65">
        <f t="shared" si="14"/>
        <v>0</v>
      </c>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8"/>
    </row>
    <row r="47" spans="1:58" x14ac:dyDescent="0.2">
      <c r="A47" s="64" t="s">
        <v>269</v>
      </c>
      <c r="B47" s="65">
        <f t="shared" si="12"/>
        <v>0</v>
      </c>
      <c r="C47" s="65"/>
      <c r="D47" s="65"/>
      <c r="E47" s="65"/>
      <c r="F47" s="65"/>
      <c r="G47" s="65"/>
      <c r="H47" s="65"/>
      <c r="I47" s="65"/>
      <c r="J47" s="65"/>
      <c r="K47" s="65"/>
      <c r="L47" s="65"/>
      <c r="M47" s="65"/>
      <c r="N47" s="67"/>
      <c r="O47" s="65"/>
      <c r="P47" s="65"/>
      <c r="Q47" s="65"/>
      <c r="R47" s="65">
        <f t="shared" si="13"/>
        <v>0</v>
      </c>
      <c r="S47" s="65"/>
      <c r="T47" s="65"/>
      <c r="U47" s="65"/>
      <c r="V47" s="65"/>
      <c r="W47" s="67"/>
      <c r="X47" s="65">
        <f t="shared" si="14"/>
        <v>0</v>
      </c>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8"/>
    </row>
    <row r="48" spans="1:58" x14ac:dyDescent="0.2">
      <c r="A48" s="64" t="s">
        <v>242</v>
      </c>
      <c r="B48" s="65"/>
      <c r="C48" s="65"/>
      <c r="D48" s="65"/>
      <c r="E48" s="65"/>
      <c r="F48" s="65"/>
      <c r="G48" s="65"/>
      <c r="H48" s="65"/>
      <c r="I48" s="65"/>
      <c r="J48" s="65"/>
      <c r="K48" s="65"/>
      <c r="L48" s="65"/>
      <c r="M48" s="65"/>
      <c r="N48" s="67"/>
      <c r="O48" s="65"/>
      <c r="P48" s="65"/>
      <c r="Q48" s="65"/>
      <c r="R48" s="65">
        <f t="shared" si="13"/>
        <v>0</v>
      </c>
      <c r="S48" s="65"/>
      <c r="T48" s="65"/>
      <c r="U48" s="65"/>
      <c r="V48" s="65"/>
      <c r="W48" s="67"/>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8"/>
    </row>
    <row r="49" spans="1:58" x14ac:dyDescent="0.2">
      <c r="A49" s="64" t="s">
        <v>270</v>
      </c>
      <c r="B49" s="65">
        <f t="shared" ref="B49" si="15">+E49+F49+G49+D49</f>
        <v>0</v>
      </c>
      <c r="C49" s="65"/>
      <c r="D49" s="65"/>
      <c r="E49" s="65"/>
      <c r="F49" s="65"/>
      <c r="G49" s="65"/>
      <c r="H49" s="65"/>
      <c r="I49" s="65"/>
      <c r="J49" s="65"/>
      <c r="K49" s="65"/>
      <c r="L49" s="65"/>
      <c r="M49" s="65"/>
      <c r="N49" s="67"/>
      <c r="O49" s="65"/>
      <c r="P49" s="65"/>
      <c r="Q49" s="65"/>
      <c r="R49" s="65">
        <f t="shared" si="13"/>
        <v>0</v>
      </c>
      <c r="S49" s="65"/>
      <c r="T49" s="65"/>
      <c r="U49" s="65"/>
      <c r="V49" s="65"/>
      <c r="W49" s="67"/>
      <c r="X49" s="65">
        <f>SUM(Y49:AC49)</f>
        <v>0</v>
      </c>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v>65599.1953125</v>
      </c>
      <c r="BF49" s="68"/>
    </row>
    <row r="50" spans="1:58" x14ac:dyDescent="0.2">
      <c r="A50" s="64" t="s">
        <v>242</v>
      </c>
      <c r="B50" s="65"/>
      <c r="C50" s="65"/>
      <c r="D50" s="65"/>
      <c r="E50" s="65"/>
      <c r="F50" s="65"/>
      <c r="G50" s="65"/>
      <c r="H50" s="65"/>
      <c r="I50" s="65"/>
      <c r="J50" s="65"/>
      <c r="K50" s="65"/>
      <c r="L50" s="65"/>
      <c r="M50" s="65"/>
      <c r="N50" s="67"/>
      <c r="O50" s="65"/>
      <c r="P50" s="65"/>
      <c r="Q50" s="65"/>
      <c r="R50" s="65"/>
      <c r="S50" s="65"/>
      <c r="T50" s="65"/>
      <c r="U50" s="65"/>
      <c r="V50" s="65"/>
      <c r="W50" s="67"/>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8"/>
    </row>
    <row r="51" spans="1:58" s="2" customFormat="1" ht="15" customHeight="1" x14ac:dyDescent="0.2">
      <c r="A51" s="70" t="s">
        <v>271</v>
      </c>
      <c r="B51" s="71">
        <f>+B53+B68+B77+B83</f>
        <v>674764.02868896478</v>
      </c>
      <c r="C51" s="71">
        <f t="shared" ref="C51:AU51" si="16">+C53+C68+C77+C83</f>
        <v>0</v>
      </c>
      <c r="D51" s="71">
        <v>61336.81</v>
      </c>
      <c r="E51" s="71">
        <f t="shared" si="16"/>
        <v>0</v>
      </c>
      <c r="F51" s="71">
        <f t="shared" si="16"/>
        <v>613427.21868896484</v>
      </c>
      <c r="G51" s="71">
        <f t="shared" si="16"/>
        <v>0</v>
      </c>
      <c r="H51" s="71">
        <f t="shared" si="16"/>
        <v>0</v>
      </c>
      <c r="I51" s="71">
        <f t="shared" si="16"/>
        <v>0</v>
      </c>
      <c r="J51" s="71">
        <f t="shared" si="16"/>
        <v>0</v>
      </c>
      <c r="K51" s="71">
        <f t="shared" si="16"/>
        <v>6779.60205078125</v>
      </c>
      <c r="L51" s="71">
        <f t="shared" si="16"/>
        <v>0</v>
      </c>
      <c r="M51" s="71">
        <f t="shared" si="16"/>
        <v>0</v>
      </c>
      <c r="N51" s="72">
        <f t="shared" si="16"/>
        <v>20546.64644908905</v>
      </c>
      <c r="O51" s="71">
        <f t="shared" si="16"/>
        <v>23421.720703125</v>
      </c>
      <c r="P51" s="71">
        <f t="shared" si="16"/>
        <v>23122.4296875</v>
      </c>
      <c r="Q51" s="71">
        <f t="shared" si="16"/>
        <v>0</v>
      </c>
      <c r="R51" s="71">
        <f t="shared" si="16"/>
        <v>425422.296875</v>
      </c>
      <c r="S51" s="71">
        <f t="shared" si="16"/>
        <v>425422.296875</v>
      </c>
      <c r="T51" s="71">
        <f t="shared" si="16"/>
        <v>0</v>
      </c>
      <c r="U51" s="71">
        <f t="shared" si="16"/>
        <v>0</v>
      </c>
      <c r="V51" s="71">
        <f t="shared" si="16"/>
        <v>0</v>
      </c>
      <c r="W51" s="72">
        <f t="shared" si="16"/>
        <v>438179.78439998627</v>
      </c>
      <c r="X51" s="71">
        <f>+X53+X68+X77+X83</f>
        <v>0</v>
      </c>
      <c r="Y51" s="71">
        <f t="shared" si="16"/>
        <v>0</v>
      </c>
      <c r="Z51" s="71">
        <f t="shared" si="16"/>
        <v>0</v>
      </c>
      <c r="AA51" s="71">
        <f t="shared" si="16"/>
        <v>0</v>
      </c>
      <c r="AB51" s="71">
        <f t="shared" si="16"/>
        <v>0</v>
      </c>
      <c r="AC51" s="71">
        <f t="shared" si="16"/>
        <v>0</v>
      </c>
      <c r="AD51" s="71">
        <f t="shared" si="16"/>
        <v>0</v>
      </c>
      <c r="AE51" s="71">
        <f t="shared" si="16"/>
        <v>0</v>
      </c>
      <c r="AF51" s="71">
        <f t="shared" si="16"/>
        <v>13391.998892784119</v>
      </c>
      <c r="AG51" s="71">
        <f t="shared" si="16"/>
        <v>400667.41807860136</v>
      </c>
      <c r="AH51" s="71">
        <f t="shared" si="16"/>
        <v>19147.89453125</v>
      </c>
      <c r="AI51" s="71">
        <f t="shared" si="16"/>
        <v>82493.182192325592</v>
      </c>
      <c r="AJ51" s="71">
        <f t="shared" si="16"/>
        <v>53021.595703125</v>
      </c>
      <c r="AK51" s="71">
        <f t="shared" si="16"/>
        <v>27347.103537444957</v>
      </c>
      <c r="AL51" s="71">
        <f t="shared" si="16"/>
        <v>503101.00602722168</v>
      </c>
      <c r="AM51" s="71">
        <f t="shared" si="16"/>
        <v>14425.023175001144</v>
      </c>
      <c r="AN51" s="71">
        <f t="shared" si="16"/>
        <v>10366.724609375</v>
      </c>
      <c r="AO51" s="71">
        <f>+AO53+AO68+AO77+AO83</f>
        <v>3206.2900390625</v>
      </c>
      <c r="AP51" s="71">
        <f>+AP53+AP68+AP77+AP83</f>
        <v>6356.09033203125</v>
      </c>
      <c r="AQ51" s="71">
        <f>+AQ53+AQ68+AQ77+AQ83</f>
        <v>13285.028018951416</v>
      </c>
      <c r="AR51" s="71">
        <f>+AR53+AR68+AR77+AR83</f>
        <v>188.76456546783447</v>
      </c>
      <c r="AS51" s="71">
        <f>+AS53+AS68+AS77+AS83</f>
        <v>2845</v>
      </c>
      <c r="AT51" s="71">
        <f t="shared" si="16"/>
        <v>0</v>
      </c>
      <c r="AU51" s="71">
        <f t="shared" si="16"/>
        <v>0</v>
      </c>
      <c r="AV51" s="71"/>
      <c r="AW51" s="71"/>
      <c r="AX51" s="71"/>
      <c r="AY51" s="71"/>
      <c r="AZ51" s="71"/>
      <c r="BA51" s="71"/>
      <c r="BB51" s="71">
        <f>+BB53+BB68+BB77+BB83</f>
        <v>0</v>
      </c>
      <c r="BC51" s="71">
        <f>+BC53+BC68+BC77+BC83</f>
        <v>0</v>
      </c>
      <c r="BD51" s="71">
        <f>+BD53+BD68+BD77+BD83</f>
        <v>0</v>
      </c>
      <c r="BE51" s="71">
        <f>+BE53+BE68+BE77+BE83</f>
        <v>716352.30910673738</v>
      </c>
      <c r="BF51" s="73">
        <f>+BF53+BF68+BF77+BF83</f>
        <v>0</v>
      </c>
    </row>
    <row r="52" spans="1:58" x14ac:dyDescent="0.2">
      <c r="A52" s="64" t="s">
        <v>242</v>
      </c>
      <c r="B52" s="65"/>
      <c r="C52" s="65"/>
      <c r="D52" s="65"/>
      <c r="E52" s="65"/>
      <c r="F52" s="65"/>
      <c r="G52" s="65"/>
      <c r="H52" s="65"/>
      <c r="I52" s="65"/>
      <c r="J52" s="65"/>
      <c r="K52" s="65"/>
      <c r="L52" s="65"/>
      <c r="M52" s="65"/>
      <c r="N52" s="67"/>
      <c r="O52" s="65"/>
      <c r="P52" s="65"/>
      <c r="Q52" s="65"/>
      <c r="R52" s="65"/>
      <c r="S52" s="65"/>
      <c r="T52" s="65"/>
      <c r="U52" s="65"/>
      <c r="V52" s="65"/>
      <c r="W52" s="67"/>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8"/>
    </row>
    <row r="53" spans="1:58" x14ac:dyDescent="0.2">
      <c r="A53" s="78" t="s">
        <v>272</v>
      </c>
      <c r="B53" s="65">
        <f>SUM(B54:B66)</f>
        <v>364674.2423876953</v>
      </c>
      <c r="C53" s="65">
        <f t="shared" ref="C53:BA53" si="17">SUM(C54:C66)</f>
        <v>0</v>
      </c>
      <c r="D53" s="65">
        <v>60077.42</v>
      </c>
      <c r="E53" s="65">
        <f t="shared" si="17"/>
        <v>0</v>
      </c>
      <c r="F53" s="65">
        <f t="shared" si="17"/>
        <v>304596.82238769531</v>
      </c>
      <c r="G53" s="65">
        <f t="shared" si="17"/>
        <v>0</v>
      </c>
      <c r="H53" s="65">
        <f t="shared" si="17"/>
        <v>0</v>
      </c>
      <c r="I53" s="65">
        <f t="shared" si="17"/>
        <v>0</v>
      </c>
      <c r="J53" s="65">
        <f t="shared" si="17"/>
        <v>0</v>
      </c>
      <c r="K53" s="65">
        <f t="shared" si="17"/>
        <v>6779.60205078125</v>
      </c>
      <c r="L53" s="65">
        <f t="shared" si="17"/>
        <v>0</v>
      </c>
      <c r="M53" s="65">
        <f t="shared" si="17"/>
        <v>0</v>
      </c>
      <c r="N53" s="67">
        <f t="shared" si="17"/>
        <v>20546.64644908905</v>
      </c>
      <c r="O53" s="65">
        <f t="shared" si="17"/>
        <v>23421.720703125</v>
      </c>
      <c r="P53" s="65">
        <f t="shared" si="17"/>
        <v>23122.4296875</v>
      </c>
      <c r="Q53" s="65">
        <f t="shared" si="17"/>
        <v>0</v>
      </c>
      <c r="R53" s="65">
        <f t="shared" si="17"/>
        <v>396746.40625</v>
      </c>
      <c r="S53" s="65">
        <f t="shared" si="17"/>
        <v>396746.40625</v>
      </c>
      <c r="T53" s="65">
        <f t="shared" si="17"/>
        <v>0</v>
      </c>
      <c r="U53" s="65">
        <f t="shared" si="17"/>
        <v>0</v>
      </c>
      <c r="V53" s="65">
        <f t="shared" si="17"/>
        <v>0</v>
      </c>
      <c r="W53" s="67">
        <f t="shared" si="17"/>
        <v>436585.56928157806</v>
      </c>
      <c r="X53" s="67">
        <f t="shared" si="17"/>
        <v>0</v>
      </c>
      <c r="Y53" s="65">
        <f t="shared" si="17"/>
        <v>0</v>
      </c>
      <c r="Z53" s="65">
        <f t="shared" si="17"/>
        <v>0</v>
      </c>
      <c r="AA53" s="65">
        <f t="shared" si="17"/>
        <v>0</v>
      </c>
      <c r="AB53" s="65">
        <f t="shared" si="17"/>
        <v>0</v>
      </c>
      <c r="AC53" s="65">
        <f t="shared" si="17"/>
        <v>0</v>
      </c>
      <c r="AD53" s="65">
        <f t="shared" si="17"/>
        <v>0</v>
      </c>
      <c r="AE53" s="65">
        <f t="shared" si="17"/>
        <v>0</v>
      </c>
      <c r="AF53" s="65">
        <f t="shared" si="17"/>
        <v>930.73297882080078</v>
      </c>
      <c r="AG53" s="65">
        <f t="shared" si="17"/>
        <v>6321.1852709650993</v>
      </c>
      <c r="AH53" s="65">
        <f t="shared" si="17"/>
        <v>0</v>
      </c>
      <c r="AI53" s="65">
        <f t="shared" si="17"/>
        <v>2.4379677772521973</v>
      </c>
      <c r="AJ53" s="65">
        <f t="shared" si="17"/>
        <v>0</v>
      </c>
      <c r="AK53" s="65">
        <f t="shared" si="17"/>
        <v>1425.7813113508746</v>
      </c>
      <c r="AL53" s="65">
        <f t="shared" si="17"/>
        <v>71796.467350006104</v>
      </c>
      <c r="AM53" s="65">
        <f t="shared" si="17"/>
        <v>11627.835409164429</v>
      </c>
      <c r="AN53" s="65">
        <f t="shared" si="17"/>
        <v>10366.724609375</v>
      </c>
      <c r="AO53" s="65">
        <f t="shared" si="17"/>
        <v>0</v>
      </c>
      <c r="AP53" s="65">
        <f>SUM(AP54:AP66)</f>
        <v>0</v>
      </c>
      <c r="AQ53" s="65">
        <f t="shared" si="17"/>
        <v>0</v>
      </c>
      <c r="AR53" s="65">
        <f t="shared" si="17"/>
        <v>0</v>
      </c>
      <c r="AS53" s="65">
        <f t="shared" si="17"/>
        <v>0</v>
      </c>
      <c r="AT53" s="65">
        <f t="shared" si="17"/>
        <v>0</v>
      </c>
      <c r="AU53" s="65">
        <f t="shared" si="17"/>
        <v>0</v>
      </c>
      <c r="AV53" s="65">
        <f t="shared" si="17"/>
        <v>0</v>
      </c>
      <c r="AW53" s="65">
        <f t="shared" si="17"/>
        <v>0</v>
      </c>
      <c r="AX53" s="65">
        <f t="shared" si="17"/>
        <v>0</v>
      </c>
      <c r="AY53" s="65">
        <f t="shared" si="17"/>
        <v>0</v>
      </c>
      <c r="AZ53" s="65">
        <f t="shared" si="17"/>
        <v>0</v>
      </c>
      <c r="BA53" s="65">
        <f t="shared" si="17"/>
        <v>0</v>
      </c>
      <c r="BB53" s="65">
        <f>SUM(BB54:BB66)</f>
        <v>0</v>
      </c>
      <c r="BC53" s="65">
        <f>SUM(BC54:BC66)</f>
        <v>0</v>
      </c>
      <c r="BD53" s="65">
        <f>SUM(BD54:BD66)</f>
        <v>0</v>
      </c>
      <c r="BE53" s="65">
        <f>SUM(BE54:BE66)</f>
        <v>383715.49235534668</v>
      </c>
      <c r="BF53" s="68">
        <f>SUM(BF54:BF66)</f>
        <v>0</v>
      </c>
    </row>
    <row r="54" spans="1:58" x14ac:dyDescent="0.2">
      <c r="A54" s="64" t="s">
        <v>273</v>
      </c>
      <c r="B54" s="65">
        <f t="shared" ref="B54:B66" si="18">+E54+F54+G54+D54</f>
        <v>80107.957187499997</v>
      </c>
      <c r="C54" s="65"/>
      <c r="D54" s="65">
        <v>298.08999999999997</v>
      </c>
      <c r="E54" s="65"/>
      <c r="F54" s="65">
        <v>79809.8671875</v>
      </c>
      <c r="G54" s="65"/>
      <c r="H54" s="65"/>
      <c r="I54" s="65"/>
      <c r="J54" s="65"/>
      <c r="K54" s="65">
        <v>6779.60205078125</v>
      </c>
      <c r="L54" s="65"/>
      <c r="M54" s="65"/>
      <c r="N54" s="67">
        <v>6069.3828125</v>
      </c>
      <c r="O54" s="65">
        <v>23421.720703125</v>
      </c>
      <c r="P54" s="65">
        <v>23122.4296875</v>
      </c>
      <c r="Q54" s="65"/>
      <c r="R54" s="65">
        <f t="shared" ref="R54:R67" si="19">SUM(S54:V54)</f>
        <v>0</v>
      </c>
      <c r="S54" s="65"/>
      <c r="T54" s="65"/>
      <c r="U54" s="65"/>
      <c r="V54" s="65"/>
      <c r="W54" s="67">
        <v>10796.0400390625</v>
      </c>
      <c r="X54" s="65">
        <f t="shared" ref="X54:X66" si="20">SUM(Y54:AC54)</f>
        <v>0</v>
      </c>
      <c r="Y54" s="65"/>
      <c r="Z54" s="65"/>
      <c r="AA54" s="65"/>
      <c r="AB54" s="65"/>
      <c r="AC54" s="65"/>
      <c r="AD54" s="65"/>
      <c r="AE54" s="65"/>
      <c r="AF54" s="65"/>
      <c r="AG54" s="65"/>
      <c r="AH54" s="65"/>
      <c r="AI54" s="65">
        <v>1.4935462474822998</v>
      </c>
      <c r="AJ54" s="65"/>
      <c r="AK54" s="65">
        <v>1.4800000004470348E-2</v>
      </c>
      <c r="AL54" s="65">
        <v>429.18829345703125</v>
      </c>
      <c r="AM54" s="65">
        <v>8.3084774017333984</v>
      </c>
      <c r="AN54" s="65"/>
      <c r="AO54" s="65"/>
      <c r="AP54" s="65"/>
      <c r="AQ54" s="65"/>
      <c r="AR54" s="65"/>
      <c r="AS54" s="65"/>
      <c r="AT54" s="65"/>
      <c r="AU54" s="65"/>
      <c r="AV54" s="65"/>
      <c r="AW54" s="65"/>
      <c r="AX54" s="65"/>
      <c r="AY54" s="65"/>
      <c r="AZ54" s="65"/>
      <c r="BA54" s="65"/>
      <c r="BB54" s="65"/>
      <c r="BC54" s="65"/>
      <c r="BD54" s="65"/>
      <c r="BE54" s="65">
        <v>73933.9609375</v>
      </c>
      <c r="BF54" s="68"/>
    </row>
    <row r="55" spans="1:58" x14ac:dyDescent="0.2">
      <c r="A55" s="64" t="s">
        <v>274</v>
      </c>
      <c r="B55" s="65">
        <f t="shared" si="18"/>
        <v>46094.48046875</v>
      </c>
      <c r="C55" s="65"/>
      <c r="D55" s="65"/>
      <c r="E55" s="65"/>
      <c r="F55" s="65">
        <v>46094.48046875</v>
      </c>
      <c r="G55" s="65"/>
      <c r="H55" s="65"/>
      <c r="I55" s="65"/>
      <c r="J55" s="65"/>
      <c r="K55" s="65"/>
      <c r="L55" s="65"/>
      <c r="M55" s="65"/>
      <c r="N55" s="67">
        <v>5284.22314453125</v>
      </c>
      <c r="O55" s="65"/>
      <c r="P55" s="65"/>
      <c r="Q55" s="65"/>
      <c r="R55" s="65">
        <f t="shared" si="19"/>
        <v>0</v>
      </c>
      <c r="S55" s="65"/>
      <c r="T55" s="65"/>
      <c r="U55" s="65"/>
      <c r="V55" s="65"/>
      <c r="W55" s="67">
        <v>413121.59375</v>
      </c>
      <c r="X55" s="65">
        <f t="shared" si="20"/>
        <v>0</v>
      </c>
      <c r="Y55" s="65"/>
      <c r="Z55" s="65"/>
      <c r="AA55" s="65"/>
      <c r="AB55" s="65"/>
      <c r="AC55" s="65"/>
      <c r="AD55" s="65"/>
      <c r="AE55" s="65"/>
      <c r="AF55" s="65"/>
      <c r="AG55" s="65">
        <v>1.6689258813858032</v>
      </c>
      <c r="AH55" s="65"/>
      <c r="AI55" s="65"/>
      <c r="AJ55" s="65"/>
      <c r="AK55" s="65">
        <v>133.98300170898438</v>
      </c>
      <c r="AL55" s="65">
        <v>61.649799346923828</v>
      </c>
      <c r="AM55" s="65">
        <v>100.34510803222656</v>
      </c>
      <c r="AN55" s="65"/>
      <c r="AO55" s="65"/>
      <c r="AP55" s="65"/>
      <c r="AQ55" s="65"/>
      <c r="AR55" s="65"/>
      <c r="AS55" s="65"/>
      <c r="AT55" s="65"/>
      <c r="AU55" s="65"/>
      <c r="AV55" s="65"/>
      <c r="AW55" s="65"/>
      <c r="AX55" s="65"/>
      <c r="AY55" s="65"/>
      <c r="AZ55" s="65"/>
      <c r="BA55" s="65"/>
      <c r="BB55" s="65"/>
      <c r="BC55" s="65"/>
      <c r="BD55" s="65"/>
      <c r="BE55" s="65">
        <v>29408.552734375</v>
      </c>
      <c r="BF55" s="68"/>
    </row>
    <row r="56" spans="1:58" x14ac:dyDescent="0.2">
      <c r="A56" s="64" t="s">
        <v>275</v>
      </c>
      <c r="B56" s="65">
        <f t="shared" si="18"/>
        <v>60949.834028320314</v>
      </c>
      <c r="C56" s="65"/>
      <c r="D56" s="65">
        <v>59779.33</v>
      </c>
      <c r="E56" s="65"/>
      <c r="F56" s="65">
        <v>1170.5040283203125</v>
      </c>
      <c r="G56" s="65"/>
      <c r="H56" s="65"/>
      <c r="I56" s="65"/>
      <c r="J56" s="65"/>
      <c r="K56" s="65"/>
      <c r="L56" s="65"/>
      <c r="M56" s="65"/>
      <c r="N56" s="67">
        <v>1715.2490234375</v>
      </c>
      <c r="O56" s="65"/>
      <c r="P56" s="65"/>
      <c r="Q56" s="65"/>
      <c r="R56" s="65">
        <f t="shared" si="19"/>
        <v>0</v>
      </c>
      <c r="S56" s="65"/>
      <c r="T56" s="65"/>
      <c r="U56" s="65"/>
      <c r="V56" s="65"/>
      <c r="W56" s="67">
        <v>1503.6600341796875</v>
      </c>
      <c r="X56" s="65">
        <f t="shared" si="20"/>
        <v>0</v>
      </c>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v>55071.42578125</v>
      </c>
      <c r="BF56" s="68"/>
    </row>
    <row r="57" spans="1:58" x14ac:dyDescent="0.2">
      <c r="A57" s="64" t="s">
        <v>276</v>
      </c>
      <c r="B57" s="65">
        <f t="shared" si="18"/>
        <v>38192.46875</v>
      </c>
      <c r="C57" s="65"/>
      <c r="D57" s="65"/>
      <c r="E57" s="65"/>
      <c r="F57" s="65">
        <v>38192.46875</v>
      </c>
      <c r="G57" s="65"/>
      <c r="H57" s="65"/>
      <c r="I57" s="65"/>
      <c r="J57" s="65"/>
      <c r="K57" s="65"/>
      <c r="L57" s="65"/>
      <c r="M57" s="65"/>
      <c r="N57" s="67">
        <v>352.51699829101563</v>
      </c>
      <c r="O57" s="65"/>
      <c r="P57" s="65"/>
      <c r="Q57" s="65"/>
      <c r="R57" s="65">
        <f t="shared" si="19"/>
        <v>0</v>
      </c>
      <c r="S57" s="65"/>
      <c r="T57" s="65"/>
      <c r="U57" s="65"/>
      <c r="V57" s="65"/>
      <c r="W57" s="67">
        <v>1872.73095703125</v>
      </c>
      <c r="X57" s="65">
        <f t="shared" si="20"/>
        <v>0</v>
      </c>
      <c r="Y57" s="65"/>
      <c r="Z57" s="65"/>
      <c r="AA57" s="65"/>
      <c r="AB57" s="65"/>
      <c r="AC57" s="65"/>
      <c r="AD57" s="65"/>
      <c r="AE57" s="65"/>
      <c r="AF57" s="65"/>
      <c r="AG57" s="65">
        <v>55.613792419433594</v>
      </c>
      <c r="AH57" s="65"/>
      <c r="AI57" s="65"/>
      <c r="AJ57" s="65"/>
      <c r="AK57" s="65">
        <v>22.799325942993164</v>
      </c>
      <c r="AL57" s="65">
        <v>253.67301940917969</v>
      </c>
      <c r="AM57" s="65">
        <v>79.670700073242188</v>
      </c>
      <c r="AN57" s="65"/>
      <c r="AO57" s="65"/>
      <c r="AP57" s="65"/>
      <c r="AQ57" s="65"/>
      <c r="AR57" s="65"/>
      <c r="AS57" s="65"/>
      <c r="AT57" s="65"/>
      <c r="AU57" s="65"/>
      <c r="AV57" s="65"/>
      <c r="AW57" s="65"/>
      <c r="AX57" s="65"/>
      <c r="AY57" s="65"/>
      <c r="AZ57" s="65"/>
      <c r="BA57" s="65"/>
      <c r="BB57" s="65"/>
      <c r="BC57" s="65"/>
      <c r="BD57" s="65"/>
      <c r="BE57" s="65">
        <v>7935.40771484375</v>
      </c>
      <c r="BF57" s="68"/>
    </row>
    <row r="58" spans="1:58" x14ac:dyDescent="0.2">
      <c r="A58" s="64" t="s">
        <v>277</v>
      </c>
      <c r="B58" s="65">
        <f t="shared" si="18"/>
        <v>0</v>
      </c>
      <c r="C58" s="65"/>
      <c r="D58" s="65"/>
      <c r="E58" s="65"/>
      <c r="F58" s="65"/>
      <c r="G58" s="65"/>
      <c r="H58" s="65"/>
      <c r="I58" s="65"/>
      <c r="J58" s="65"/>
      <c r="K58" s="65"/>
      <c r="L58" s="65"/>
      <c r="M58" s="65"/>
      <c r="N58" s="67"/>
      <c r="O58" s="65"/>
      <c r="P58" s="65"/>
      <c r="Q58" s="65"/>
      <c r="R58" s="65">
        <f t="shared" si="19"/>
        <v>0</v>
      </c>
      <c r="S58" s="65"/>
      <c r="T58" s="65"/>
      <c r="U58" s="65"/>
      <c r="V58" s="65"/>
      <c r="W58" s="67">
        <v>669.63702392578125</v>
      </c>
      <c r="X58" s="65">
        <f t="shared" si="20"/>
        <v>0</v>
      </c>
      <c r="Y58" s="65"/>
      <c r="Z58" s="65"/>
      <c r="AA58" s="65"/>
      <c r="AB58" s="65"/>
      <c r="AC58" s="65"/>
      <c r="AD58" s="65"/>
      <c r="AE58" s="65"/>
      <c r="AF58" s="65"/>
      <c r="AG58" s="65">
        <v>138.99909973144531</v>
      </c>
      <c r="AH58" s="65"/>
      <c r="AI58" s="65"/>
      <c r="AJ58" s="65"/>
      <c r="AK58" s="65">
        <v>19.664316177368164</v>
      </c>
      <c r="AL58" s="65">
        <v>104.30712890625</v>
      </c>
      <c r="AM58" s="65"/>
      <c r="AN58" s="65"/>
      <c r="AO58" s="65"/>
      <c r="AP58" s="65"/>
      <c r="AQ58" s="65"/>
      <c r="AR58" s="65"/>
      <c r="AS58" s="65"/>
      <c r="AT58" s="65"/>
      <c r="AU58" s="65"/>
      <c r="AV58" s="65"/>
      <c r="AW58" s="65"/>
      <c r="AX58" s="65"/>
      <c r="AY58" s="65"/>
      <c r="AZ58" s="65"/>
      <c r="BA58" s="65"/>
      <c r="BB58" s="65"/>
      <c r="BC58" s="65"/>
      <c r="BD58" s="65"/>
      <c r="BE58" s="65">
        <v>207.75605773925781</v>
      </c>
      <c r="BF58" s="68"/>
    </row>
    <row r="59" spans="1:58" x14ac:dyDescent="0.2">
      <c r="A59" s="64" t="s">
        <v>278</v>
      </c>
      <c r="B59" s="65">
        <f t="shared" si="18"/>
        <v>0</v>
      </c>
      <c r="C59" s="65"/>
      <c r="D59" s="65"/>
      <c r="E59" s="65"/>
      <c r="F59" s="65"/>
      <c r="G59" s="65"/>
      <c r="H59" s="65"/>
      <c r="I59" s="65"/>
      <c r="J59" s="65"/>
      <c r="K59" s="65"/>
      <c r="L59" s="65"/>
      <c r="M59" s="65"/>
      <c r="N59" s="67">
        <v>13.241999626159668</v>
      </c>
      <c r="O59" s="65"/>
      <c r="P59" s="65"/>
      <c r="Q59" s="65"/>
      <c r="R59" s="65">
        <f t="shared" si="19"/>
        <v>0</v>
      </c>
      <c r="S59" s="65"/>
      <c r="T59" s="65"/>
      <c r="U59" s="65"/>
      <c r="V59" s="65"/>
      <c r="W59" s="67">
        <v>1008.8109741210938</v>
      </c>
      <c r="X59" s="65">
        <f t="shared" si="20"/>
        <v>0</v>
      </c>
      <c r="Y59" s="65"/>
      <c r="Z59" s="65"/>
      <c r="AA59" s="65"/>
      <c r="AB59" s="65"/>
      <c r="AC59" s="65"/>
      <c r="AD59" s="65"/>
      <c r="AE59" s="65"/>
      <c r="AF59" s="65">
        <v>573.58868408203125</v>
      </c>
      <c r="AG59" s="65"/>
      <c r="AH59" s="65"/>
      <c r="AI59" s="65"/>
      <c r="AJ59" s="65"/>
      <c r="AK59" s="65"/>
      <c r="AL59" s="65">
        <v>137.7125244140625</v>
      </c>
      <c r="AM59" s="65">
        <v>114.07779693603516</v>
      </c>
      <c r="AN59" s="65"/>
      <c r="AO59" s="65"/>
      <c r="AP59" s="65"/>
      <c r="AQ59" s="65"/>
      <c r="AR59" s="65"/>
      <c r="AS59" s="65"/>
      <c r="AT59" s="65"/>
      <c r="AU59" s="65"/>
      <c r="AV59" s="65"/>
      <c r="AW59" s="65"/>
      <c r="AX59" s="65"/>
      <c r="AY59" s="65"/>
      <c r="AZ59" s="65"/>
      <c r="BA59" s="65"/>
      <c r="BB59" s="65"/>
      <c r="BC59" s="65"/>
      <c r="BD59" s="65"/>
      <c r="BE59" s="65">
        <v>231.37454223632813</v>
      </c>
      <c r="BF59" s="68"/>
    </row>
    <row r="60" spans="1:58" x14ac:dyDescent="0.2">
      <c r="A60" s="64" t="s">
        <v>279</v>
      </c>
      <c r="B60" s="65">
        <f t="shared" si="18"/>
        <v>6701.642578125</v>
      </c>
      <c r="C60" s="65"/>
      <c r="D60" s="65"/>
      <c r="E60" s="65"/>
      <c r="F60" s="65">
        <v>6701.642578125</v>
      </c>
      <c r="G60" s="65"/>
      <c r="H60" s="65"/>
      <c r="I60" s="65"/>
      <c r="J60" s="65"/>
      <c r="K60" s="65"/>
      <c r="L60" s="65"/>
      <c r="M60" s="65"/>
      <c r="N60" s="67">
        <v>347.9320068359375</v>
      </c>
      <c r="O60" s="65"/>
      <c r="P60" s="65"/>
      <c r="Q60" s="65"/>
      <c r="R60" s="65">
        <f t="shared" si="19"/>
        <v>0</v>
      </c>
      <c r="S60" s="65"/>
      <c r="T60" s="65"/>
      <c r="U60" s="65"/>
      <c r="V60" s="65"/>
      <c r="W60" s="67"/>
      <c r="X60" s="65">
        <f t="shared" si="20"/>
        <v>0</v>
      </c>
      <c r="Y60" s="65"/>
      <c r="Z60" s="65"/>
      <c r="AA60" s="65"/>
      <c r="AB60" s="65"/>
      <c r="AC60" s="65"/>
      <c r="AD60" s="65"/>
      <c r="AE60" s="65"/>
      <c r="AF60" s="65">
        <v>311.81402587890625</v>
      </c>
      <c r="AG60" s="65">
        <v>5452.31396484375</v>
      </c>
      <c r="AH60" s="65"/>
      <c r="AI60" s="65">
        <v>0.94442152976989746</v>
      </c>
      <c r="AJ60" s="65"/>
      <c r="AK60" s="65">
        <v>311.961669921875</v>
      </c>
      <c r="AL60" s="65">
        <v>62869.6875</v>
      </c>
      <c r="AM60" s="65">
        <v>1695.78369140625</v>
      </c>
      <c r="AN60" s="65"/>
      <c r="AO60" s="65"/>
      <c r="AP60" s="65"/>
      <c r="AQ60" s="65"/>
      <c r="AR60" s="65"/>
      <c r="AS60" s="65"/>
      <c r="AT60" s="65"/>
      <c r="AU60" s="65"/>
      <c r="AV60" s="65"/>
      <c r="AW60" s="65"/>
      <c r="AX60" s="65"/>
      <c r="AY60" s="65"/>
      <c r="AZ60" s="65"/>
      <c r="BA60" s="65"/>
      <c r="BB60" s="65"/>
      <c r="BC60" s="65"/>
      <c r="BD60" s="65"/>
      <c r="BE60" s="65">
        <v>105742.671875</v>
      </c>
      <c r="BF60" s="68"/>
    </row>
    <row r="61" spans="1:58" x14ac:dyDescent="0.2">
      <c r="A61" s="64" t="s">
        <v>280</v>
      </c>
      <c r="B61" s="65">
        <f t="shared" si="18"/>
        <v>0</v>
      </c>
      <c r="C61" s="65"/>
      <c r="D61" s="65"/>
      <c r="E61" s="65"/>
      <c r="F61" s="65"/>
      <c r="G61" s="65"/>
      <c r="H61" s="65"/>
      <c r="I61" s="65"/>
      <c r="J61" s="65"/>
      <c r="K61" s="65"/>
      <c r="L61" s="65"/>
      <c r="M61" s="65"/>
      <c r="N61" s="67">
        <v>1050.3052978515625</v>
      </c>
      <c r="O61" s="65"/>
      <c r="P61" s="65"/>
      <c r="Q61" s="65"/>
      <c r="R61" s="65">
        <f t="shared" si="19"/>
        <v>0</v>
      </c>
      <c r="S61" s="65"/>
      <c r="T61" s="65"/>
      <c r="U61" s="65"/>
      <c r="V61" s="65"/>
      <c r="W61" s="67">
        <v>4107.27783203125</v>
      </c>
      <c r="X61" s="65">
        <f t="shared" si="20"/>
        <v>0</v>
      </c>
      <c r="Y61" s="65"/>
      <c r="Z61" s="65"/>
      <c r="AA61" s="65"/>
      <c r="AB61" s="65"/>
      <c r="AC61" s="65"/>
      <c r="AD61" s="65"/>
      <c r="AE61" s="65"/>
      <c r="AF61" s="65"/>
      <c r="AG61" s="65">
        <v>19.173957824707031</v>
      </c>
      <c r="AH61" s="65"/>
      <c r="AI61" s="65"/>
      <c r="AJ61" s="65"/>
      <c r="AK61" s="65">
        <v>147.59689331054688</v>
      </c>
      <c r="AL61" s="65">
        <v>1223.219970703125</v>
      </c>
      <c r="AM61" s="65">
        <v>703.3123779296875</v>
      </c>
      <c r="AN61" s="65"/>
      <c r="AO61" s="65"/>
      <c r="AP61" s="65"/>
      <c r="AQ61" s="65"/>
      <c r="AR61" s="65"/>
      <c r="AS61" s="65"/>
      <c r="AT61" s="65"/>
      <c r="AU61" s="65"/>
      <c r="AV61" s="65"/>
      <c r="AW61" s="65"/>
      <c r="AX61" s="65"/>
      <c r="AY61" s="65"/>
      <c r="AZ61" s="65"/>
      <c r="BA61" s="65"/>
      <c r="BB61" s="65"/>
      <c r="BC61" s="65"/>
      <c r="BD61" s="65"/>
      <c r="BE61" s="65">
        <v>2555.572021484375</v>
      </c>
      <c r="BF61" s="68"/>
    </row>
    <row r="62" spans="1:58" x14ac:dyDescent="0.2">
      <c r="A62" s="64" t="s">
        <v>281</v>
      </c>
      <c r="B62" s="65">
        <f t="shared" si="18"/>
        <v>0</v>
      </c>
      <c r="C62" s="65"/>
      <c r="D62" s="65"/>
      <c r="E62" s="65"/>
      <c r="F62" s="65"/>
      <c r="G62" s="65"/>
      <c r="H62" s="65"/>
      <c r="I62" s="65"/>
      <c r="J62" s="65"/>
      <c r="K62" s="65"/>
      <c r="L62" s="65"/>
      <c r="M62" s="65"/>
      <c r="N62" s="67">
        <v>3650.291259765625</v>
      </c>
      <c r="O62" s="65"/>
      <c r="P62" s="65"/>
      <c r="Q62" s="65"/>
      <c r="R62" s="65">
        <f t="shared" si="19"/>
        <v>0</v>
      </c>
      <c r="S62" s="65"/>
      <c r="T62" s="65"/>
      <c r="U62" s="65"/>
      <c r="V62" s="65"/>
      <c r="W62" s="67">
        <v>691.9766845703125</v>
      </c>
      <c r="X62" s="65">
        <f t="shared" si="20"/>
        <v>0</v>
      </c>
      <c r="Y62" s="65"/>
      <c r="Z62" s="65"/>
      <c r="AA62" s="65"/>
      <c r="AB62" s="65"/>
      <c r="AC62" s="65"/>
      <c r="AD62" s="65"/>
      <c r="AE62" s="65"/>
      <c r="AF62" s="65"/>
      <c r="AG62" s="65">
        <v>0.37620002031326294</v>
      </c>
      <c r="AH62" s="65"/>
      <c r="AI62" s="65"/>
      <c r="AJ62" s="65"/>
      <c r="AK62" s="65"/>
      <c r="AL62" s="65">
        <v>113.55293273925781</v>
      </c>
      <c r="AM62" s="65">
        <v>38.325748443603516</v>
      </c>
      <c r="AN62" s="65"/>
      <c r="AO62" s="65"/>
      <c r="AP62" s="65"/>
      <c r="AQ62" s="65"/>
      <c r="AR62" s="65"/>
      <c r="AS62" s="65"/>
      <c r="AT62" s="65"/>
      <c r="AU62" s="65"/>
      <c r="AV62" s="65"/>
      <c r="AW62" s="65"/>
      <c r="AX62" s="65"/>
      <c r="AY62" s="65"/>
      <c r="AZ62" s="65"/>
      <c r="BA62" s="65"/>
      <c r="BB62" s="65"/>
      <c r="BC62" s="65"/>
      <c r="BD62" s="65"/>
      <c r="BE62" s="65">
        <v>4134.78857421875</v>
      </c>
      <c r="BF62" s="68"/>
    </row>
    <row r="63" spans="1:58" x14ac:dyDescent="0.2">
      <c r="A63" s="64" t="s">
        <v>282</v>
      </c>
      <c r="B63" s="65">
        <f t="shared" si="18"/>
        <v>0</v>
      </c>
      <c r="C63" s="65"/>
      <c r="D63" s="65"/>
      <c r="E63" s="65"/>
      <c r="F63" s="65"/>
      <c r="G63" s="65"/>
      <c r="H63" s="65"/>
      <c r="I63" s="65"/>
      <c r="J63" s="65"/>
      <c r="K63" s="65"/>
      <c r="L63" s="65"/>
      <c r="M63" s="65"/>
      <c r="N63" s="67"/>
      <c r="O63" s="65"/>
      <c r="P63" s="65"/>
      <c r="Q63" s="65"/>
      <c r="R63" s="65">
        <f t="shared" si="19"/>
        <v>0</v>
      </c>
      <c r="S63" s="65"/>
      <c r="T63" s="65"/>
      <c r="U63" s="65"/>
      <c r="V63" s="65"/>
      <c r="W63" s="67"/>
      <c r="X63" s="65">
        <f t="shared" si="20"/>
        <v>0</v>
      </c>
      <c r="Y63" s="65"/>
      <c r="Z63" s="65"/>
      <c r="AA63" s="65"/>
      <c r="AB63" s="65"/>
      <c r="AC63" s="65"/>
      <c r="AD63" s="65"/>
      <c r="AE63" s="65"/>
      <c r="AF63" s="65"/>
      <c r="AG63" s="65">
        <v>3.3976333141326904</v>
      </c>
      <c r="AH63" s="65"/>
      <c r="AI63" s="65"/>
      <c r="AJ63" s="65"/>
      <c r="AK63" s="65">
        <v>0.3107999861240387</v>
      </c>
      <c r="AL63" s="65">
        <v>212.43272399902344</v>
      </c>
      <c r="AM63" s="65">
        <v>72.2236328125</v>
      </c>
      <c r="AN63" s="65"/>
      <c r="AO63" s="65"/>
      <c r="AP63" s="65"/>
      <c r="AQ63" s="65"/>
      <c r="AR63" s="65"/>
      <c r="AS63" s="65"/>
      <c r="AT63" s="65"/>
      <c r="AU63" s="65"/>
      <c r="AV63" s="65"/>
      <c r="AW63" s="65"/>
      <c r="AX63" s="65"/>
      <c r="AY63" s="65"/>
      <c r="AZ63" s="65"/>
      <c r="BA63" s="65"/>
      <c r="BB63" s="65"/>
      <c r="BC63" s="65"/>
      <c r="BD63" s="65"/>
      <c r="BE63" s="65">
        <v>1189.02685546875</v>
      </c>
      <c r="BF63" s="68"/>
    </row>
    <row r="64" spans="1:58" x14ac:dyDescent="0.2">
      <c r="A64" s="64" t="s">
        <v>283</v>
      </c>
      <c r="B64" s="65">
        <f t="shared" si="18"/>
        <v>0</v>
      </c>
      <c r="C64" s="65"/>
      <c r="D64" s="65"/>
      <c r="E64" s="65"/>
      <c r="F64" s="65"/>
      <c r="G64" s="65"/>
      <c r="H64" s="65"/>
      <c r="I64" s="65"/>
      <c r="J64" s="65"/>
      <c r="K64" s="65"/>
      <c r="L64" s="65"/>
      <c r="M64" s="65"/>
      <c r="N64" s="67"/>
      <c r="O64" s="65"/>
      <c r="P64" s="65"/>
      <c r="Q64" s="65"/>
      <c r="R64" s="65">
        <f t="shared" si="19"/>
        <v>0</v>
      </c>
      <c r="S64" s="65"/>
      <c r="T64" s="65"/>
      <c r="U64" s="65"/>
      <c r="V64" s="65"/>
      <c r="W64" s="67"/>
      <c r="X64" s="65">
        <f t="shared" si="20"/>
        <v>0</v>
      </c>
      <c r="Y64" s="65"/>
      <c r="Z64" s="65"/>
      <c r="AA64" s="65"/>
      <c r="AB64" s="65"/>
      <c r="AC64" s="65"/>
      <c r="AD64" s="65"/>
      <c r="AE64" s="65"/>
      <c r="AF64" s="65">
        <v>45.330268859863281</v>
      </c>
      <c r="AG64" s="65">
        <v>46.802585601806641</v>
      </c>
      <c r="AH64" s="65"/>
      <c r="AI64" s="65"/>
      <c r="AJ64" s="65"/>
      <c r="AK64" s="65">
        <v>152.81285095214844</v>
      </c>
      <c r="AL64" s="65">
        <v>2841.988037109375</v>
      </c>
      <c r="AM64" s="65">
        <v>7513.03271484375</v>
      </c>
      <c r="AN64" s="65"/>
      <c r="AO64" s="65"/>
      <c r="AP64" s="65"/>
      <c r="AQ64" s="65"/>
      <c r="AR64" s="65"/>
      <c r="AS64" s="65"/>
      <c r="AT64" s="65"/>
      <c r="AU64" s="65"/>
      <c r="AV64" s="65"/>
      <c r="AW64" s="65"/>
      <c r="AX64" s="65"/>
      <c r="AY64" s="65"/>
      <c r="AZ64" s="65"/>
      <c r="BA64" s="65"/>
      <c r="BB64" s="65"/>
      <c r="BC64" s="65"/>
      <c r="BD64" s="65"/>
      <c r="BE64" s="65">
        <v>819.52587890625</v>
      </c>
      <c r="BF64" s="68"/>
    </row>
    <row r="65" spans="1:58" x14ac:dyDescent="0.2">
      <c r="A65" s="64" t="s">
        <v>284</v>
      </c>
      <c r="B65" s="65">
        <f t="shared" si="18"/>
        <v>0</v>
      </c>
      <c r="C65" s="65"/>
      <c r="D65" s="65"/>
      <c r="E65" s="65"/>
      <c r="F65" s="65"/>
      <c r="G65" s="65"/>
      <c r="H65" s="65"/>
      <c r="I65" s="65"/>
      <c r="J65" s="65"/>
      <c r="K65" s="65"/>
      <c r="L65" s="65"/>
      <c r="M65" s="65"/>
      <c r="N65" s="67"/>
      <c r="O65" s="65"/>
      <c r="P65" s="65"/>
      <c r="Q65" s="65"/>
      <c r="R65" s="65">
        <f t="shared" si="19"/>
        <v>0</v>
      </c>
      <c r="S65" s="65"/>
      <c r="T65" s="65"/>
      <c r="U65" s="65"/>
      <c r="V65" s="65"/>
      <c r="W65" s="67">
        <v>12.706000328063965</v>
      </c>
      <c r="X65" s="65">
        <f t="shared" si="20"/>
        <v>0</v>
      </c>
      <c r="Y65" s="65"/>
      <c r="Z65" s="65"/>
      <c r="AA65" s="65"/>
      <c r="AB65" s="65"/>
      <c r="AC65" s="65"/>
      <c r="AD65" s="65"/>
      <c r="AE65" s="65"/>
      <c r="AF65" s="65"/>
      <c r="AG65" s="65"/>
      <c r="AH65" s="65"/>
      <c r="AI65" s="65"/>
      <c r="AJ65" s="65"/>
      <c r="AK65" s="65">
        <v>13.092487335205078</v>
      </c>
      <c r="AL65" s="65"/>
      <c r="AM65" s="65">
        <v>22.284580230712891</v>
      </c>
      <c r="AN65" s="65"/>
      <c r="AO65" s="65"/>
      <c r="AP65" s="65"/>
      <c r="AQ65" s="65"/>
      <c r="AR65" s="65"/>
      <c r="AS65" s="65"/>
      <c r="AT65" s="65"/>
      <c r="AU65" s="65"/>
      <c r="AV65" s="65"/>
      <c r="AW65" s="65"/>
      <c r="AX65" s="65"/>
      <c r="AY65" s="65"/>
      <c r="AZ65" s="65"/>
      <c r="BA65" s="65"/>
      <c r="BB65" s="65"/>
      <c r="BC65" s="65"/>
      <c r="BD65" s="65"/>
      <c r="BE65" s="65">
        <v>583.39813232421875</v>
      </c>
      <c r="BF65" s="68"/>
    </row>
    <row r="66" spans="1:58" x14ac:dyDescent="0.2">
      <c r="A66" s="64" t="s">
        <v>285</v>
      </c>
      <c r="B66" s="65">
        <f t="shared" si="18"/>
        <v>132627.859375</v>
      </c>
      <c r="C66" s="65"/>
      <c r="D66" s="65"/>
      <c r="E66" s="65"/>
      <c r="F66" s="65">
        <v>132627.859375</v>
      </c>
      <c r="G66" s="65"/>
      <c r="H66" s="65"/>
      <c r="I66" s="65"/>
      <c r="J66" s="65"/>
      <c r="K66" s="65"/>
      <c r="L66" s="65"/>
      <c r="M66" s="65"/>
      <c r="N66" s="67">
        <v>2063.50390625</v>
      </c>
      <c r="O66" s="65"/>
      <c r="P66" s="65"/>
      <c r="Q66" s="65"/>
      <c r="R66" s="65">
        <v>396746.40625</v>
      </c>
      <c r="S66" s="65">
        <v>396746.40625</v>
      </c>
      <c r="T66" s="65"/>
      <c r="U66" s="65"/>
      <c r="V66" s="65"/>
      <c r="W66" s="67">
        <v>2801.135986328125</v>
      </c>
      <c r="X66" s="65">
        <f t="shared" si="20"/>
        <v>0</v>
      </c>
      <c r="Y66" s="65"/>
      <c r="Z66" s="65"/>
      <c r="AA66" s="65"/>
      <c r="AB66" s="65"/>
      <c r="AC66" s="65"/>
      <c r="AD66" s="65"/>
      <c r="AE66" s="65"/>
      <c r="AF66" s="65"/>
      <c r="AG66" s="65">
        <v>602.839111328125</v>
      </c>
      <c r="AH66" s="65"/>
      <c r="AI66" s="65"/>
      <c r="AJ66" s="65"/>
      <c r="AK66" s="65">
        <v>623.545166015625</v>
      </c>
      <c r="AL66" s="65">
        <v>3549.055419921875</v>
      </c>
      <c r="AM66" s="65">
        <v>1280.4705810546875</v>
      </c>
      <c r="AN66" s="65">
        <v>10366.724609375</v>
      </c>
      <c r="AO66" s="65"/>
      <c r="AP66" s="65"/>
      <c r="AQ66" s="65"/>
      <c r="AR66" s="65"/>
      <c r="AS66" s="65"/>
      <c r="AT66" s="65"/>
      <c r="AU66" s="65"/>
      <c r="AV66" s="65"/>
      <c r="AW66" s="65"/>
      <c r="AX66" s="65"/>
      <c r="AY66" s="65"/>
      <c r="AZ66" s="65"/>
      <c r="BA66" s="65"/>
      <c r="BB66" s="65"/>
      <c r="BC66" s="65"/>
      <c r="BD66" s="65"/>
      <c r="BE66" s="65">
        <v>101902.03125</v>
      </c>
      <c r="BF66" s="68"/>
    </row>
    <row r="67" spans="1:58" x14ac:dyDescent="0.2">
      <c r="A67" s="64" t="s">
        <v>242</v>
      </c>
      <c r="B67" s="74"/>
      <c r="C67" s="65"/>
      <c r="D67" s="65"/>
      <c r="E67" s="65"/>
      <c r="F67" s="65"/>
      <c r="G67" s="65"/>
      <c r="H67" s="65"/>
      <c r="I67" s="65"/>
      <c r="J67" s="65"/>
      <c r="K67" s="65"/>
      <c r="L67" s="65"/>
      <c r="M67" s="65"/>
      <c r="N67" s="67"/>
      <c r="O67" s="65"/>
      <c r="P67" s="65"/>
      <c r="Q67" s="65"/>
      <c r="R67" s="65">
        <f t="shared" si="19"/>
        <v>0</v>
      </c>
      <c r="S67" s="65"/>
      <c r="T67" s="65"/>
      <c r="U67" s="65"/>
      <c r="V67" s="65"/>
      <c r="W67" s="67"/>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8"/>
    </row>
    <row r="68" spans="1:58" s="83" customFormat="1" x14ac:dyDescent="0.2">
      <c r="A68" s="79" t="s">
        <v>286</v>
      </c>
      <c r="B68" s="80">
        <f>SUM(B69:B75)</f>
        <v>151922.625</v>
      </c>
      <c r="C68" s="80">
        <f t="shared" ref="C68:AU68" si="21">SUM(C69:C75)</f>
        <v>0</v>
      </c>
      <c r="D68" s="80"/>
      <c r="E68" s="80">
        <f t="shared" si="21"/>
        <v>0</v>
      </c>
      <c r="F68" s="80">
        <f t="shared" si="21"/>
        <v>151922.625</v>
      </c>
      <c r="G68" s="80">
        <f t="shared" si="21"/>
        <v>0</v>
      </c>
      <c r="H68" s="80">
        <f t="shared" si="21"/>
        <v>0</v>
      </c>
      <c r="I68" s="80">
        <f t="shared" si="21"/>
        <v>0</v>
      </c>
      <c r="J68" s="80">
        <f t="shared" si="21"/>
        <v>0</v>
      </c>
      <c r="K68" s="80">
        <f t="shared" si="21"/>
        <v>0</v>
      </c>
      <c r="L68" s="80">
        <f t="shared" si="21"/>
        <v>0</v>
      </c>
      <c r="M68" s="80">
        <f t="shared" si="21"/>
        <v>0</v>
      </c>
      <c r="N68" s="81">
        <f t="shared" si="21"/>
        <v>0</v>
      </c>
      <c r="O68" s="80">
        <f t="shared" si="21"/>
        <v>0</v>
      </c>
      <c r="P68" s="80">
        <f t="shared" si="21"/>
        <v>0</v>
      </c>
      <c r="Q68" s="80">
        <f t="shared" si="21"/>
        <v>0</v>
      </c>
      <c r="R68" s="80">
        <f t="shared" si="21"/>
        <v>0</v>
      </c>
      <c r="S68" s="80">
        <f t="shared" si="21"/>
        <v>0</v>
      </c>
      <c r="T68" s="80">
        <f t="shared" si="21"/>
        <v>0</v>
      </c>
      <c r="U68" s="80">
        <f t="shared" si="21"/>
        <v>0</v>
      </c>
      <c r="V68" s="80">
        <f t="shared" si="21"/>
        <v>0</v>
      </c>
      <c r="W68" s="81">
        <f t="shared" si="21"/>
        <v>0</v>
      </c>
      <c r="X68" s="81">
        <f t="shared" si="21"/>
        <v>0</v>
      </c>
      <c r="Y68" s="80">
        <f t="shared" si="21"/>
        <v>0</v>
      </c>
      <c r="Z68" s="80">
        <f t="shared" si="21"/>
        <v>0</v>
      </c>
      <c r="AA68" s="80">
        <f t="shared" si="21"/>
        <v>0</v>
      </c>
      <c r="AB68" s="80">
        <f t="shared" si="21"/>
        <v>0</v>
      </c>
      <c r="AC68" s="80">
        <f t="shared" si="21"/>
        <v>0</v>
      </c>
      <c r="AD68" s="80">
        <f t="shared" si="21"/>
        <v>0</v>
      </c>
      <c r="AE68" s="80">
        <f t="shared" si="21"/>
        <v>0</v>
      </c>
      <c r="AF68" s="80">
        <f t="shared" si="21"/>
        <v>804.86511039733887</v>
      </c>
      <c r="AG68" s="80">
        <f t="shared" si="21"/>
        <v>323627.11287784576</v>
      </c>
      <c r="AH68" s="80">
        <f t="shared" si="21"/>
        <v>19147.89453125</v>
      </c>
      <c r="AI68" s="80">
        <f t="shared" si="21"/>
        <v>75460.15843963623</v>
      </c>
      <c r="AJ68" s="80">
        <f t="shared" si="21"/>
        <v>53021.595703125</v>
      </c>
      <c r="AK68" s="80">
        <f t="shared" si="21"/>
        <v>2885.718710469082</v>
      </c>
      <c r="AL68" s="80">
        <f t="shared" si="21"/>
        <v>251227.34799194336</v>
      </c>
      <c r="AM68" s="80">
        <f t="shared" si="21"/>
        <v>131.23738741874695</v>
      </c>
      <c r="AN68" s="80">
        <f t="shared" si="21"/>
        <v>0</v>
      </c>
      <c r="AO68" s="80">
        <f t="shared" si="21"/>
        <v>0</v>
      </c>
      <c r="AP68" s="80">
        <f t="shared" si="21"/>
        <v>0</v>
      </c>
      <c r="AQ68" s="80">
        <f t="shared" si="21"/>
        <v>0</v>
      </c>
      <c r="AR68" s="80">
        <f>SUM(AR69:AR75)</f>
        <v>0</v>
      </c>
      <c r="AS68" s="80">
        <f t="shared" si="21"/>
        <v>0</v>
      </c>
      <c r="AT68" s="80">
        <f t="shared" si="21"/>
        <v>0</v>
      </c>
      <c r="AU68" s="80">
        <f t="shared" si="21"/>
        <v>0</v>
      </c>
      <c r="AV68" s="80"/>
      <c r="AW68" s="80"/>
      <c r="AX68" s="80"/>
      <c r="AY68" s="80"/>
      <c r="AZ68" s="80"/>
      <c r="BA68" s="80"/>
      <c r="BB68" s="80">
        <f>SUM(BB69:BB75)</f>
        <v>0</v>
      </c>
      <c r="BC68" s="80">
        <f>SUM(BC69:BC75)</f>
        <v>0</v>
      </c>
      <c r="BD68" s="80">
        <f>SUM(BD69:BD75)</f>
        <v>0</v>
      </c>
      <c r="BE68" s="80">
        <f>SUM(BE69:BE75)</f>
        <v>583.62119475007057</v>
      </c>
      <c r="BF68" s="82">
        <f>SUM(BF69:BF75)</f>
        <v>0</v>
      </c>
    </row>
    <row r="69" spans="1:58" x14ac:dyDescent="0.2">
      <c r="A69" s="64" t="s">
        <v>287</v>
      </c>
      <c r="B69" s="65">
        <f t="shared" ref="B69:B75" si="22">+E69+F69+G69+D69</f>
        <v>0</v>
      </c>
      <c r="C69" s="65"/>
      <c r="D69" s="65"/>
      <c r="E69" s="65"/>
      <c r="F69" s="65"/>
      <c r="G69" s="65"/>
      <c r="H69" s="65"/>
      <c r="I69" s="65"/>
      <c r="J69" s="65"/>
      <c r="K69" s="65"/>
      <c r="L69" s="65"/>
      <c r="M69" s="65"/>
      <c r="N69" s="67"/>
      <c r="O69" s="65"/>
      <c r="P69" s="65"/>
      <c r="Q69" s="65"/>
      <c r="R69" s="65">
        <f t="shared" ref="R69:R75" si="23">SUM(S69:V69)</f>
        <v>0</v>
      </c>
      <c r="S69" s="65"/>
      <c r="T69" s="65"/>
      <c r="U69" s="65"/>
      <c r="V69" s="65"/>
      <c r="W69" s="67"/>
      <c r="X69" s="65">
        <f t="shared" ref="X69:X75" si="24">SUM(Y69:AC69)</f>
        <v>0</v>
      </c>
      <c r="Y69" s="65"/>
      <c r="Z69" s="65"/>
      <c r="AA69" s="65"/>
      <c r="AB69" s="65"/>
      <c r="AC69" s="65"/>
      <c r="AD69" s="65"/>
      <c r="AE69" s="65"/>
      <c r="AF69" s="65"/>
      <c r="AG69" s="65"/>
      <c r="AH69" s="65">
        <v>19147.89453125</v>
      </c>
      <c r="AI69" s="65">
        <v>12938.8662109375</v>
      </c>
      <c r="AJ69" s="65">
        <v>42416.7890625</v>
      </c>
      <c r="AK69" s="65"/>
      <c r="AL69" s="65"/>
      <c r="AM69" s="65"/>
      <c r="AN69" s="65"/>
      <c r="AO69" s="65"/>
      <c r="AP69" s="65"/>
      <c r="AQ69" s="65"/>
      <c r="AR69" s="65"/>
      <c r="AS69" s="65"/>
      <c r="AT69" s="65"/>
      <c r="AU69" s="65"/>
      <c r="AV69" s="65"/>
      <c r="AW69" s="65"/>
      <c r="AX69" s="65"/>
      <c r="AY69" s="65"/>
      <c r="AZ69" s="65"/>
      <c r="BA69" s="65"/>
      <c r="BB69" s="65"/>
      <c r="BC69" s="65"/>
      <c r="BD69" s="65"/>
      <c r="BE69" s="65"/>
      <c r="BF69" s="68"/>
    </row>
    <row r="70" spans="1:58" x14ac:dyDescent="0.2">
      <c r="A70" s="64" t="s">
        <v>288</v>
      </c>
      <c r="B70" s="65">
        <f t="shared" si="22"/>
        <v>0</v>
      </c>
      <c r="C70" s="65"/>
      <c r="D70" s="65"/>
      <c r="E70" s="65"/>
      <c r="F70" s="65"/>
      <c r="G70" s="65"/>
      <c r="H70" s="65"/>
      <c r="I70" s="65"/>
      <c r="J70" s="65"/>
      <c r="K70" s="65"/>
      <c r="L70" s="65"/>
      <c r="M70" s="65"/>
      <c r="N70" s="67"/>
      <c r="O70" s="65"/>
      <c r="P70" s="65"/>
      <c r="Q70" s="65"/>
      <c r="R70" s="65">
        <f t="shared" si="23"/>
        <v>0</v>
      </c>
      <c r="S70" s="65"/>
      <c r="T70" s="65"/>
      <c r="U70" s="65"/>
      <c r="V70" s="65"/>
      <c r="W70" s="67"/>
      <c r="X70" s="65">
        <f t="shared" si="24"/>
        <v>0</v>
      </c>
      <c r="Y70" s="65"/>
      <c r="Z70" s="65"/>
      <c r="AA70" s="65"/>
      <c r="AB70" s="65"/>
      <c r="AC70" s="65"/>
      <c r="AD70" s="65"/>
      <c r="AE70" s="65"/>
      <c r="AF70" s="65"/>
      <c r="AG70" s="65">
        <v>99.735893249511719</v>
      </c>
      <c r="AH70" s="65"/>
      <c r="AI70" s="65">
        <v>61865.7109375</v>
      </c>
      <c r="AJ70" s="65">
        <v>10604.806640625</v>
      </c>
      <c r="AK70" s="65"/>
      <c r="AL70" s="65">
        <v>288.62994384765625</v>
      </c>
      <c r="AM70" s="65">
        <v>2.5008256435394287</v>
      </c>
      <c r="AN70" s="65"/>
      <c r="AO70" s="65"/>
      <c r="AP70" s="65"/>
      <c r="AQ70" s="65"/>
      <c r="AR70" s="65"/>
      <c r="AS70" s="65"/>
      <c r="AT70" s="65"/>
      <c r="AU70" s="65"/>
      <c r="AV70" s="65"/>
      <c r="AW70" s="65"/>
      <c r="AX70" s="65"/>
      <c r="AY70" s="65"/>
      <c r="AZ70" s="65"/>
      <c r="BA70" s="65"/>
      <c r="BB70" s="65"/>
      <c r="BC70" s="65"/>
      <c r="BD70" s="65"/>
      <c r="BE70" s="65">
        <v>0.26035276055335999</v>
      </c>
      <c r="BF70" s="68"/>
    </row>
    <row r="71" spans="1:58" x14ac:dyDescent="0.2">
      <c r="A71" s="64" t="s">
        <v>289</v>
      </c>
      <c r="B71" s="65">
        <f t="shared" si="22"/>
        <v>0</v>
      </c>
      <c r="C71" s="65"/>
      <c r="D71" s="65"/>
      <c r="E71" s="65"/>
      <c r="F71" s="65"/>
      <c r="G71" s="65"/>
      <c r="H71" s="65"/>
      <c r="I71" s="65"/>
      <c r="J71" s="65"/>
      <c r="K71" s="65"/>
      <c r="L71" s="65"/>
      <c r="M71" s="65"/>
      <c r="N71" s="67"/>
      <c r="O71" s="65"/>
      <c r="P71" s="65"/>
      <c r="Q71" s="65"/>
      <c r="R71" s="65">
        <f t="shared" si="23"/>
        <v>0</v>
      </c>
      <c r="S71" s="65"/>
      <c r="T71" s="65"/>
      <c r="U71" s="65"/>
      <c r="V71" s="65"/>
      <c r="W71" s="67"/>
      <c r="X71" s="65">
        <f t="shared" si="24"/>
        <v>0</v>
      </c>
      <c r="Y71" s="65"/>
      <c r="Z71" s="65"/>
      <c r="AA71" s="65"/>
      <c r="AB71" s="65"/>
      <c r="AC71" s="65"/>
      <c r="AD71" s="65"/>
      <c r="AE71" s="65"/>
      <c r="AF71" s="65">
        <v>777.9124755859375</v>
      </c>
      <c r="AG71" s="65">
        <v>322211.3125</v>
      </c>
      <c r="AH71" s="65"/>
      <c r="AI71" s="65">
        <v>613.97198486328125</v>
      </c>
      <c r="AJ71" s="65"/>
      <c r="AK71" s="65">
        <v>2885.69873046875</v>
      </c>
      <c r="AL71" s="65">
        <v>243533.015625</v>
      </c>
      <c r="AM71" s="65">
        <v>112.68016815185547</v>
      </c>
      <c r="AN71" s="65"/>
      <c r="AO71" s="65"/>
      <c r="AP71" s="65"/>
      <c r="AQ71" s="65"/>
      <c r="AR71" s="65"/>
      <c r="AS71" s="65"/>
      <c r="AT71" s="65"/>
      <c r="AU71" s="65"/>
      <c r="AV71" s="65"/>
      <c r="AW71" s="65"/>
      <c r="AX71" s="65"/>
      <c r="AY71" s="65"/>
      <c r="AZ71" s="65"/>
      <c r="BA71" s="65"/>
      <c r="BB71" s="65"/>
      <c r="BC71" s="65"/>
      <c r="BD71" s="65"/>
      <c r="BE71" s="65">
        <v>0.18497529625892639</v>
      </c>
      <c r="BF71" s="68"/>
    </row>
    <row r="72" spans="1:58" x14ac:dyDescent="0.2">
      <c r="A72" s="64" t="s">
        <v>290</v>
      </c>
      <c r="B72" s="65">
        <f t="shared" si="22"/>
        <v>0</v>
      </c>
      <c r="C72" s="65"/>
      <c r="D72" s="65"/>
      <c r="E72" s="65"/>
      <c r="F72" s="65"/>
      <c r="G72" s="65"/>
      <c r="H72" s="65"/>
      <c r="I72" s="65"/>
      <c r="J72" s="65"/>
      <c r="K72" s="65"/>
      <c r="L72" s="65"/>
      <c r="M72" s="65"/>
      <c r="N72" s="67"/>
      <c r="O72" s="65"/>
      <c r="P72" s="65"/>
      <c r="Q72" s="65"/>
      <c r="R72" s="65">
        <f t="shared" si="23"/>
        <v>0</v>
      </c>
      <c r="S72" s="65"/>
      <c r="T72" s="65"/>
      <c r="U72" s="65"/>
      <c r="V72" s="65"/>
      <c r="W72" s="67"/>
      <c r="X72" s="65">
        <f t="shared" si="24"/>
        <v>0</v>
      </c>
      <c r="Y72" s="65"/>
      <c r="Z72" s="65"/>
      <c r="AA72" s="65"/>
      <c r="AB72" s="65"/>
      <c r="AC72" s="65"/>
      <c r="AD72" s="65"/>
      <c r="AE72" s="65"/>
      <c r="AF72" s="65">
        <v>18.083108901977539</v>
      </c>
      <c r="AG72" s="65">
        <v>1211.655517578125</v>
      </c>
      <c r="AH72" s="65"/>
      <c r="AI72" s="65">
        <v>39.527622222900391</v>
      </c>
      <c r="AJ72" s="65"/>
      <c r="AK72" s="65">
        <v>1.9980000331997871E-2</v>
      </c>
      <c r="AL72" s="65">
        <v>6467.2216796875</v>
      </c>
      <c r="AM72" s="65">
        <v>4.5532865524291992</v>
      </c>
      <c r="AN72" s="65"/>
      <c r="AO72" s="65"/>
      <c r="AP72" s="65"/>
      <c r="AQ72" s="65"/>
      <c r="AR72" s="65"/>
      <c r="AS72" s="65"/>
      <c r="AT72" s="65"/>
      <c r="AU72" s="65"/>
      <c r="AV72" s="65"/>
      <c r="AW72" s="65"/>
      <c r="AX72" s="65"/>
      <c r="AY72" s="65"/>
      <c r="AZ72" s="65"/>
      <c r="BA72" s="65"/>
      <c r="BB72" s="65"/>
      <c r="BC72" s="65"/>
      <c r="BD72" s="65"/>
      <c r="BE72" s="65">
        <v>10.283328056335449</v>
      </c>
      <c r="BF72" s="68"/>
    </row>
    <row r="73" spans="1:58" x14ac:dyDescent="0.2">
      <c r="A73" s="64" t="s">
        <v>291</v>
      </c>
      <c r="B73" s="65">
        <f t="shared" si="22"/>
        <v>0</v>
      </c>
      <c r="C73" s="65"/>
      <c r="D73" s="65"/>
      <c r="E73" s="65"/>
      <c r="F73" s="65"/>
      <c r="G73" s="65"/>
      <c r="H73" s="65"/>
      <c r="I73" s="65"/>
      <c r="J73" s="65"/>
      <c r="K73" s="65"/>
      <c r="L73" s="65"/>
      <c r="M73" s="65"/>
      <c r="N73" s="67"/>
      <c r="O73" s="65"/>
      <c r="P73" s="65"/>
      <c r="Q73" s="65"/>
      <c r="R73" s="65">
        <f t="shared" si="23"/>
        <v>0</v>
      </c>
      <c r="S73" s="65"/>
      <c r="T73" s="65"/>
      <c r="U73" s="65"/>
      <c r="V73" s="65"/>
      <c r="W73" s="67"/>
      <c r="X73" s="65">
        <f t="shared" si="24"/>
        <v>0</v>
      </c>
      <c r="Y73" s="65"/>
      <c r="Z73" s="65"/>
      <c r="AA73" s="65"/>
      <c r="AB73" s="65"/>
      <c r="AC73" s="65"/>
      <c r="AD73" s="65"/>
      <c r="AE73" s="65"/>
      <c r="AF73" s="65"/>
      <c r="AG73" s="65">
        <v>7.2012491226196289</v>
      </c>
      <c r="AH73" s="65"/>
      <c r="AI73" s="65">
        <v>2.0816841125488281</v>
      </c>
      <c r="AJ73" s="65"/>
      <c r="AK73" s="65"/>
      <c r="AL73" s="65">
        <v>581.10906982421875</v>
      </c>
      <c r="AM73" s="65"/>
      <c r="AN73" s="65"/>
      <c r="AO73" s="65"/>
      <c r="AP73" s="65"/>
      <c r="AQ73" s="65"/>
      <c r="AR73" s="65"/>
      <c r="AS73" s="65"/>
      <c r="AT73" s="65"/>
      <c r="AU73" s="65"/>
      <c r="AV73" s="65"/>
      <c r="AW73" s="65"/>
      <c r="AX73" s="65"/>
      <c r="AY73" s="65"/>
      <c r="AZ73" s="65"/>
      <c r="BA73" s="65"/>
      <c r="BB73" s="65"/>
      <c r="BC73" s="65"/>
      <c r="BD73" s="65"/>
      <c r="BE73" s="65">
        <v>0.2967134416103363</v>
      </c>
      <c r="BF73" s="68"/>
    </row>
    <row r="74" spans="1:58" x14ac:dyDescent="0.2">
      <c r="A74" s="64" t="s">
        <v>292</v>
      </c>
      <c r="B74" s="65">
        <f t="shared" si="22"/>
        <v>0</v>
      </c>
      <c r="C74" s="65"/>
      <c r="D74" s="65"/>
      <c r="E74" s="65"/>
      <c r="F74" s="65"/>
      <c r="G74" s="65"/>
      <c r="H74" s="65"/>
      <c r="I74" s="65"/>
      <c r="J74" s="65"/>
      <c r="K74" s="65"/>
      <c r="L74" s="65"/>
      <c r="M74" s="65"/>
      <c r="N74" s="67"/>
      <c r="O74" s="65"/>
      <c r="P74" s="65"/>
      <c r="Q74" s="65"/>
      <c r="R74" s="65">
        <f t="shared" si="23"/>
        <v>0</v>
      </c>
      <c r="S74" s="65"/>
      <c r="T74" s="65"/>
      <c r="U74" s="65"/>
      <c r="V74" s="65"/>
      <c r="W74" s="67"/>
      <c r="X74" s="65">
        <f t="shared" si="24"/>
        <v>0</v>
      </c>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8"/>
    </row>
    <row r="75" spans="1:58" x14ac:dyDescent="0.2">
      <c r="A75" s="64" t="s">
        <v>293</v>
      </c>
      <c r="B75" s="65">
        <f t="shared" si="22"/>
        <v>151922.625</v>
      </c>
      <c r="C75" s="65"/>
      <c r="D75" s="65"/>
      <c r="E75" s="65"/>
      <c r="F75" s="65">
        <v>151922.625</v>
      </c>
      <c r="G75" s="65"/>
      <c r="H75" s="65"/>
      <c r="I75" s="65"/>
      <c r="J75" s="65"/>
      <c r="K75" s="65"/>
      <c r="L75" s="65"/>
      <c r="M75" s="65"/>
      <c r="N75" s="67"/>
      <c r="O75" s="65"/>
      <c r="P75" s="65"/>
      <c r="Q75" s="65"/>
      <c r="R75" s="65">
        <f t="shared" si="23"/>
        <v>0</v>
      </c>
      <c r="S75" s="65"/>
      <c r="T75" s="65"/>
      <c r="U75" s="65"/>
      <c r="V75" s="65"/>
      <c r="W75" s="67"/>
      <c r="X75" s="65">
        <f t="shared" si="24"/>
        <v>0</v>
      </c>
      <c r="Y75" s="65"/>
      <c r="Z75" s="65"/>
      <c r="AA75" s="65"/>
      <c r="AB75" s="65"/>
      <c r="AC75" s="65"/>
      <c r="AD75" s="65"/>
      <c r="AE75" s="65"/>
      <c r="AF75" s="65">
        <v>8.8695259094238281</v>
      </c>
      <c r="AG75" s="65">
        <v>97.207717895507813</v>
      </c>
      <c r="AH75" s="65"/>
      <c r="AI75" s="65"/>
      <c r="AJ75" s="65"/>
      <c r="AK75" s="65"/>
      <c r="AL75" s="65">
        <v>357.37167358398438</v>
      </c>
      <c r="AM75" s="65">
        <v>11.503107070922852</v>
      </c>
      <c r="AN75" s="65"/>
      <c r="AO75" s="65"/>
      <c r="AP75" s="65"/>
      <c r="AQ75" s="65"/>
      <c r="AR75" s="65"/>
      <c r="AS75" s="65"/>
      <c r="AT75" s="65"/>
      <c r="AU75" s="65"/>
      <c r="AV75" s="65"/>
      <c r="AW75" s="65"/>
      <c r="AX75" s="65"/>
      <c r="AY75" s="65"/>
      <c r="AZ75" s="65"/>
      <c r="BA75" s="65"/>
      <c r="BB75" s="65"/>
      <c r="BC75" s="65"/>
      <c r="BD75" s="65"/>
      <c r="BE75" s="65">
        <v>572.5958251953125</v>
      </c>
      <c r="BF75" s="68"/>
    </row>
    <row r="76" spans="1:58" x14ac:dyDescent="0.2">
      <c r="A76" s="64" t="s">
        <v>242</v>
      </c>
      <c r="B76" s="74"/>
      <c r="C76" s="65"/>
      <c r="D76" s="65"/>
      <c r="E76" s="65"/>
      <c r="F76" s="65"/>
      <c r="G76" s="65"/>
      <c r="H76" s="65"/>
      <c r="I76" s="65"/>
      <c r="J76" s="65"/>
      <c r="K76" s="65"/>
      <c r="L76" s="65"/>
      <c r="M76" s="65"/>
      <c r="N76" s="67"/>
      <c r="O76" s="65"/>
      <c r="P76" s="65"/>
      <c r="Q76" s="65"/>
      <c r="R76" s="65"/>
      <c r="S76" s="65"/>
      <c r="T76" s="65"/>
      <c r="U76" s="65"/>
      <c r="V76" s="65"/>
      <c r="W76" s="67"/>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8"/>
    </row>
    <row r="77" spans="1:58" s="83" customFormat="1" x14ac:dyDescent="0.2">
      <c r="A77" s="79" t="s">
        <v>294</v>
      </c>
      <c r="B77" s="65">
        <f>SUM(B78:B81)</f>
        <v>112072.68083251952</v>
      </c>
      <c r="C77" s="65">
        <f t="shared" ref="C77:AU77" si="25">SUM(C78:C81)</f>
        <v>0</v>
      </c>
      <c r="D77" s="65">
        <v>1259.3900000000001</v>
      </c>
      <c r="E77" s="65"/>
      <c r="F77" s="65">
        <f t="shared" si="25"/>
        <v>110813.29083251953</v>
      </c>
      <c r="G77" s="65">
        <f t="shared" si="25"/>
        <v>0</v>
      </c>
      <c r="H77" s="65">
        <f t="shared" si="25"/>
        <v>0</v>
      </c>
      <c r="I77" s="65">
        <f t="shared" si="25"/>
        <v>0</v>
      </c>
      <c r="J77" s="65">
        <f t="shared" si="25"/>
        <v>0</v>
      </c>
      <c r="K77" s="65">
        <f t="shared" si="25"/>
        <v>0</v>
      </c>
      <c r="L77" s="65">
        <f t="shared" si="25"/>
        <v>0</v>
      </c>
      <c r="M77" s="65">
        <f t="shared" si="25"/>
        <v>0</v>
      </c>
      <c r="N77" s="67">
        <f t="shared" si="25"/>
        <v>0</v>
      </c>
      <c r="O77" s="65">
        <f t="shared" si="25"/>
        <v>0</v>
      </c>
      <c r="P77" s="65">
        <f t="shared" si="25"/>
        <v>0</v>
      </c>
      <c r="Q77" s="65">
        <f t="shared" si="25"/>
        <v>0</v>
      </c>
      <c r="R77" s="65">
        <f t="shared" si="25"/>
        <v>28675.890625</v>
      </c>
      <c r="S77" s="65">
        <f t="shared" si="25"/>
        <v>28675.890625</v>
      </c>
      <c r="T77" s="65">
        <f>SUM(T78:T81)</f>
        <v>0</v>
      </c>
      <c r="U77" s="65">
        <f t="shared" si="25"/>
        <v>0</v>
      </c>
      <c r="V77" s="65">
        <f t="shared" si="25"/>
        <v>0</v>
      </c>
      <c r="W77" s="67">
        <f t="shared" si="25"/>
        <v>1594.2151184082031</v>
      </c>
      <c r="X77" s="67">
        <f>SUM(X78:X81)</f>
        <v>0</v>
      </c>
      <c r="Y77" s="65">
        <f>SUM(Y78:Y81)</f>
        <v>0</v>
      </c>
      <c r="Z77" s="65">
        <f t="shared" si="25"/>
        <v>0</v>
      </c>
      <c r="AA77" s="65">
        <f>SUM(AA78:AA81)</f>
        <v>0</v>
      </c>
      <c r="AB77" s="65">
        <f t="shared" si="25"/>
        <v>0</v>
      </c>
      <c r="AC77" s="65">
        <f>SUM(AC78:AC81)</f>
        <v>0</v>
      </c>
      <c r="AD77" s="65">
        <f>SUM(AD78:AD81)</f>
        <v>0</v>
      </c>
      <c r="AE77" s="65">
        <f t="shared" si="25"/>
        <v>0</v>
      </c>
      <c r="AF77" s="65">
        <f t="shared" si="25"/>
        <v>11656.400803565979</v>
      </c>
      <c r="AG77" s="65">
        <f t="shared" si="25"/>
        <v>70719.119929790497</v>
      </c>
      <c r="AH77" s="65">
        <f t="shared" si="25"/>
        <v>0</v>
      </c>
      <c r="AI77" s="65">
        <f t="shared" si="25"/>
        <v>7030.5857849121094</v>
      </c>
      <c r="AJ77" s="65">
        <f t="shared" si="25"/>
        <v>0</v>
      </c>
      <c r="AK77" s="65">
        <f t="shared" si="25"/>
        <v>23035.603515625</v>
      </c>
      <c r="AL77" s="65">
        <f t="shared" si="25"/>
        <v>180077.19068527222</v>
      </c>
      <c r="AM77" s="65">
        <f t="shared" si="25"/>
        <v>2665.9503784179688</v>
      </c>
      <c r="AN77" s="65">
        <f t="shared" si="25"/>
        <v>0</v>
      </c>
      <c r="AO77" s="65">
        <f t="shared" si="25"/>
        <v>0</v>
      </c>
      <c r="AP77" s="65">
        <f t="shared" si="25"/>
        <v>0</v>
      </c>
      <c r="AQ77" s="65">
        <f t="shared" si="25"/>
        <v>0</v>
      </c>
      <c r="AR77" s="65">
        <f t="shared" si="25"/>
        <v>0</v>
      </c>
      <c r="AS77" s="65">
        <f t="shared" si="25"/>
        <v>2845</v>
      </c>
      <c r="AT77" s="65">
        <f t="shared" si="25"/>
        <v>0</v>
      </c>
      <c r="AU77" s="65">
        <f t="shared" si="25"/>
        <v>0</v>
      </c>
      <c r="AV77" s="65"/>
      <c r="AW77" s="65"/>
      <c r="AX77" s="65"/>
      <c r="AY77" s="65"/>
      <c r="AZ77" s="65"/>
      <c r="BA77" s="65"/>
      <c r="BB77" s="65">
        <f>SUM(BB78:BB81)</f>
        <v>0</v>
      </c>
      <c r="BC77" s="65">
        <f>SUM(BC78:BC81)</f>
        <v>0</v>
      </c>
      <c r="BD77" s="65">
        <f>SUM(BD78:BD81)</f>
        <v>0</v>
      </c>
      <c r="BE77" s="65">
        <f>SUM(BE78:BE81)</f>
        <v>332053.19555664063</v>
      </c>
      <c r="BF77" s="68">
        <f>SUM(BF78:BF81)</f>
        <v>0</v>
      </c>
    </row>
    <row r="78" spans="1:58" x14ac:dyDescent="0.2">
      <c r="A78" s="64" t="s">
        <v>295</v>
      </c>
      <c r="B78" s="65">
        <f t="shared" ref="B78:B81" si="26">+E78+F78+G78+D78</f>
        <v>925.53302001953125</v>
      </c>
      <c r="C78" s="65"/>
      <c r="D78" s="65"/>
      <c r="E78" s="65"/>
      <c r="F78" s="65">
        <v>925.53302001953125</v>
      </c>
      <c r="G78" s="65"/>
      <c r="H78" s="65"/>
      <c r="I78" s="65"/>
      <c r="J78" s="65"/>
      <c r="K78" s="65"/>
      <c r="L78" s="65"/>
      <c r="M78" s="65"/>
      <c r="N78" s="67"/>
      <c r="O78" s="65"/>
      <c r="P78" s="65"/>
      <c r="Q78" s="65"/>
      <c r="R78" s="65">
        <f t="shared" ref="R78:R81" si="27">SUM(S78:V78)</f>
        <v>0</v>
      </c>
      <c r="S78" s="65"/>
      <c r="T78" s="65"/>
      <c r="U78" s="65"/>
      <c r="V78" s="65"/>
      <c r="W78" s="67"/>
      <c r="X78" s="65">
        <f>SUM(Y78:AC78)</f>
        <v>0</v>
      </c>
      <c r="Y78" s="65"/>
      <c r="Z78" s="65"/>
      <c r="AA78" s="65"/>
      <c r="AB78" s="65"/>
      <c r="AC78" s="65"/>
      <c r="AD78" s="65"/>
      <c r="AE78" s="65"/>
      <c r="AF78" s="65"/>
      <c r="AG78" s="65">
        <v>4120.89599609375</v>
      </c>
      <c r="AH78" s="65"/>
      <c r="AI78" s="65"/>
      <c r="AJ78" s="65"/>
      <c r="AK78" s="65">
        <v>9208.5810546875</v>
      </c>
      <c r="AL78" s="65">
        <v>34285.55859375</v>
      </c>
      <c r="AM78" s="65">
        <v>305.77239990234375</v>
      </c>
      <c r="AN78" s="65"/>
      <c r="AO78" s="65"/>
      <c r="AP78" s="65"/>
      <c r="AQ78" s="65"/>
      <c r="AR78" s="65"/>
      <c r="AS78" s="65"/>
      <c r="AT78" s="65"/>
      <c r="AU78" s="65"/>
      <c r="AV78" s="65"/>
      <c r="AW78" s="65"/>
      <c r="AX78" s="65"/>
      <c r="AY78" s="65"/>
      <c r="AZ78" s="65"/>
      <c r="BA78" s="65"/>
      <c r="BB78" s="65"/>
      <c r="BC78" s="65"/>
      <c r="BD78" s="65"/>
      <c r="BE78" s="65">
        <v>21484.798828125</v>
      </c>
      <c r="BF78" s="68"/>
    </row>
    <row r="79" spans="1:58" x14ac:dyDescent="0.2">
      <c r="A79" s="64" t="s">
        <v>296</v>
      </c>
      <c r="B79" s="65">
        <f t="shared" si="26"/>
        <v>10285.78515625</v>
      </c>
      <c r="C79" s="65"/>
      <c r="D79" s="65"/>
      <c r="E79" s="65"/>
      <c r="F79" s="65">
        <v>10285.78515625</v>
      </c>
      <c r="G79" s="65"/>
      <c r="H79" s="65"/>
      <c r="I79" s="65"/>
      <c r="J79" s="65"/>
      <c r="K79" s="65"/>
      <c r="L79" s="65"/>
      <c r="M79" s="65"/>
      <c r="N79" s="67"/>
      <c r="O79" s="65"/>
      <c r="P79" s="65"/>
      <c r="Q79" s="65"/>
      <c r="R79" s="65">
        <f t="shared" si="27"/>
        <v>0</v>
      </c>
      <c r="S79" s="65"/>
      <c r="T79" s="65"/>
      <c r="U79" s="65"/>
      <c r="V79" s="65"/>
      <c r="W79" s="67">
        <v>1352.025634765625</v>
      </c>
      <c r="X79" s="65">
        <f>SUM(Y79:AC79)</f>
        <v>0</v>
      </c>
      <c r="Y79" s="65"/>
      <c r="Z79" s="65"/>
      <c r="AA79" s="65"/>
      <c r="AB79" s="65"/>
      <c r="AC79" s="65"/>
      <c r="AD79" s="65"/>
      <c r="AE79" s="65"/>
      <c r="AF79" s="65">
        <v>11646.66796875</v>
      </c>
      <c r="AG79" s="65">
        <v>66592.078125</v>
      </c>
      <c r="AH79" s="65"/>
      <c r="AI79" s="65">
        <v>6875.54736328125</v>
      </c>
      <c r="AJ79" s="65"/>
      <c r="AK79" s="65">
        <v>13827.0224609375</v>
      </c>
      <c r="AL79" s="65">
        <v>145683.296875</v>
      </c>
      <c r="AM79" s="65">
        <v>2360.177978515625</v>
      </c>
      <c r="AN79" s="65"/>
      <c r="AO79" s="65"/>
      <c r="AP79" s="65"/>
      <c r="AQ79" s="65"/>
      <c r="AR79" s="65"/>
      <c r="AS79" s="65"/>
      <c r="AT79" s="65"/>
      <c r="AU79" s="65"/>
      <c r="AV79" s="65"/>
      <c r="AW79" s="65"/>
      <c r="AX79" s="65"/>
      <c r="AY79" s="65"/>
      <c r="AZ79" s="65"/>
      <c r="BA79" s="65"/>
      <c r="BB79" s="65"/>
      <c r="BC79" s="65"/>
      <c r="BD79" s="65"/>
      <c r="BE79" s="65">
        <v>133200</v>
      </c>
      <c r="BF79" s="68"/>
    </row>
    <row r="80" spans="1:58" x14ac:dyDescent="0.2">
      <c r="A80" s="64" t="s">
        <v>297</v>
      </c>
      <c r="B80" s="65">
        <f t="shared" si="26"/>
        <v>11278.88515625</v>
      </c>
      <c r="C80" s="65"/>
      <c r="D80" s="65">
        <v>993.1</v>
      </c>
      <c r="E80" s="65"/>
      <c r="F80" s="65">
        <v>10285.78515625</v>
      </c>
      <c r="G80" s="65"/>
      <c r="H80" s="65"/>
      <c r="I80" s="65"/>
      <c r="J80" s="65"/>
      <c r="K80" s="65"/>
      <c r="L80" s="65"/>
      <c r="M80" s="65"/>
      <c r="N80" s="67"/>
      <c r="O80" s="65"/>
      <c r="P80" s="65"/>
      <c r="Q80" s="65"/>
      <c r="R80" s="65">
        <v>28675.890625</v>
      </c>
      <c r="S80" s="65">
        <v>28675.890625</v>
      </c>
      <c r="T80" s="65"/>
      <c r="U80" s="65"/>
      <c r="V80" s="65"/>
      <c r="W80" s="67">
        <v>242.18948364257813</v>
      </c>
      <c r="X80" s="65">
        <f>SUM(Y80:AC80)</f>
        <v>0</v>
      </c>
      <c r="Y80" s="65"/>
      <c r="Z80" s="65"/>
      <c r="AA80" s="65"/>
      <c r="AB80" s="65"/>
      <c r="AC80" s="65"/>
      <c r="AD80" s="65"/>
      <c r="AE80" s="65"/>
      <c r="AF80" s="65">
        <v>9.7328348159790039</v>
      </c>
      <c r="AG80" s="65">
        <v>6.1458086967468262</v>
      </c>
      <c r="AH80" s="65"/>
      <c r="AI80" s="65">
        <v>155.03842163085938</v>
      </c>
      <c r="AJ80" s="65"/>
      <c r="AK80" s="65"/>
      <c r="AL80" s="65">
        <v>50.348426818847656</v>
      </c>
      <c r="AM80" s="65"/>
      <c r="AN80" s="65"/>
      <c r="AO80" s="65"/>
      <c r="AP80" s="65"/>
      <c r="AQ80" s="65"/>
      <c r="AR80" s="65"/>
      <c r="AS80" s="65"/>
      <c r="AT80" s="65"/>
      <c r="AU80" s="65"/>
      <c r="AV80" s="65"/>
      <c r="AW80" s="65"/>
      <c r="AX80" s="65"/>
      <c r="AY80" s="65">
        <v>14963.0390625</v>
      </c>
      <c r="AZ80" s="65"/>
      <c r="BA80" s="65"/>
      <c r="BB80" s="65"/>
      <c r="BC80" s="65"/>
      <c r="BD80" s="65"/>
      <c r="BE80" s="65">
        <v>174682.796875</v>
      </c>
      <c r="BF80" s="68"/>
    </row>
    <row r="81" spans="1:58" x14ac:dyDescent="0.2">
      <c r="A81" s="64" t="s">
        <v>298</v>
      </c>
      <c r="B81" s="65">
        <f t="shared" si="26"/>
        <v>89582.477499999994</v>
      </c>
      <c r="C81" s="65"/>
      <c r="D81" s="65">
        <v>266.29000000000002</v>
      </c>
      <c r="E81" s="65"/>
      <c r="F81" s="65">
        <v>89316.1875</v>
      </c>
      <c r="G81" s="65"/>
      <c r="H81" s="65"/>
      <c r="I81" s="65"/>
      <c r="J81" s="65"/>
      <c r="K81" s="65"/>
      <c r="L81" s="65"/>
      <c r="M81" s="65"/>
      <c r="N81" s="67"/>
      <c r="O81" s="65"/>
      <c r="P81" s="65"/>
      <c r="Q81" s="65"/>
      <c r="R81" s="65">
        <f t="shared" si="27"/>
        <v>0</v>
      </c>
      <c r="S81" s="65"/>
      <c r="T81" s="65"/>
      <c r="U81" s="65"/>
      <c r="V81" s="65"/>
      <c r="W81" s="67"/>
      <c r="X81" s="65">
        <f>SUM(Y81:AC81)</f>
        <v>0</v>
      </c>
      <c r="Y81" s="65"/>
      <c r="Z81" s="65"/>
      <c r="AA81" s="65"/>
      <c r="AB81" s="65"/>
      <c r="AC81" s="65"/>
      <c r="AD81" s="65"/>
      <c r="AE81" s="65"/>
      <c r="AF81" s="65"/>
      <c r="AG81" s="65"/>
      <c r="AH81" s="65"/>
      <c r="AI81" s="65"/>
      <c r="AJ81" s="65"/>
      <c r="AK81" s="65"/>
      <c r="AL81" s="65">
        <v>57.986789703369141</v>
      </c>
      <c r="AM81" s="65"/>
      <c r="AN81" s="65"/>
      <c r="AO81" s="65"/>
      <c r="AP81" s="65"/>
      <c r="AQ81" s="65"/>
      <c r="AR81" s="65"/>
      <c r="AS81" s="65">
        <v>2845</v>
      </c>
      <c r="AT81" s="65"/>
      <c r="AU81" s="65"/>
      <c r="AV81" s="65"/>
      <c r="AW81" s="65"/>
      <c r="AX81" s="65"/>
      <c r="AY81" s="65"/>
      <c r="AZ81" s="65"/>
      <c r="BA81" s="65"/>
      <c r="BB81" s="65"/>
      <c r="BC81" s="65"/>
      <c r="BD81" s="65"/>
      <c r="BE81" s="65">
        <v>2685.599853515625</v>
      </c>
      <c r="BF81" s="68"/>
    </row>
    <row r="82" spans="1:58" x14ac:dyDescent="0.2">
      <c r="A82" s="64" t="s">
        <v>242</v>
      </c>
      <c r="B82" s="74"/>
      <c r="C82" s="65"/>
      <c r="D82" s="65"/>
      <c r="E82" s="65"/>
      <c r="F82" s="65"/>
      <c r="G82" s="65"/>
      <c r="H82" s="65"/>
      <c r="I82" s="65"/>
      <c r="J82" s="65"/>
      <c r="K82" s="65"/>
      <c r="L82" s="65"/>
      <c r="M82" s="65"/>
      <c r="N82" s="67"/>
      <c r="O82" s="65"/>
      <c r="P82" s="65"/>
      <c r="Q82" s="65"/>
      <c r="R82" s="65"/>
      <c r="S82" s="65"/>
      <c r="T82" s="65"/>
      <c r="U82" s="65"/>
      <c r="V82" s="65"/>
      <c r="W82" s="67"/>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8"/>
    </row>
    <row r="83" spans="1:58" s="83" customFormat="1" ht="15" customHeight="1" x14ac:dyDescent="0.2">
      <c r="A83" s="70" t="s">
        <v>299</v>
      </c>
      <c r="B83" s="65">
        <f>+E83+F83+G83</f>
        <v>46094.48046875</v>
      </c>
      <c r="C83" s="71">
        <f>SUM(C84:C87)</f>
        <v>0</v>
      </c>
      <c r="D83" s="71"/>
      <c r="E83" s="71">
        <f t="shared" ref="E83:I83" si="28">SUM(E84:E87)</f>
        <v>0</v>
      </c>
      <c r="F83" s="71">
        <f t="shared" si="28"/>
        <v>46094.48046875</v>
      </c>
      <c r="G83" s="71">
        <f t="shared" si="28"/>
        <v>0</v>
      </c>
      <c r="H83" s="71">
        <f t="shared" si="28"/>
        <v>0</v>
      </c>
      <c r="I83" s="71">
        <f t="shared" si="28"/>
        <v>0</v>
      </c>
      <c r="J83" s="71">
        <f>SUM(J84:J87)</f>
        <v>0</v>
      </c>
      <c r="K83" s="71">
        <f t="shared" ref="K83" si="29">SUM(K84:K87)</f>
        <v>0</v>
      </c>
      <c r="L83" s="71">
        <f t="shared" ref="L83" si="30">SUM(L84:L87)</f>
        <v>0</v>
      </c>
      <c r="M83" s="71">
        <f t="shared" ref="M83" si="31">SUM(M84:M87)</f>
        <v>0</v>
      </c>
      <c r="N83" s="71">
        <f t="shared" ref="N83" si="32">SUM(N84:N87)</f>
        <v>0</v>
      </c>
      <c r="O83" s="71">
        <f t="shared" ref="O83" si="33">SUM(O84:O87)</f>
        <v>0</v>
      </c>
      <c r="P83" s="71">
        <f>SUM(P84:P87)</f>
        <v>0</v>
      </c>
      <c r="Q83" s="71">
        <f t="shared" ref="Q83:R83" si="34">SUM(Q84:Q87)</f>
        <v>0</v>
      </c>
      <c r="R83" s="71">
        <f t="shared" si="34"/>
        <v>0</v>
      </c>
      <c r="S83" s="71">
        <f t="shared" ref="S83" si="35">SUM(S84:S87)</f>
        <v>0</v>
      </c>
      <c r="T83" s="71">
        <f t="shared" ref="T83" si="36">SUM(T84:T87)</f>
        <v>0</v>
      </c>
      <c r="U83" s="71">
        <f t="shared" ref="U83" si="37">SUM(U84:U87)</f>
        <v>0</v>
      </c>
      <c r="V83" s="71">
        <f t="shared" ref="V83" si="38">SUM(V84:V87)</f>
        <v>0</v>
      </c>
      <c r="W83" s="71">
        <f>SUM(W84:W87)</f>
        <v>0</v>
      </c>
      <c r="X83" s="84">
        <f>SUM(Y83:AC83)</f>
        <v>0</v>
      </c>
      <c r="Y83" s="71"/>
      <c r="Z83" s="71"/>
      <c r="AA83" s="71"/>
      <c r="AB83" s="71"/>
      <c r="AC83" s="71"/>
      <c r="AD83" s="71"/>
      <c r="AE83" s="71"/>
      <c r="AF83" s="71"/>
      <c r="AG83" s="71"/>
      <c r="AH83" s="71"/>
      <c r="AI83" s="71"/>
      <c r="AJ83" s="71"/>
      <c r="AK83" s="71"/>
      <c r="AL83" s="71"/>
      <c r="AM83" s="71"/>
      <c r="AN83" s="71"/>
      <c r="AO83" s="71">
        <f>SUM(AO84:AO87)</f>
        <v>3206.2900390625</v>
      </c>
      <c r="AP83" s="71">
        <f>SUM(AP84:AP87)</f>
        <v>6356.09033203125</v>
      </c>
      <c r="AQ83" s="71">
        <f t="shared" ref="AQ83:AR83" si="39">SUM(AQ84:AQ87)</f>
        <v>13285.028018951416</v>
      </c>
      <c r="AR83" s="71">
        <f t="shared" si="39"/>
        <v>188.76456546783447</v>
      </c>
      <c r="AS83" s="71"/>
      <c r="AT83" s="71"/>
      <c r="AU83" s="71"/>
      <c r="AV83" s="71"/>
      <c r="AW83" s="71"/>
      <c r="AX83" s="71"/>
      <c r="AY83" s="71"/>
      <c r="AZ83" s="71"/>
      <c r="BA83" s="71"/>
      <c r="BB83" s="71"/>
      <c r="BC83" s="71"/>
      <c r="BD83" s="71"/>
      <c r="BE83" s="71"/>
      <c r="BF83" s="73"/>
    </row>
    <row r="84" spans="1:58" x14ac:dyDescent="0.2">
      <c r="A84" s="64" t="s">
        <v>300</v>
      </c>
      <c r="B84" s="65">
        <f t="shared" ref="B84:B87" si="40">+E84+F84+G84+D84</f>
        <v>0</v>
      </c>
      <c r="C84" s="65"/>
      <c r="D84" s="65"/>
      <c r="E84" s="65"/>
      <c r="F84" s="65"/>
      <c r="G84" s="65"/>
      <c r="H84" s="65"/>
      <c r="I84" s="65"/>
      <c r="J84" s="65"/>
      <c r="K84" s="65"/>
      <c r="L84" s="65"/>
      <c r="M84" s="65"/>
      <c r="N84" s="67"/>
      <c r="O84" s="65"/>
      <c r="P84" s="65"/>
      <c r="Q84" s="65"/>
      <c r="R84" s="65">
        <f t="shared" ref="R84:R88" si="41">SUM(S84:V84)</f>
        <v>0</v>
      </c>
      <c r="S84" s="65"/>
      <c r="T84" s="65"/>
      <c r="U84" s="65"/>
      <c r="V84" s="65"/>
      <c r="W84" s="67"/>
      <c r="X84" s="65">
        <f>SUM(Y84:AC84)</f>
        <v>0</v>
      </c>
      <c r="Y84" s="65"/>
      <c r="Z84" s="65"/>
      <c r="AA84" s="65"/>
      <c r="AB84" s="65"/>
      <c r="AC84" s="65"/>
      <c r="AD84" s="65"/>
      <c r="AE84" s="65"/>
      <c r="AF84" s="65"/>
      <c r="AG84" s="65"/>
      <c r="AH84" s="65"/>
      <c r="AI84" s="65"/>
      <c r="AJ84" s="65"/>
      <c r="AK84" s="65"/>
      <c r="AL84" s="65"/>
      <c r="AM84" s="65"/>
      <c r="AN84" s="65"/>
      <c r="AO84" s="65">
        <v>1789.792236328125</v>
      </c>
      <c r="AP84" s="65">
        <v>1675.2139892578125</v>
      </c>
      <c r="AQ84" s="65">
        <v>10296.951171875</v>
      </c>
      <c r="AR84" s="65">
        <v>75.270118713378906</v>
      </c>
      <c r="AS84" s="65"/>
      <c r="AT84" s="65">
        <v>594.20867919921875</v>
      </c>
      <c r="AU84" s="65"/>
      <c r="AV84" s="65"/>
      <c r="AW84" s="65"/>
      <c r="AX84" s="65"/>
      <c r="AY84" s="65"/>
      <c r="AZ84" s="65"/>
      <c r="BA84" s="65"/>
      <c r="BB84" s="65"/>
      <c r="BC84" s="65"/>
      <c r="BD84" s="65"/>
      <c r="BE84" s="65"/>
      <c r="BF84" s="68"/>
    </row>
    <row r="85" spans="1:58" x14ac:dyDescent="0.2">
      <c r="A85" s="64" t="s">
        <v>301</v>
      </c>
      <c r="B85" s="65">
        <f t="shared" si="40"/>
        <v>0</v>
      </c>
      <c r="C85" s="65"/>
      <c r="D85" s="65"/>
      <c r="E85" s="65"/>
      <c r="F85" s="65"/>
      <c r="G85" s="65"/>
      <c r="H85" s="65"/>
      <c r="I85" s="65"/>
      <c r="J85" s="65"/>
      <c r="K85" s="65"/>
      <c r="L85" s="65"/>
      <c r="M85" s="65"/>
      <c r="N85" s="67"/>
      <c r="O85" s="65"/>
      <c r="P85" s="65"/>
      <c r="Q85" s="65"/>
      <c r="R85" s="65">
        <f t="shared" si="41"/>
        <v>0</v>
      </c>
      <c r="S85" s="65"/>
      <c r="T85" s="65"/>
      <c r="U85" s="65"/>
      <c r="V85" s="65"/>
      <c r="W85" s="67"/>
      <c r="X85" s="65">
        <f>SUM(Y85:AC85)</f>
        <v>0</v>
      </c>
      <c r="Y85" s="65"/>
      <c r="Z85" s="65"/>
      <c r="AA85" s="65"/>
      <c r="AB85" s="65"/>
      <c r="AC85" s="65"/>
      <c r="AD85" s="65"/>
      <c r="AE85" s="65"/>
      <c r="AF85" s="65"/>
      <c r="AG85" s="65"/>
      <c r="AH85" s="65"/>
      <c r="AI85" s="65"/>
      <c r="AJ85" s="65"/>
      <c r="AK85" s="65"/>
      <c r="AL85" s="65"/>
      <c r="AM85" s="65"/>
      <c r="AN85" s="65"/>
      <c r="AO85" s="65">
        <v>728.3271484375</v>
      </c>
      <c r="AP85" s="65">
        <v>1757.1888427734375</v>
      </c>
      <c r="AQ85" s="65">
        <v>2939.173828125</v>
      </c>
      <c r="AR85" s="65">
        <v>105.27499389648438</v>
      </c>
      <c r="AS85" s="65"/>
      <c r="AT85" s="65">
        <v>587.72320556640625</v>
      </c>
      <c r="AU85" s="65"/>
      <c r="AV85" s="65"/>
      <c r="AW85" s="65"/>
      <c r="AX85" s="65"/>
      <c r="AY85" s="65"/>
      <c r="AZ85" s="65"/>
      <c r="BA85" s="65"/>
      <c r="BB85" s="65"/>
      <c r="BC85" s="65"/>
      <c r="BD85" s="65"/>
      <c r="BE85" s="65"/>
      <c r="BF85" s="68"/>
    </row>
    <row r="86" spans="1:58" x14ac:dyDescent="0.2">
      <c r="A86" s="64" t="s">
        <v>302</v>
      </c>
      <c r="B86" s="65">
        <f t="shared" si="40"/>
        <v>0</v>
      </c>
      <c r="C86" s="65"/>
      <c r="D86" s="65"/>
      <c r="E86" s="65"/>
      <c r="F86" s="65"/>
      <c r="G86" s="65"/>
      <c r="H86" s="65"/>
      <c r="I86" s="65"/>
      <c r="J86" s="65"/>
      <c r="K86" s="65"/>
      <c r="L86" s="65"/>
      <c r="M86" s="65"/>
      <c r="N86" s="67"/>
      <c r="O86" s="65"/>
      <c r="P86" s="65"/>
      <c r="Q86" s="65"/>
      <c r="R86" s="65">
        <f t="shared" si="41"/>
        <v>0</v>
      </c>
      <c r="S86" s="65"/>
      <c r="T86" s="65"/>
      <c r="U86" s="65"/>
      <c r="V86" s="65"/>
      <c r="W86" s="67"/>
      <c r="X86" s="65">
        <f>SUM(Y86:AC86)</f>
        <v>0</v>
      </c>
      <c r="Y86" s="65"/>
      <c r="Z86" s="65"/>
      <c r="AA86" s="65"/>
      <c r="AB86" s="65"/>
      <c r="AC86" s="65"/>
      <c r="AD86" s="65"/>
      <c r="AE86" s="65"/>
      <c r="AF86" s="65"/>
      <c r="AG86" s="65"/>
      <c r="AH86" s="65"/>
      <c r="AI86" s="65"/>
      <c r="AJ86" s="65"/>
      <c r="AK86" s="65"/>
      <c r="AL86" s="65"/>
      <c r="AM86" s="65"/>
      <c r="AN86" s="65"/>
      <c r="AO86" s="65">
        <v>688.170654296875</v>
      </c>
      <c r="AP86" s="65">
        <v>2923.6875</v>
      </c>
      <c r="AQ86" s="65">
        <v>48.903018951416016</v>
      </c>
      <c r="AR86" s="65">
        <v>8.2194528579711914</v>
      </c>
      <c r="AS86" s="65"/>
      <c r="AT86" s="65"/>
      <c r="AU86" s="65"/>
      <c r="AV86" s="65"/>
      <c r="AW86" s="65"/>
      <c r="AX86" s="65"/>
      <c r="AY86" s="65"/>
      <c r="AZ86" s="65"/>
      <c r="BA86" s="65"/>
      <c r="BB86" s="65"/>
      <c r="BC86" s="65"/>
      <c r="BD86" s="65"/>
      <c r="BE86" s="65"/>
      <c r="BF86" s="68"/>
    </row>
    <row r="87" spans="1:58" x14ac:dyDescent="0.2">
      <c r="A87" s="64" t="s">
        <v>303</v>
      </c>
      <c r="B87" s="65">
        <f t="shared" si="40"/>
        <v>46094.48046875</v>
      </c>
      <c r="C87" s="65"/>
      <c r="D87" s="65"/>
      <c r="E87" s="65"/>
      <c r="F87" s="65">
        <v>46094.48046875</v>
      </c>
      <c r="G87" s="65"/>
      <c r="H87" s="65"/>
      <c r="I87" s="65"/>
      <c r="J87" s="65"/>
      <c r="K87" s="65"/>
      <c r="L87" s="65"/>
      <c r="M87" s="65"/>
      <c r="N87" s="67"/>
      <c r="O87" s="65"/>
      <c r="P87" s="65"/>
      <c r="Q87" s="65"/>
      <c r="R87" s="65">
        <f t="shared" si="41"/>
        <v>0</v>
      </c>
      <c r="S87" s="65"/>
      <c r="T87" s="65"/>
      <c r="U87" s="65"/>
      <c r="V87" s="65"/>
      <c r="W87" s="67"/>
      <c r="X87" s="65">
        <f>SUM(Y87:AC87)</f>
        <v>0</v>
      </c>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8"/>
    </row>
    <row r="88" spans="1:58" x14ac:dyDescent="0.2">
      <c r="A88" s="64" t="s">
        <v>242</v>
      </c>
      <c r="B88" s="65"/>
      <c r="C88" s="65"/>
      <c r="D88" s="65"/>
      <c r="E88" s="65"/>
      <c r="F88" s="65"/>
      <c r="G88" s="65"/>
      <c r="H88" s="65"/>
      <c r="I88" s="65"/>
      <c r="J88" s="65"/>
      <c r="K88" s="65"/>
      <c r="L88" s="65"/>
      <c r="M88" s="65"/>
      <c r="N88" s="67"/>
      <c r="O88" s="65"/>
      <c r="P88" s="65"/>
      <c r="Q88" s="65"/>
      <c r="R88" s="65">
        <f t="shared" si="41"/>
        <v>0</v>
      </c>
      <c r="S88" s="65"/>
      <c r="T88" s="65"/>
      <c r="U88" s="65"/>
      <c r="V88" s="65"/>
      <c r="W88" s="67"/>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8"/>
    </row>
    <row r="89" spans="1:58" s="83" customFormat="1" ht="15" customHeight="1" x14ac:dyDescent="0.2">
      <c r="A89" s="70" t="s">
        <v>304</v>
      </c>
      <c r="B89" s="65">
        <f>SUM(B90:B93)</f>
        <v>200210.00145788473</v>
      </c>
      <c r="C89" s="65">
        <f t="shared" ref="C89:BF89" si="42">SUM(C90:C93)</f>
        <v>0</v>
      </c>
      <c r="D89" s="65"/>
      <c r="E89" s="65">
        <f t="shared" si="42"/>
        <v>0</v>
      </c>
      <c r="F89" s="65">
        <f t="shared" si="42"/>
        <v>200210.00145788473</v>
      </c>
      <c r="G89" s="65">
        <f t="shared" si="42"/>
        <v>0</v>
      </c>
      <c r="H89" s="65">
        <f t="shared" si="42"/>
        <v>0</v>
      </c>
      <c r="I89" s="65">
        <f t="shared" si="42"/>
        <v>0</v>
      </c>
      <c r="J89" s="65">
        <f t="shared" si="42"/>
        <v>0</v>
      </c>
      <c r="K89" s="65">
        <f t="shared" si="42"/>
        <v>0</v>
      </c>
      <c r="L89" s="65">
        <f t="shared" si="42"/>
        <v>0</v>
      </c>
      <c r="M89" s="65">
        <f t="shared" si="42"/>
        <v>0</v>
      </c>
      <c r="N89" s="67">
        <f t="shared" si="42"/>
        <v>0</v>
      </c>
      <c r="O89" s="65">
        <f t="shared" si="42"/>
        <v>0</v>
      </c>
      <c r="P89" s="65">
        <f t="shared" si="42"/>
        <v>0</v>
      </c>
      <c r="Q89" s="65">
        <f t="shared" si="42"/>
        <v>0</v>
      </c>
      <c r="R89" s="65">
        <f t="shared" si="42"/>
        <v>299.00000895893567</v>
      </c>
      <c r="S89" s="65">
        <f t="shared" si="42"/>
        <v>299.00000895893567</v>
      </c>
      <c r="T89" s="65">
        <f t="shared" si="42"/>
        <v>0</v>
      </c>
      <c r="U89" s="65">
        <f t="shared" si="42"/>
        <v>0</v>
      </c>
      <c r="V89" s="65">
        <f t="shared" si="42"/>
        <v>0</v>
      </c>
      <c r="W89" s="67">
        <f t="shared" si="42"/>
        <v>0</v>
      </c>
      <c r="X89" s="67">
        <f t="shared" si="42"/>
        <v>0</v>
      </c>
      <c r="Y89" s="65">
        <f t="shared" si="42"/>
        <v>0</v>
      </c>
      <c r="Z89" s="65">
        <f t="shared" si="42"/>
        <v>0</v>
      </c>
      <c r="AA89" s="65">
        <f t="shared" si="42"/>
        <v>0</v>
      </c>
      <c r="AB89" s="65">
        <f t="shared" si="42"/>
        <v>0</v>
      </c>
      <c r="AC89" s="65">
        <f t="shared" si="42"/>
        <v>0</v>
      </c>
      <c r="AD89" s="65">
        <f t="shared" si="42"/>
        <v>0</v>
      </c>
      <c r="AE89" s="65">
        <f t="shared" si="42"/>
        <v>0</v>
      </c>
      <c r="AF89" s="65">
        <f t="shared" si="42"/>
        <v>0</v>
      </c>
      <c r="AG89" s="65">
        <f t="shared" si="42"/>
        <v>0</v>
      </c>
      <c r="AH89" s="65">
        <f t="shared" si="42"/>
        <v>0</v>
      </c>
      <c r="AI89" s="65">
        <f t="shared" si="42"/>
        <v>0</v>
      </c>
      <c r="AJ89" s="65">
        <f t="shared" si="42"/>
        <v>0</v>
      </c>
      <c r="AK89" s="65">
        <f t="shared" si="42"/>
        <v>0</v>
      </c>
      <c r="AL89" s="65">
        <f t="shared" si="42"/>
        <v>0</v>
      </c>
      <c r="AM89" s="65">
        <f t="shared" si="42"/>
        <v>0</v>
      </c>
      <c r="AN89" s="65">
        <f t="shared" si="42"/>
        <v>0</v>
      </c>
      <c r="AO89" s="65">
        <f t="shared" si="42"/>
        <v>0</v>
      </c>
      <c r="AP89" s="65">
        <f t="shared" si="42"/>
        <v>0</v>
      </c>
      <c r="AQ89" s="65">
        <f t="shared" si="42"/>
        <v>0</v>
      </c>
      <c r="AR89" s="65">
        <f t="shared" si="42"/>
        <v>0</v>
      </c>
      <c r="AS89" s="65">
        <f t="shared" si="42"/>
        <v>0</v>
      </c>
      <c r="AT89" s="65">
        <f t="shared" si="42"/>
        <v>0</v>
      </c>
      <c r="AU89" s="65">
        <f t="shared" si="42"/>
        <v>0</v>
      </c>
      <c r="AV89" s="65">
        <f t="shared" si="42"/>
        <v>11090.049993949724</v>
      </c>
      <c r="AW89" s="65">
        <f>SUM(AW90:AW93)</f>
        <v>1219.8089688433154</v>
      </c>
      <c r="AX89" s="65">
        <f t="shared" si="42"/>
        <v>0</v>
      </c>
      <c r="AY89" s="65">
        <f t="shared" si="42"/>
        <v>1154.5555368360363</v>
      </c>
      <c r="AZ89" s="65">
        <f t="shared" si="42"/>
        <v>0</v>
      </c>
      <c r="BA89" s="65">
        <f t="shared" si="42"/>
        <v>6520.3397420326164</v>
      </c>
      <c r="BB89" s="65">
        <f t="shared" si="42"/>
        <v>0</v>
      </c>
      <c r="BC89" s="65">
        <f t="shared" si="42"/>
        <v>0</v>
      </c>
      <c r="BD89" s="65">
        <f t="shared" si="42"/>
        <v>0</v>
      </c>
      <c r="BE89" s="65">
        <f t="shared" si="42"/>
        <v>240388.66494490131</v>
      </c>
      <c r="BF89" s="68">
        <f t="shared" si="42"/>
        <v>0</v>
      </c>
    </row>
    <row r="90" spans="1:58" x14ac:dyDescent="0.2">
      <c r="A90" s="64" t="s">
        <v>305</v>
      </c>
      <c r="B90" s="65">
        <f t="shared" ref="B90:B93" si="43">+E90+F90+G90+D90</f>
        <v>200210.00145788473</v>
      </c>
      <c r="C90" s="65"/>
      <c r="D90" s="65"/>
      <c r="E90" s="65"/>
      <c r="F90" s="65">
        <v>200210.00145788473</v>
      </c>
      <c r="G90" s="65"/>
      <c r="H90" s="65"/>
      <c r="I90" s="65"/>
      <c r="J90" s="65"/>
      <c r="K90" s="65"/>
      <c r="L90" s="65"/>
      <c r="M90" s="65"/>
      <c r="N90" s="67"/>
      <c r="O90" s="65"/>
      <c r="P90" s="65"/>
      <c r="Q90" s="65"/>
      <c r="R90" s="65">
        <f t="shared" ref="R90:R93" si="44">SUM(S90:V90)</f>
        <v>0</v>
      </c>
      <c r="S90" s="65"/>
      <c r="T90" s="65"/>
      <c r="U90" s="65"/>
      <c r="V90" s="65"/>
      <c r="W90" s="67"/>
      <c r="X90" s="65">
        <f>SUM(Y90:AC90)</f>
        <v>0</v>
      </c>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v>11090.049993949724</v>
      </c>
      <c r="AW90" s="85">
        <v>1081.8449650175116</v>
      </c>
      <c r="AX90" s="65"/>
      <c r="AY90" s="65"/>
      <c r="AZ90" s="65"/>
      <c r="BA90" s="65">
        <v>335.79000081754401</v>
      </c>
      <c r="BB90" s="65"/>
      <c r="BC90" s="65"/>
      <c r="BD90" s="65"/>
      <c r="BE90" s="65">
        <v>228081.25166083701</v>
      </c>
      <c r="BF90" s="68"/>
    </row>
    <row r="91" spans="1:58" x14ac:dyDescent="0.2">
      <c r="A91" s="64" t="s">
        <v>306</v>
      </c>
      <c r="B91" s="65">
        <f t="shared" si="43"/>
        <v>0</v>
      </c>
      <c r="C91" s="65"/>
      <c r="D91" s="65"/>
      <c r="E91" s="65"/>
      <c r="F91" s="65"/>
      <c r="G91" s="65"/>
      <c r="H91" s="65"/>
      <c r="I91" s="65"/>
      <c r="J91" s="65"/>
      <c r="K91" s="65"/>
      <c r="L91" s="65"/>
      <c r="M91" s="65"/>
      <c r="N91" s="67"/>
      <c r="O91" s="65"/>
      <c r="P91" s="65"/>
      <c r="Q91" s="65"/>
      <c r="R91" s="65">
        <v>299.00000895893567</v>
      </c>
      <c r="S91" s="65">
        <v>299.00000895893567</v>
      </c>
      <c r="T91" s="65"/>
      <c r="U91" s="65"/>
      <c r="V91" s="65"/>
      <c r="W91" s="67"/>
      <c r="X91" s="65">
        <f>SUM(Y91:AC91)</f>
        <v>0</v>
      </c>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v>137.96400382580379</v>
      </c>
      <c r="AX91" s="65"/>
      <c r="AY91" s="65">
        <v>1154.5555368360363</v>
      </c>
      <c r="AZ91" s="65"/>
      <c r="BA91" s="65">
        <v>6184.5497412150726</v>
      </c>
      <c r="BB91" s="65"/>
      <c r="BC91" s="65"/>
      <c r="BD91" s="65"/>
      <c r="BE91" s="65">
        <v>12307.413284064294</v>
      </c>
      <c r="BF91" s="68"/>
    </row>
    <row r="92" spans="1:58" x14ac:dyDescent="0.2">
      <c r="A92" s="64" t="s">
        <v>307</v>
      </c>
      <c r="B92" s="65">
        <f t="shared" si="43"/>
        <v>0</v>
      </c>
      <c r="C92" s="65"/>
      <c r="D92" s="65"/>
      <c r="E92" s="65"/>
      <c r="F92" s="65"/>
      <c r="G92" s="65"/>
      <c r="H92" s="65"/>
      <c r="I92" s="65"/>
      <c r="J92" s="65"/>
      <c r="K92" s="65"/>
      <c r="L92" s="65"/>
      <c r="M92" s="65"/>
      <c r="N92" s="67"/>
      <c r="O92" s="65"/>
      <c r="P92" s="65"/>
      <c r="Q92" s="65"/>
      <c r="R92" s="65">
        <f t="shared" si="44"/>
        <v>0</v>
      </c>
      <c r="S92" s="65"/>
      <c r="T92" s="65"/>
      <c r="U92" s="65"/>
      <c r="V92" s="65"/>
      <c r="W92" s="67"/>
      <c r="X92" s="65">
        <f>SUM(Y92:AC92)</f>
        <v>0</v>
      </c>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8"/>
    </row>
    <row r="93" spans="1:58" x14ac:dyDescent="0.2">
      <c r="A93" s="64" t="s">
        <v>308</v>
      </c>
      <c r="B93" s="65">
        <f t="shared" si="43"/>
        <v>0</v>
      </c>
      <c r="C93" s="65"/>
      <c r="D93" s="65"/>
      <c r="E93" s="65"/>
      <c r="F93" s="65"/>
      <c r="G93" s="65"/>
      <c r="H93" s="65"/>
      <c r="I93" s="65"/>
      <c r="J93" s="65"/>
      <c r="K93" s="65"/>
      <c r="L93" s="65"/>
      <c r="M93" s="65"/>
      <c r="N93" s="67"/>
      <c r="O93" s="65"/>
      <c r="P93" s="65"/>
      <c r="Q93" s="65"/>
      <c r="R93" s="65">
        <f t="shared" si="44"/>
        <v>0</v>
      </c>
      <c r="S93" s="65"/>
      <c r="T93" s="65"/>
      <c r="U93" s="65"/>
      <c r="V93" s="65"/>
      <c r="W93" s="67"/>
      <c r="X93" s="65">
        <f>SUM(Y93:AC93)</f>
        <v>0</v>
      </c>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8"/>
    </row>
    <row r="94" spans="1:58" x14ac:dyDescent="0.2">
      <c r="A94" s="64" t="s">
        <v>242</v>
      </c>
      <c r="B94" s="74"/>
      <c r="C94" s="65"/>
      <c r="D94" s="65"/>
      <c r="E94" s="65"/>
      <c r="F94" s="65"/>
      <c r="G94" s="65"/>
      <c r="H94" s="65"/>
      <c r="I94" s="65"/>
      <c r="J94" s="65"/>
      <c r="K94" s="65"/>
      <c r="L94" s="65"/>
      <c r="M94" s="65"/>
      <c r="N94" s="67"/>
      <c r="O94" s="65"/>
      <c r="P94" s="65"/>
      <c r="Q94" s="65"/>
      <c r="R94" s="65"/>
      <c r="S94" s="65"/>
      <c r="T94" s="65"/>
      <c r="U94" s="65"/>
      <c r="V94" s="65"/>
      <c r="W94" s="67"/>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8"/>
    </row>
    <row r="95" spans="1:58" x14ac:dyDescent="0.2">
      <c r="A95" s="64" t="s">
        <v>309</v>
      </c>
      <c r="B95" s="65">
        <f t="shared" ref="B95:B98" si="45">+E95+F95+G95+D95</f>
        <v>0</v>
      </c>
      <c r="C95" s="65"/>
      <c r="D95" s="65"/>
      <c r="E95" s="65"/>
      <c r="F95" s="65"/>
      <c r="G95" s="65"/>
      <c r="H95" s="65"/>
      <c r="I95" s="65"/>
      <c r="J95" s="65"/>
      <c r="K95" s="65"/>
      <c r="L95" s="65"/>
      <c r="M95" s="65"/>
      <c r="N95" s="67"/>
      <c r="O95" s="65"/>
      <c r="P95" s="65"/>
      <c r="Q95" s="65"/>
      <c r="R95" s="65">
        <f t="shared" ref="R95:R98" si="46">SUM(S95:V95)</f>
        <v>0</v>
      </c>
      <c r="S95" s="65"/>
      <c r="T95" s="65"/>
      <c r="U95" s="65"/>
      <c r="V95" s="65"/>
      <c r="W95" s="67"/>
      <c r="X95" s="65">
        <f>SUM(Y95:AC95)</f>
        <v>0</v>
      </c>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8"/>
    </row>
    <row r="96" spans="1:58" x14ac:dyDescent="0.2">
      <c r="A96" s="64" t="s">
        <v>310</v>
      </c>
      <c r="B96" s="65">
        <f t="shared" si="45"/>
        <v>0</v>
      </c>
      <c r="C96" s="65"/>
      <c r="D96" s="65"/>
      <c r="E96" s="65"/>
      <c r="F96" s="65"/>
      <c r="G96" s="65"/>
      <c r="H96" s="65"/>
      <c r="I96" s="65"/>
      <c r="J96" s="65"/>
      <c r="K96" s="65"/>
      <c r="L96" s="65"/>
      <c r="M96" s="65"/>
      <c r="N96" s="67"/>
      <c r="O96" s="65"/>
      <c r="P96" s="65"/>
      <c r="Q96" s="65"/>
      <c r="R96" s="65">
        <f t="shared" si="46"/>
        <v>0</v>
      </c>
      <c r="S96" s="65"/>
      <c r="T96" s="65"/>
      <c r="U96" s="65"/>
      <c r="V96" s="65"/>
      <c r="W96" s="67"/>
      <c r="X96" s="65">
        <f>SUM(Y96:AC96)</f>
        <v>0</v>
      </c>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8"/>
    </row>
    <row r="97" spans="1:58" x14ac:dyDescent="0.2">
      <c r="A97" s="64" t="s">
        <v>311</v>
      </c>
      <c r="B97" s="65">
        <f t="shared" si="45"/>
        <v>0</v>
      </c>
      <c r="C97" s="65"/>
      <c r="D97" s="65"/>
      <c r="E97" s="65"/>
      <c r="F97" s="65"/>
      <c r="G97" s="65"/>
      <c r="H97" s="65"/>
      <c r="I97" s="65"/>
      <c r="J97" s="65"/>
      <c r="K97" s="65"/>
      <c r="L97" s="65"/>
      <c r="M97" s="65"/>
      <c r="N97" s="67"/>
      <c r="O97" s="65"/>
      <c r="P97" s="65"/>
      <c r="Q97" s="65"/>
      <c r="R97" s="65">
        <f t="shared" si="46"/>
        <v>0</v>
      </c>
      <c r="S97" s="65"/>
      <c r="T97" s="65"/>
      <c r="U97" s="65"/>
      <c r="V97" s="65"/>
      <c r="W97" s="67"/>
      <c r="X97" s="65">
        <f>SUM(Y97:AC97)</f>
        <v>0</v>
      </c>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8"/>
    </row>
    <row r="98" spans="1:58" x14ac:dyDescent="0.2">
      <c r="A98" s="64" t="s">
        <v>312</v>
      </c>
      <c r="B98" s="65">
        <f t="shared" si="45"/>
        <v>0</v>
      </c>
      <c r="C98" s="65"/>
      <c r="D98" s="65"/>
      <c r="E98" s="65"/>
      <c r="F98" s="65"/>
      <c r="G98" s="65"/>
      <c r="H98" s="65"/>
      <c r="I98" s="65"/>
      <c r="J98" s="65"/>
      <c r="K98" s="65"/>
      <c r="L98" s="65"/>
      <c r="M98" s="65"/>
      <c r="N98" s="67"/>
      <c r="O98" s="65"/>
      <c r="P98" s="65"/>
      <c r="Q98" s="65"/>
      <c r="R98" s="65">
        <f t="shared" si="46"/>
        <v>0</v>
      </c>
      <c r="S98" s="65"/>
      <c r="T98" s="65"/>
      <c r="U98" s="65"/>
      <c r="V98" s="65"/>
      <c r="W98" s="67"/>
      <c r="X98" s="65">
        <f>SUM(Y98:AC98)</f>
        <v>0</v>
      </c>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8"/>
    </row>
    <row r="99" spans="1:58" s="83" customFormat="1" ht="15" customHeight="1" x14ac:dyDescent="0.2">
      <c r="A99" s="70" t="s">
        <v>313</v>
      </c>
      <c r="B99" s="71">
        <f t="shared" ref="B99:BF99" si="47">SUM(B95:B98)</f>
        <v>0</v>
      </c>
      <c r="C99" s="71">
        <f t="shared" si="47"/>
        <v>0</v>
      </c>
      <c r="D99" s="71"/>
      <c r="E99" s="71">
        <f t="shared" si="47"/>
        <v>0</v>
      </c>
      <c r="F99" s="71">
        <f t="shared" si="47"/>
        <v>0</v>
      </c>
      <c r="G99" s="71">
        <f t="shared" si="47"/>
        <v>0</v>
      </c>
      <c r="H99" s="71">
        <f t="shared" si="47"/>
        <v>0</v>
      </c>
      <c r="I99" s="71">
        <f t="shared" si="47"/>
        <v>0</v>
      </c>
      <c r="J99" s="71">
        <f t="shared" si="47"/>
        <v>0</v>
      </c>
      <c r="K99" s="71">
        <f t="shared" si="47"/>
        <v>0</v>
      </c>
      <c r="L99" s="71">
        <f t="shared" si="47"/>
        <v>0</v>
      </c>
      <c r="M99" s="71">
        <f t="shared" si="47"/>
        <v>0</v>
      </c>
      <c r="N99" s="72">
        <f t="shared" si="47"/>
        <v>0</v>
      </c>
      <c r="O99" s="71">
        <f t="shared" si="47"/>
        <v>0</v>
      </c>
      <c r="P99" s="71">
        <f t="shared" si="47"/>
        <v>0</v>
      </c>
      <c r="Q99" s="71">
        <f t="shared" si="47"/>
        <v>0</v>
      </c>
      <c r="R99" s="71">
        <f t="shared" si="47"/>
        <v>0</v>
      </c>
      <c r="S99" s="71">
        <f t="shared" si="47"/>
        <v>0</v>
      </c>
      <c r="T99" s="71">
        <f t="shared" si="47"/>
        <v>0</v>
      </c>
      <c r="U99" s="71">
        <f t="shared" si="47"/>
        <v>0</v>
      </c>
      <c r="V99" s="71">
        <f t="shared" si="47"/>
        <v>0</v>
      </c>
      <c r="W99" s="72">
        <f t="shared" si="47"/>
        <v>0</v>
      </c>
      <c r="X99" s="72">
        <f t="shared" si="47"/>
        <v>0</v>
      </c>
      <c r="Y99" s="71">
        <f t="shared" si="47"/>
        <v>0</v>
      </c>
      <c r="Z99" s="71">
        <f t="shared" si="47"/>
        <v>0</v>
      </c>
      <c r="AA99" s="71">
        <f t="shared" si="47"/>
        <v>0</v>
      </c>
      <c r="AB99" s="71">
        <f t="shared" si="47"/>
        <v>0</v>
      </c>
      <c r="AC99" s="71">
        <f t="shared" si="47"/>
        <v>0</v>
      </c>
      <c r="AD99" s="71">
        <f t="shared" si="47"/>
        <v>0</v>
      </c>
      <c r="AE99" s="71">
        <f t="shared" si="47"/>
        <v>0</v>
      </c>
      <c r="AF99" s="71">
        <f t="shared" si="47"/>
        <v>0</v>
      </c>
      <c r="AG99" s="71">
        <f t="shared" si="47"/>
        <v>0</v>
      </c>
      <c r="AH99" s="71">
        <f t="shared" si="47"/>
        <v>0</v>
      </c>
      <c r="AI99" s="71">
        <f t="shared" si="47"/>
        <v>0</v>
      </c>
      <c r="AJ99" s="71">
        <f t="shared" si="47"/>
        <v>0</v>
      </c>
      <c r="AK99" s="71">
        <f t="shared" si="47"/>
        <v>0</v>
      </c>
      <c r="AL99" s="71">
        <f t="shared" si="47"/>
        <v>0</v>
      </c>
      <c r="AM99" s="71">
        <f t="shared" si="47"/>
        <v>0</v>
      </c>
      <c r="AN99" s="71">
        <f t="shared" si="47"/>
        <v>0</v>
      </c>
      <c r="AO99" s="71">
        <f t="shared" si="47"/>
        <v>0</v>
      </c>
      <c r="AP99" s="71">
        <f t="shared" si="47"/>
        <v>0</v>
      </c>
      <c r="AQ99" s="71">
        <f t="shared" si="47"/>
        <v>0</v>
      </c>
      <c r="AR99" s="71">
        <f t="shared" si="47"/>
        <v>0</v>
      </c>
      <c r="AS99" s="71">
        <f t="shared" si="47"/>
        <v>0</v>
      </c>
      <c r="AT99" s="71">
        <f t="shared" si="47"/>
        <v>0</v>
      </c>
      <c r="AU99" s="71">
        <f t="shared" si="47"/>
        <v>0</v>
      </c>
      <c r="AV99" s="71">
        <f t="shared" si="47"/>
        <v>0</v>
      </c>
      <c r="AW99" s="71">
        <f t="shared" si="47"/>
        <v>0</v>
      </c>
      <c r="AX99" s="71">
        <f t="shared" si="47"/>
        <v>0</v>
      </c>
      <c r="AY99" s="71">
        <f t="shared" si="47"/>
        <v>0</v>
      </c>
      <c r="AZ99" s="71">
        <f t="shared" si="47"/>
        <v>0</v>
      </c>
      <c r="BA99" s="71">
        <f t="shared" si="47"/>
        <v>0</v>
      </c>
      <c r="BB99" s="71">
        <f t="shared" si="47"/>
        <v>0</v>
      </c>
      <c r="BC99" s="71">
        <f t="shared" si="47"/>
        <v>0</v>
      </c>
      <c r="BD99" s="71">
        <f t="shared" si="47"/>
        <v>0</v>
      </c>
      <c r="BE99" s="73">
        <f t="shared" si="47"/>
        <v>0</v>
      </c>
      <c r="BF99" s="73">
        <f t="shared" si="47"/>
        <v>0</v>
      </c>
    </row>
    <row r="100" spans="1:58" x14ac:dyDescent="0.2">
      <c r="A100" s="64" t="s">
        <v>242</v>
      </c>
      <c r="B100" s="65"/>
      <c r="C100" s="65"/>
      <c r="D100" s="65"/>
      <c r="E100" s="65"/>
      <c r="F100" s="65"/>
      <c r="G100" s="65"/>
      <c r="H100" s="65"/>
      <c r="I100" s="65"/>
      <c r="J100" s="65"/>
      <c r="K100" s="65"/>
      <c r="L100" s="65"/>
      <c r="M100" s="65"/>
      <c r="N100" s="67"/>
      <c r="O100" s="65"/>
      <c r="P100" s="65"/>
      <c r="Q100" s="65"/>
      <c r="R100" s="65"/>
      <c r="S100" s="65"/>
      <c r="T100" s="65"/>
      <c r="U100" s="65"/>
      <c r="V100" s="65"/>
      <c r="W100" s="67"/>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8"/>
    </row>
    <row r="101" spans="1:58" x14ac:dyDescent="0.2">
      <c r="A101" s="64" t="s">
        <v>314</v>
      </c>
      <c r="B101" s="65"/>
      <c r="C101" s="65"/>
      <c r="D101" s="65"/>
      <c r="E101" s="65"/>
      <c r="F101" s="65"/>
      <c r="G101" s="65"/>
      <c r="H101" s="65"/>
      <c r="I101" s="65"/>
      <c r="J101" s="65"/>
      <c r="K101" s="65"/>
      <c r="L101" s="65"/>
      <c r="M101" s="65"/>
      <c r="N101" s="67"/>
      <c r="O101" s="65"/>
      <c r="P101" s="65"/>
      <c r="Q101" s="65"/>
      <c r="R101" s="65"/>
      <c r="S101" s="65"/>
      <c r="T101" s="65"/>
      <c r="U101" s="65"/>
      <c r="V101" s="65"/>
      <c r="W101" s="67"/>
      <c r="X101" s="65">
        <f>SUM(Y101:AC101)</f>
        <v>0</v>
      </c>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v>17322.060673010397</v>
      </c>
      <c r="AX101" s="65"/>
      <c r="AY101" s="65"/>
      <c r="AZ101" s="65"/>
      <c r="BA101" s="65"/>
      <c r="BB101" s="65"/>
      <c r="BC101" s="65"/>
      <c r="BD101" s="65"/>
      <c r="BE101" s="65">
        <v>17322.059587940945</v>
      </c>
      <c r="BF101" s="68"/>
    </row>
    <row r="102" spans="1:58" x14ac:dyDescent="0.2">
      <c r="A102" s="64" t="s">
        <v>242</v>
      </c>
      <c r="B102" s="65"/>
      <c r="C102" s="65"/>
      <c r="D102" s="65"/>
      <c r="E102" s="65"/>
      <c r="F102" s="65"/>
      <c r="G102" s="65"/>
      <c r="H102" s="65"/>
      <c r="I102" s="65"/>
      <c r="J102" s="65"/>
      <c r="K102" s="65"/>
      <c r="L102" s="65"/>
      <c r="M102" s="65"/>
      <c r="N102" s="67"/>
      <c r="O102" s="65"/>
      <c r="P102" s="65"/>
      <c r="Q102" s="65"/>
      <c r="R102" s="65"/>
      <c r="S102" s="65"/>
      <c r="T102" s="65"/>
      <c r="U102" s="65"/>
      <c r="V102" s="65"/>
      <c r="W102" s="67"/>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8"/>
    </row>
    <row r="103" spans="1:58" x14ac:dyDescent="0.2">
      <c r="A103" s="64" t="s">
        <v>315</v>
      </c>
      <c r="B103" s="65"/>
      <c r="C103" s="65"/>
      <c r="D103" s="65"/>
      <c r="E103" s="65"/>
      <c r="F103" s="65"/>
      <c r="G103" s="65"/>
      <c r="H103" s="65"/>
      <c r="I103" s="65"/>
      <c r="J103" s="65"/>
      <c r="K103" s="65"/>
      <c r="L103" s="65"/>
      <c r="M103" s="65"/>
      <c r="N103" s="67"/>
      <c r="O103" s="65"/>
      <c r="P103" s="65"/>
      <c r="Q103" s="65"/>
      <c r="R103" s="65"/>
      <c r="S103" s="65"/>
      <c r="T103" s="65"/>
      <c r="U103" s="65"/>
      <c r="V103" s="65"/>
      <c r="W103" s="67"/>
      <c r="X103" s="65">
        <f>SUM(Y103:AC103)</f>
        <v>0</v>
      </c>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8"/>
    </row>
    <row r="104" spans="1:58" x14ac:dyDescent="0.2">
      <c r="A104" s="64" t="s">
        <v>316</v>
      </c>
      <c r="B104" s="65"/>
      <c r="C104" s="65"/>
      <c r="D104" s="65"/>
      <c r="E104" s="65"/>
      <c r="F104" s="65"/>
      <c r="G104" s="65"/>
      <c r="H104" s="65"/>
      <c r="I104" s="65"/>
      <c r="J104" s="65"/>
      <c r="K104" s="65"/>
      <c r="L104" s="65"/>
      <c r="M104" s="65"/>
      <c r="N104" s="67"/>
      <c r="O104" s="65"/>
      <c r="P104" s="65"/>
      <c r="Q104" s="65"/>
      <c r="R104" s="65"/>
      <c r="S104" s="65"/>
      <c r="T104" s="65"/>
      <c r="U104" s="65"/>
      <c r="V104" s="65"/>
      <c r="W104" s="67"/>
      <c r="X104" s="65">
        <f>SUM(Y104:AC104)</f>
        <v>0</v>
      </c>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8"/>
    </row>
    <row r="105" spans="1:58" x14ac:dyDescent="0.2">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f t="shared" ref="X105:X106" si="48">SUM(Y105:AC105)</f>
        <v>0</v>
      </c>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8"/>
    </row>
    <row r="106" spans="1:58" x14ac:dyDescent="0.2">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c r="X106" s="65">
        <f t="shared" si="48"/>
        <v>0</v>
      </c>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ignoredErrors>
    <ignoredError sqref="AX18:AX21 AX6 R6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1"/>
  <sheetViews>
    <sheetView tabSelected="1" zoomScaleNormal="100" workbookViewId="0">
      <pane xSplit="1" ySplit="3" topLeftCell="B4" activePane="bottomRight" state="frozen"/>
      <selection pane="topRight" activeCell="B1" sqref="B1"/>
      <selection pane="bottomLeft" activeCell="A4" sqref="A4"/>
      <selection pane="bottomRight" activeCell="A12" sqref="A12"/>
    </sheetView>
  </sheetViews>
  <sheetFormatPr defaultColWidth="0" defaultRowHeight="12.75" customHeight="1" zeroHeight="1" x14ac:dyDescent="0.2"/>
  <cols>
    <col min="1" max="1" width="34.140625" bestFit="1" customWidth="1"/>
    <col min="2" max="13" width="14.28515625" style="66" customWidth="1"/>
    <col min="14" max="16384" width="38.42578125" style="66" hidden="1"/>
  </cols>
  <sheetData>
    <row r="1" spans="1:13" s="90" customFormat="1" ht="25.5" x14ac:dyDescent="0.35">
      <c r="A1" s="88" t="s">
        <v>365</v>
      </c>
      <c r="B1" s="89"/>
      <c r="C1" s="89"/>
      <c r="D1" s="89"/>
      <c r="E1" s="89"/>
      <c r="F1" s="89"/>
      <c r="G1" s="89"/>
      <c r="H1" s="89"/>
      <c r="I1" s="89"/>
      <c r="J1" s="89"/>
      <c r="K1" s="89"/>
      <c r="L1" s="89"/>
      <c r="M1" s="89"/>
    </row>
    <row r="2" spans="1:13" s="90" customFormat="1" x14ac:dyDescent="0.2">
      <c r="A2" s="91" t="s">
        <v>171</v>
      </c>
      <c r="B2" s="92" t="s">
        <v>154</v>
      </c>
      <c r="C2" s="92"/>
      <c r="D2" s="93" t="s">
        <v>190</v>
      </c>
      <c r="E2" s="94" t="s">
        <v>208</v>
      </c>
      <c r="F2" s="95" t="s">
        <v>155</v>
      </c>
      <c r="G2" s="96" t="s">
        <v>210</v>
      </c>
      <c r="H2" s="96" t="s">
        <v>211</v>
      </c>
      <c r="I2" s="96" t="s">
        <v>212</v>
      </c>
      <c r="J2" s="97" t="s">
        <v>185</v>
      </c>
      <c r="K2" s="96" t="s">
        <v>121</v>
      </c>
      <c r="L2" s="98" t="s">
        <v>218</v>
      </c>
      <c r="M2" s="99" t="s">
        <v>320</v>
      </c>
    </row>
    <row r="3" spans="1:13" s="109" customFormat="1" x14ac:dyDescent="0.2">
      <c r="A3" s="91" t="s">
        <v>219</v>
      </c>
      <c r="B3" s="100"/>
      <c r="C3" s="100" t="s">
        <v>364</v>
      </c>
      <c r="D3" s="101"/>
      <c r="E3" s="102" t="s">
        <v>321</v>
      </c>
      <c r="F3" s="103"/>
      <c r="G3" s="104"/>
      <c r="H3" s="104"/>
      <c r="I3" s="105" t="s">
        <v>322</v>
      </c>
      <c r="J3" s="106" t="s">
        <v>223</v>
      </c>
      <c r="K3" s="104"/>
      <c r="L3" s="107"/>
      <c r="M3" s="108"/>
    </row>
    <row r="4" spans="1:13" s="110" customFormat="1" x14ac:dyDescent="0.2">
      <c r="A4" s="64" t="s">
        <v>235</v>
      </c>
      <c r="B4" s="65">
        <v>5916604.171875</v>
      </c>
      <c r="C4" s="65">
        <v>96833.37</v>
      </c>
      <c r="D4" s="65">
        <v>1069.6500244140625</v>
      </c>
      <c r="E4" s="65">
        <v>51473.778564453125</v>
      </c>
      <c r="F4" s="65">
        <v>21226</v>
      </c>
      <c r="G4" s="65">
        <v>120986.953125</v>
      </c>
      <c r="H4" s="65">
        <v>4391.31591796875</v>
      </c>
      <c r="I4" s="65">
        <v>38436.26171875</v>
      </c>
      <c r="J4" s="65">
        <v>651724.5</v>
      </c>
      <c r="K4" s="85">
        <v>0</v>
      </c>
      <c r="L4" s="85"/>
      <c r="M4" s="65">
        <f>SUM(B4:L4)</f>
        <v>6902746.001225586</v>
      </c>
    </row>
    <row r="5" spans="1:13" s="110" customFormat="1" x14ac:dyDescent="0.2">
      <c r="A5" s="64" t="s">
        <v>237</v>
      </c>
      <c r="B5" s="65">
        <v>38217.265625</v>
      </c>
      <c r="C5" s="65">
        <v>11351.88</v>
      </c>
      <c r="D5" s="65">
        <v>1034773.375</v>
      </c>
      <c r="E5" s="65">
        <v>327083.33909288887</v>
      </c>
      <c r="F5" s="65">
        <v>158506.546875</v>
      </c>
      <c r="G5" s="85"/>
      <c r="H5" s="85"/>
      <c r="I5" s="85"/>
      <c r="J5" s="65"/>
      <c r="K5" s="65">
        <v>34873.19921875</v>
      </c>
      <c r="L5" s="65"/>
      <c r="M5" s="65">
        <f>SUM(B5:L5)</f>
        <v>1604805.6058116388</v>
      </c>
    </row>
    <row r="6" spans="1:13" s="110" customFormat="1" x14ac:dyDescent="0.2">
      <c r="A6" s="64" t="s">
        <v>238</v>
      </c>
      <c r="B6" s="65">
        <v>-2188211.765625</v>
      </c>
      <c r="C6" s="65">
        <v>-41800.26</v>
      </c>
      <c r="D6" s="65">
        <v>-2.1330001763999462E-3</v>
      </c>
      <c r="E6" s="65">
        <v>-155384.30202244967</v>
      </c>
      <c r="F6" s="65">
        <v>-290.29998779296875</v>
      </c>
      <c r="G6" s="85"/>
      <c r="H6" s="85"/>
      <c r="I6" s="85"/>
      <c r="J6" s="65"/>
      <c r="K6" s="65">
        <v>-51789.59765625</v>
      </c>
      <c r="L6" s="65"/>
      <c r="M6" s="65">
        <f>SUM(B6:L6)</f>
        <v>-2437476.2274244926</v>
      </c>
    </row>
    <row r="7" spans="1:13" s="110" customFormat="1" x14ac:dyDescent="0.2">
      <c r="A7" s="64" t="s">
        <v>239</v>
      </c>
      <c r="B7" s="65"/>
      <c r="C7" s="65"/>
      <c r="D7" s="65"/>
      <c r="E7" s="65"/>
      <c r="F7" s="65"/>
      <c r="G7" s="85"/>
      <c r="H7" s="85"/>
      <c r="I7" s="85"/>
      <c r="J7" s="65"/>
      <c r="K7" s="65"/>
      <c r="L7" s="65"/>
      <c r="M7" s="65">
        <f>SUM(B7:L7)</f>
        <v>0</v>
      </c>
    </row>
    <row r="8" spans="1:13" s="110" customFormat="1" x14ac:dyDescent="0.2">
      <c r="A8" s="64" t="s">
        <v>240</v>
      </c>
      <c r="B8" s="65"/>
      <c r="C8" s="65"/>
      <c r="D8" s="65"/>
      <c r="E8" s="65"/>
      <c r="F8" s="65"/>
      <c r="G8" s="85"/>
      <c r="H8" s="85"/>
      <c r="I8" s="85"/>
      <c r="J8" s="65"/>
      <c r="K8" s="65"/>
      <c r="L8" s="65"/>
      <c r="M8" s="65">
        <f>SUM(B8:L8)</f>
        <v>0</v>
      </c>
    </row>
    <row r="9" spans="1:13" s="111" customFormat="1" ht="20.25" customHeight="1" x14ac:dyDescent="0.2">
      <c r="A9" s="70" t="s">
        <v>323</v>
      </c>
      <c r="B9" s="84">
        <f>SUM(B4:B8)</f>
        <v>3766609.671875</v>
      </c>
      <c r="C9" s="84">
        <v>66384.990000000005</v>
      </c>
      <c r="D9" s="84">
        <f t="shared" ref="D9:M9" si="0">SUM(D4:D8)</f>
        <v>1035843.0228914139</v>
      </c>
      <c r="E9" s="84">
        <f t="shared" si="0"/>
        <v>223172.81563489232</v>
      </c>
      <c r="F9" s="84">
        <f t="shared" si="0"/>
        <v>179442.24688720703</v>
      </c>
      <c r="G9" s="84">
        <f t="shared" si="0"/>
        <v>120986.953125</v>
      </c>
      <c r="H9" s="84">
        <f t="shared" si="0"/>
        <v>4391.31591796875</v>
      </c>
      <c r="I9" s="84">
        <f t="shared" si="0"/>
        <v>38436.26171875</v>
      </c>
      <c r="J9" s="84">
        <f t="shared" si="0"/>
        <v>651724.5</v>
      </c>
      <c r="K9" s="84">
        <f t="shared" si="0"/>
        <v>-16916.3984375</v>
      </c>
      <c r="L9" s="84">
        <f t="shared" si="0"/>
        <v>0</v>
      </c>
      <c r="M9" s="84">
        <f t="shared" si="0"/>
        <v>6070075.3796127308</v>
      </c>
    </row>
    <row r="10" spans="1:13" s="110" customFormat="1" x14ac:dyDescent="0.2">
      <c r="A10" s="64" t="s">
        <v>242</v>
      </c>
      <c r="B10" s="65"/>
      <c r="C10" s="65"/>
      <c r="D10" s="65"/>
      <c r="E10" s="65"/>
      <c r="F10" s="65"/>
      <c r="G10" s="65"/>
      <c r="H10" s="65"/>
      <c r="I10" s="112"/>
      <c r="J10" s="65"/>
      <c r="K10" s="65"/>
      <c r="L10" s="65"/>
      <c r="M10" s="65"/>
    </row>
    <row r="11" spans="1:13" s="110" customFormat="1" x14ac:dyDescent="0.2">
      <c r="A11" s="64" t="s">
        <v>243</v>
      </c>
      <c r="B11" s="65"/>
      <c r="C11" s="65"/>
      <c r="D11" s="65"/>
      <c r="E11" s="65"/>
      <c r="F11" s="65"/>
      <c r="G11" s="85"/>
      <c r="H11" s="85"/>
      <c r="I11" s="85"/>
      <c r="J11" s="65"/>
      <c r="K11" s="65"/>
      <c r="L11" s="65"/>
      <c r="M11" s="65">
        <f>SUM(B11:L11)</f>
        <v>0</v>
      </c>
    </row>
    <row r="12" spans="1:13" s="110" customFormat="1" x14ac:dyDescent="0.2">
      <c r="A12" s="64" t="s">
        <v>244</v>
      </c>
      <c r="B12" s="65">
        <f>-(B11+B9+(+SUM(B14:B29)-(B31)))</f>
        <v>-55410.456604003906</v>
      </c>
      <c r="C12" s="65">
        <v>5048.18</v>
      </c>
      <c r="D12" s="65">
        <f t="shared" ref="D12:M12" si="1">-(D11+D9+(+SUM(D14:D29)-(D31)))</f>
        <v>-272223.81036699982</v>
      </c>
      <c r="E12" s="65">
        <f t="shared" si="1"/>
        <v>2325.6342021413147</v>
      </c>
      <c r="F12" s="65">
        <f t="shared" si="1"/>
        <v>365799.34802436829</v>
      </c>
      <c r="G12" s="65">
        <f t="shared" si="1"/>
        <v>0</v>
      </c>
      <c r="H12" s="65">
        <f t="shared" si="1"/>
        <v>-3.662109375E-3</v>
      </c>
      <c r="I12" s="65">
        <f t="shared" si="1"/>
        <v>2.44140625E-4</v>
      </c>
      <c r="J12" s="65">
        <f t="shared" si="1"/>
        <v>212405.93374999997</v>
      </c>
      <c r="K12" s="65">
        <f t="shared" si="1"/>
        <v>-242385.08151826262</v>
      </c>
      <c r="L12" s="65">
        <f t="shared" si="1"/>
        <v>0</v>
      </c>
      <c r="M12" s="65">
        <f t="shared" si="1"/>
        <v>5463.3840692760423</v>
      </c>
    </row>
    <row r="13" spans="1:13" s="111" customFormat="1" ht="27.75" customHeight="1" x14ac:dyDescent="0.2">
      <c r="A13" s="70" t="s">
        <v>324</v>
      </c>
      <c r="B13" s="84"/>
      <c r="C13" s="84"/>
      <c r="D13" s="84"/>
      <c r="E13" s="84"/>
      <c r="F13" s="84"/>
      <c r="G13" s="113"/>
      <c r="H13" s="84"/>
      <c r="I13" s="84"/>
      <c r="J13" s="84"/>
      <c r="K13" s="84"/>
      <c r="L13" s="84"/>
      <c r="M13" s="84"/>
    </row>
    <row r="14" spans="1:13" s="110" customFormat="1" x14ac:dyDescent="0.2">
      <c r="A14" s="64" t="s">
        <v>246</v>
      </c>
      <c r="B14" s="65">
        <v>-2331714.5</v>
      </c>
      <c r="C14" s="65"/>
      <c r="D14" s="65"/>
      <c r="E14" s="65">
        <v>-381</v>
      </c>
      <c r="F14" s="65"/>
      <c r="G14" s="65">
        <v>-120986.953125</v>
      </c>
      <c r="H14" s="65">
        <v>-3894.641845703125</v>
      </c>
      <c r="I14" s="65">
        <v>-1208.843994140625</v>
      </c>
      <c r="J14" s="65"/>
      <c r="K14" s="65">
        <v>821092.5</v>
      </c>
      <c r="L14" s="65"/>
      <c r="M14" s="65">
        <f t="shared" ref="M14:M29" si="2">SUM(B14:L14)</f>
        <v>-1637093.4389648438</v>
      </c>
    </row>
    <row r="15" spans="1:13" s="110" customFormat="1" x14ac:dyDescent="0.2">
      <c r="A15" s="64" t="s">
        <v>247</v>
      </c>
      <c r="B15" s="65">
        <v>-67.5</v>
      </c>
      <c r="C15" s="65"/>
      <c r="D15" s="65"/>
      <c r="E15" s="65"/>
      <c r="F15" s="65"/>
      <c r="G15" s="65"/>
      <c r="H15" s="65">
        <v>-496.67041015625</v>
      </c>
      <c r="I15" s="65">
        <v>-22264.37890625</v>
      </c>
      <c r="J15" s="65">
        <v>4295.21</v>
      </c>
      <c r="K15" s="65">
        <v>44306.6875</v>
      </c>
      <c r="L15" s="65"/>
      <c r="M15" s="65">
        <f t="shared" si="2"/>
        <v>25773.348183593749</v>
      </c>
    </row>
    <row r="16" spans="1:13" s="110" customFormat="1" x14ac:dyDescent="0.2">
      <c r="A16" s="64" t="s">
        <v>248</v>
      </c>
      <c r="B16" s="65"/>
      <c r="C16" s="65"/>
      <c r="D16" s="65"/>
      <c r="E16" s="65"/>
      <c r="F16" s="65"/>
      <c r="G16" s="65"/>
      <c r="H16" s="65"/>
      <c r="I16" s="65"/>
      <c r="J16" s="65"/>
      <c r="K16" s="65"/>
      <c r="L16" s="65"/>
      <c r="M16" s="65">
        <f t="shared" si="2"/>
        <v>0</v>
      </c>
    </row>
    <row r="17" spans="1:13" s="110" customFormat="1" x14ac:dyDescent="0.2">
      <c r="A17" s="64" t="s">
        <v>249</v>
      </c>
      <c r="B17" s="65"/>
      <c r="C17" s="65"/>
      <c r="D17" s="65"/>
      <c r="E17" s="65"/>
      <c r="F17" s="65"/>
      <c r="G17" s="65"/>
      <c r="H17" s="65"/>
      <c r="I17" s="65"/>
      <c r="J17" s="65"/>
      <c r="K17" s="65"/>
      <c r="L17" s="65"/>
      <c r="M17" s="65">
        <f t="shared" si="2"/>
        <v>0</v>
      </c>
    </row>
    <row r="18" spans="1:13" s="110" customFormat="1" x14ac:dyDescent="0.2">
      <c r="A18" s="64" t="s">
        <v>169</v>
      </c>
      <c r="B18" s="65"/>
      <c r="C18" s="65"/>
      <c r="D18" s="65"/>
      <c r="E18" s="65"/>
      <c r="F18" s="65"/>
      <c r="G18" s="85"/>
      <c r="H18" s="85"/>
      <c r="I18" s="85"/>
      <c r="J18" s="65"/>
      <c r="K18" s="65"/>
      <c r="L18" s="65"/>
      <c r="M18" s="65">
        <f t="shared" si="2"/>
        <v>0</v>
      </c>
    </row>
    <row r="19" spans="1:13" s="110" customFormat="1" x14ac:dyDescent="0.2">
      <c r="A19" s="64" t="s">
        <v>250</v>
      </c>
      <c r="B19" s="65"/>
      <c r="C19" s="65"/>
      <c r="D19" s="65"/>
      <c r="E19" s="65"/>
      <c r="F19" s="65"/>
      <c r="G19" s="85"/>
      <c r="H19" s="85"/>
      <c r="I19" s="85"/>
      <c r="J19" s="65"/>
      <c r="K19" s="65"/>
      <c r="L19" s="65"/>
      <c r="M19" s="65">
        <f t="shared" si="2"/>
        <v>0</v>
      </c>
    </row>
    <row r="20" spans="1:13" s="110" customFormat="1" x14ac:dyDescent="0.2">
      <c r="A20" s="64" t="s">
        <v>251</v>
      </c>
      <c r="B20" s="65"/>
      <c r="C20" s="65"/>
      <c r="D20" s="65"/>
      <c r="E20" s="65"/>
      <c r="F20" s="65"/>
      <c r="G20" s="85"/>
      <c r="H20" s="85"/>
      <c r="I20" s="85"/>
      <c r="J20" s="65"/>
      <c r="K20" s="65"/>
      <c r="L20" s="65"/>
      <c r="M20" s="65">
        <f t="shared" si="2"/>
        <v>0</v>
      </c>
    </row>
    <row r="21" spans="1:13" s="110" customFormat="1" x14ac:dyDescent="0.2">
      <c r="A21" s="64" t="s">
        <v>325</v>
      </c>
      <c r="B21" s="65"/>
      <c r="C21" s="65"/>
      <c r="D21" s="65"/>
      <c r="E21" s="65"/>
      <c r="F21" s="65"/>
      <c r="G21" s="85"/>
      <c r="H21" s="85"/>
      <c r="I21" s="85"/>
      <c r="J21" s="65"/>
      <c r="K21" s="65"/>
      <c r="L21" s="65"/>
      <c r="M21" s="65">
        <f t="shared" si="2"/>
        <v>0</v>
      </c>
    </row>
    <row r="22" spans="1:13" s="110" customFormat="1" x14ac:dyDescent="0.2">
      <c r="A22" s="64" t="s">
        <v>255</v>
      </c>
      <c r="B22" s="65"/>
      <c r="C22" s="65"/>
      <c r="D22" s="65"/>
      <c r="E22" s="65"/>
      <c r="F22" s="65">
        <v>21744.810546875</v>
      </c>
      <c r="G22" s="85"/>
      <c r="H22" s="85"/>
      <c r="I22" s="85"/>
      <c r="J22" s="65"/>
      <c r="K22" s="65"/>
      <c r="L22" s="65"/>
      <c r="M22" s="65">
        <f t="shared" si="2"/>
        <v>21744.810546875</v>
      </c>
    </row>
    <row r="23" spans="1:13" s="110" customFormat="1" x14ac:dyDescent="0.2">
      <c r="A23" s="64" t="s">
        <v>259</v>
      </c>
      <c r="B23" s="65"/>
      <c r="C23" s="65"/>
      <c r="D23" s="65">
        <v>-1035843.0250244141</v>
      </c>
      <c r="E23" s="65">
        <v>922238.62112426758</v>
      </c>
      <c r="F23" s="65"/>
      <c r="G23" s="85"/>
      <c r="H23" s="85"/>
      <c r="I23" s="85"/>
      <c r="J23" s="65"/>
      <c r="K23" s="65">
        <v>44655.40625</v>
      </c>
      <c r="L23" s="65"/>
      <c r="M23" s="65">
        <f t="shared" si="2"/>
        <v>-68948.997650146484</v>
      </c>
    </row>
    <row r="24" spans="1:13" s="110" customFormat="1" x14ac:dyDescent="0.2">
      <c r="A24" s="114" t="s">
        <v>326</v>
      </c>
      <c r="B24" s="65"/>
      <c r="C24" s="65"/>
      <c r="D24" s="65"/>
      <c r="E24" s="65"/>
      <c r="F24" s="65"/>
      <c r="G24" s="85"/>
      <c r="H24" s="85"/>
      <c r="I24" s="85"/>
      <c r="J24" s="65"/>
      <c r="K24" s="65"/>
      <c r="L24" s="65"/>
      <c r="M24" s="65">
        <f t="shared" si="2"/>
        <v>0</v>
      </c>
    </row>
    <row r="25" spans="1:13" s="110" customFormat="1" x14ac:dyDescent="0.2">
      <c r="A25" s="64" t="s">
        <v>260</v>
      </c>
      <c r="B25" s="65">
        <v>-805304.875</v>
      </c>
      <c r="C25" s="65"/>
      <c r="D25" s="65">
        <v>272223.8125</v>
      </c>
      <c r="E25" s="65"/>
      <c r="F25" s="65">
        <v>-61715.82421875</v>
      </c>
      <c r="G25" s="85"/>
      <c r="H25" s="85"/>
      <c r="I25" s="85"/>
      <c r="J25" s="65"/>
      <c r="K25" s="65"/>
      <c r="L25" s="65"/>
      <c r="M25" s="65">
        <f t="shared" si="2"/>
        <v>-594796.88671875</v>
      </c>
    </row>
    <row r="26" spans="1:13" s="110" customFormat="1" x14ac:dyDescent="0.2">
      <c r="A26" s="64" t="s">
        <v>261</v>
      </c>
      <c r="B26" s="65"/>
      <c r="C26" s="65"/>
      <c r="D26" s="65"/>
      <c r="E26" s="65"/>
      <c r="F26" s="65"/>
      <c r="G26" s="85"/>
      <c r="H26" s="85"/>
      <c r="I26" s="85"/>
      <c r="J26" s="65">
        <v>-443003.34375</v>
      </c>
      <c r="K26" s="65"/>
      <c r="L26" s="65"/>
      <c r="M26" s="65">
        <f t="shared" si="2"/>
        <v>-443003.34375</v>
      </c>
    </row>
    <row r="27" spans="1:13" s="110" customFormat="1" x14ac:dyDescent="0.2">
      <c r="A27" s="64" t="s">
        <v>327</v>
      </c>
      <c r="B27" s="65"/>
      <c r="C27" s="65"/>
      <c r="D27" s="65"/>
      <c r="E27" s="65"/>
      <c r="F27" s="65"/>
      <c r="G27" s="85"/>
      <c r="H27" s="85"/>
      <c r="I27" s="85"/>
      <c r="J27" s="65"/>
      <c r="K27" s="65"/>
      <c r="L27" s="65"/>
      <c r="M27" s="65">
        <f>SUM(B27:L27)</f>
        <v>0</v>
      </c>
    </row>
    <row r="28" spans="1:13" s="110" customFormat="1" x14ac:dyDescent="0.2">
      <c r="A28" s="64" t="s">
        <v>242</v>
      </c>
      <c r="D28" s="65"/>
      <c r="E28" s="65"/>
      <c r="F28" s="65"/>
      <c r="G28" s="65"/>
      <c r="H28" s="65"/>
      <c r="I28" s="65"/>
      <c r="J28" s="65"/>
      <c r="K28" s="65"/>
      <c r="L28" s="65"/>
      <c r="M28" s="65">
        <f t="shared" si="2"/>
        <v>0</v>
      </c>
    </row>
    <row r="29" spans="1:13" s="110" customFormat="1" x14ac:dyDescent="0.2">
      <c r="A29" s="64" t="s">
        <v>270</v>
      </c>
      <c r="B29" s="65"/>
      <c r="C29" s="65"/>
      <c r="D29" s="65"/>
      <c r="E29" s="65"/>
      <c r="F29" s="65"/>
      <c r="G29" s="85"/>
      <c r="H29" s="85"/>
      <c r="I29" s="85"/>
      <c r="J29" s="65"/>
      <c r="K29" s="65">
        <v>65599.1953125</v>
      </c>
      <c r="L29" s="65"/>
      <c r="M29" s="65">
        <f t="shared" si="2"/>
        <v>65599.1953125</v>
      </c>
    </row>
    <row r="30" spans="1:13" s="110" customFormat="1" x14ac:dyDescent="0.2">
      <c r="A30" s="64" t="s">
        <v>242</v>
      </c>
      <c r="B30" s="115"/>
      <c r="C30" s="115"/>
      <c r="D30" s="65"/>
      <c r="E30" s="65"/>
      <c r="F30" s="65"/>
      <c r="G30" s="65"/>
      <c r="H30" s="65"/>
      <c r="I30" s="65"/>
      <c r="J30" s="65"/>
      <c r="K30" s="65"/>
      <c r="L30" s="65"/>
      <c r="M30" s="65"/>
    </row>
    <row r="31" spans="1:13" s="111" customFormat="1" x14ac:dyDescent="0.2">
      <c r="A31" s="70" t="s">
        <v>328</v>
      </c>
      <c r="B31" s="84">
        <f>+B33+B49+B58+B64</f>
        <v>574112.34027099609</v>
      </c>
      <c r="C31" s="84">
        <v>61336.81</v>
      </c>
      <c r="D31" s="84">
        <f t="shared" ref="D31:M31" si="3">+D33+D49+D58+D64</f>
        <v>0</v>
      </c>
      <c r="E31" s="84">
        <f t="shared" si="3"/>
        <v>1147356.0709613012</v>
      </c>
      <c r="F31" s="84">
        <f t="shared" si="3"/>
        <v>505270.58123970032</v>
      </c>
      <c r="G31" s="84">
        <f t="shared" si="3"/>
        <v>0</v>
      </c>
      <c r="H31" s="84">
        <f t="shared" si="3"/>
        <v>0</v>
      </c>
      <c r="I31" s="84">
        <f t="shared" si="3"/>
        <v>14963.0390625</v>
      </c>
      <c r="J31" s="84">
        <v>425422.3</v>
      </c>
      <c r="K31" s="84">
        <f t="shared" si="3"/>
        <v>716352.30910673738</v>
      </c>
      <c r="L31" s="84">
        <f t="shared" si="3"/>
        <v>0</v>
      </c>
      <c r="M31" s="84">
        <f t="shared" si="3"/>
        <v>3444813.4506412353</v>
      </c>
    </row>
    <row r="32" spans="1:13" s="110" customFormat="1" x14ac:dyDescent="0.2">
      <c r="A32" s="64" t="s">
        <v>242</v>
      </c>
      <c r="B32" s="65"/>
      <c r="C32" s="65"/>
      <c r="D32" s="65"/>
      <c r="E32" s="65"/>
      <c r="F32" s="65"/>
      <c r="G32" s="65"/>
      <c r="H32" s="65"/>
      <c r="I32" s="65"/>
      <c r="J32" s="65"/>
      <c r="K32" s="65"/>
      <c r="L32" s="65"/>
      <c r="M32" s="65"/>
    </row>
    <row r="33" spans="1:13" s="65" customFormat="1" x14ac:dyDescent="0.2">
      <c r="A33" s="78" t="s">
        <v>272</v>
      </c>
      <c r="B33" s="65">
        <f>SUM(B34:B47)-B36</f>
        <v>311376.42443847656</v>
      </c>
      <c r="C33" s="65">
        <v>60077.42</v>
      </c>
      <c r="D33" s="65">
        <f>SUM(D34:D47)-D36</f>
        <v>0</v>
      </c>
      <c r="E33" s="65">
        <f>SUM(E34:E47)-E36</f>
        <v>102471.16489745956</v>
      </c>
      <c r="F33" s="65">
        <f>SUM(F34:F47)-F36</f>
        <v>503676.36612129211</v>
      </c>
      <c r="G33" s="65">
        <f t="shared" ref="G33:I33" si="4">SUM(G34:G47)</f>
        <v>0</v>
      </c>
      <c r="H33" s="65">
        <f t="shared" si="4"/>
        <v>0</v>
      </c>
      <c r="I33" s="65">
        <f t="shared" si="4"/>
        <v>0</v>
      </c>
      <c r="J33" s="65">
        <v>396746.41</v>
      </c>
      <c r="K33" s="65">
        <f>SUM(K34:K47)-K36</f>
        <v>383715.49235534668</v>
      </c>
      <c r="L33" s="65">
        <f>SUM(L34:L47)-L36</f>
        <v>0</v>
      </c>
      <c r="M33" s="65">
        <f>SUM(M34:M47)-M36</f>
        <v>1758063.2778125748</v>
      </c>
    </row>
    <row r="34" spans="1:13" s="65" customFormat="1" x14ac:dyDescent="0.2">
      <c r="A34" s="64" t="s">
        <v>273</v>
      </c>
      <c r="B34" s="65">
        <v>86589.46923828125</v>
      </c>
      <c r="C34" s="65">
        <v>298.08999999999997</v>
      </c>
      <c r="E34" s="65">
        <v>439.00511710625142</v>
      </c>
      <c r="F34" s="65">
        <v>63409.5732421875</v>
      </c>
      <c r="G34" s="85"/>
      <c r="H34" s="85"/>
      <c r="I34" s="85"/>
      <c r="K34" s="65">
        <v>73933.9609375</v>
      </c>
      <c r="M34" s="65">
        <f t="shared" ref="M34:M47" si="5">SUM(B34:L34)</f>
        <v>224670.098535075</v>
      </c>
    </row>
    <row r="35" spans="1:13" s="65" customFormat="1" x14ac:dyDescent="0.2">
      <c r="A35" s="64" t="s">
        <v>274</v>
      </c>
      <c r="B35" s="65">
        <v>46094.48046875</v>
      </c>
      <c r="E35" s="65">
        <v>297.64683496952057</v>
      </c>
      <c r="F35" s="65">
        <v>418405.81689453125</v>
      </c>
      <c r="G35" s="85"/>
      <c r="H35" s="85"/>
      <c r="I35" s="85"/>
      <c r="K35" s="65">
        <v>29408.552734375</v>
      </c>
      <c r="M35" s="65">
        <f t="shared" si="5"/>
        <v>494206.49693262577</v>
      </c>
    </row>
    <row r="36" spans="1:13" s="119" customFormat="1" x14ac:dyDescent="0.2">
      <c r="A36" s="116" t="s">
        <v>329</v>
      </c>
      <c r="B36" s="117"/>
      <c r="C36" s="117"/>
      <c r="D36" s="117"/>
      <c r="E36" s="117"/>
      <c r="F36" s="117"/>
      <c r="G36" s="118"/>
      <c r="H36" s="118"/>
      <c r="I36" s="118"/>
      <c r="J36" s="117"/>
      <c r="K36" s="117"/>
      <c r="L36" s="117"/>
      <c r="M36" s="117">
        <f t="shared" si="5"/>
        <v>0</v>
      </c>
    </row>
    <row r="37" spans="1:13" s="65" customFormat="1" x14ac:dyDescent="0.2">
      <c r="A37" s="64" t="s">
        <v>275</v>
      </c>
      <c r="B37" s="65">
        <v>1170.5040283203125</v>
      </c>
      <c r="C37" s="65">
        <v>59779.33</v>
      </c>
      <c r="F37" s="65">
        <v>3218.9090576171875</v>
      </c>
      <c r="G37" s="85"/>
      <c r="H37" s="85"/>
      <c r="I37" s="85"/>
      <c r="K37" s="65">
        <v>55071.42578125</v>
      </c>
      <c r="M37" s="65">
        <f t="shared" si="5"/>
        <v>119240.1688671875</v>
      </c>
    </row>
    <row r="38" spans="1:13" s="65" customFormat="1" x14ac:dyDescent="0.2">
      <c r="A38" s="64" t="s">
        <v>276</v>
      </c>
      <c r="B38" s="65">
        <v>38192.46875</v>
      </c>
      <c r="E38" s="65">
        <v>411.75683784484863</v>
      </c>
      <c r="F38" s="65">
        <v>2225.2479553222656</v>
      </c>
      <c r="G38" s="85"/>
      <c r="H38" s="85"/>
      <c r="I38" s="85"/>
      <c r="K38" s="65">
        <v>7935.40771484375</v>
      </c>
      <c r="M38" s="65">
        <f t="shared" si="5"/>
        <v>48764.881258010864</v>
      </c>
    </row>
    <row r="39" spans="1:13" s="65" customFormat="1" x14ac:dyDescent="0.2">
      <c r="A39" s="64" t="s">
        <v>277</v>
      </c>
      <c r="E39" s="65">
        <v>262.97054481506348</v>
      </c>
      <c r="F39" s="65">
        <v>669.63702392578125</v>
      </c>
      <c r="G39" s="85"/>
      <c r="H39" s="85"/>
      <c r="I39" s="85"/>
      <c r="K39" s="65">
        <v>207.75605773925781</v>
      </c>
      <c r="M39" s="65">
        <f t="shared" si="5"/>
        <v>1140.3636264801025</v>
      </c>
    </row>
    <row r="40" spans="1:13" s="65" customFormat="1" x14ac:dyDescent="0.2">
      <c r="A40" s="64" t="s">
        <v>278</v>
      </c>
      <c r="E40" s="65">
        <v>825.37900543212891</v>
      </c>
      <c r="F40" s="65">
        <v>1022.0529737472534</v>
      </c>
      <c r="G40" s="85"/>
      <c r="H40" s="85"/>
      <c r="I40" s="85"/>
      <c r="K40" s="65">
        <v>231.37454223632813</v>
      </c>
      <c r="M40" s="65">
        <f t="shared" si="5"/>
        <v>2078.8065214157104</v>
      </c>
    </row>
    <row r="41" spans="1:13" s="65" customFormat="1" x14ac:dyDescent="0.2">
      <c r="A41" s="64" t="s">
        <v>279</v>
      </c>
      <c r="B41" s="65">
        <v>6701.642578125</v>
      </c>
      <c r="E41" s="65">
        <v>70642.505273580551</v>
      </c>
      <c r="F41" s="65">
        <v>347.9320068359375</v>
      </c>
      <c r="G41" s="85"/>
      <c r="H41" s="85"/>
      <c r="I41" s="85"/>
      <c r="K41" s="65">
        <v>105742.671875</v>
      </c>
      <c r="M41" s="65">
        <f t="shared" si="5"/>
        <v>183434.75173354149</v>
      </c>
    </row>
    <row r="42" spans="1:13" s="65" customFormat="1" x14ac:dyDescent="0.2">
      <c r="A42" s="64" t="s">
        <v>280</v>
      </c>
      <c r="E42" s="65">
        <v>2093.3031997680664</v>
      </c>
      <c r="F42" s="65">
        <v>5157.5831298828125</v>
      </c>
      <c r="G42" s="85"/>
      <c r="H42" s="85"/>
      <c r="I42" s="85"/>
      <c r="K42" s="65">
        <v>2555.572021484375</v>
      </c>
      <c r="M42" s="65">
        <f t="shared" si="5"/>
        <v>9806.4583511352539</v>
      </c>
    </row>
    <row r="43" spans="1:13" s="65" customFormat="1" x14ac:dyDescent="0.2">
      <c r="A43" s="64" t="s">
        <v>281</v>
      </c>
      <c r="E43" s="65">
        <v>152.25488120317459</v>
      </c>
      <c r="F43" s="65">
        <v>4342.2679443359375</v>
      </c>
      <c r="G43" s="85"/>
      <c r="H43" s="85"/>
      <c r="I43" s="85"/>
      <c r="K43" s="65">
        <v>4134.78857421875</v>
      </c>
      <c r="M43" s="65">
        <f t="shared" si="5"/>
        <v>8629.3113997578621</v>
      </c>
    </row>
    <row r="44" spans="1:13" s="65" customFormat="1" x14ac:dyDescent="0.2">
      <c r="A44" s="64" t="s">
        <v>282</v>
      </c>
      <c r="E44" s="65">
        <v>288.36479011178017</v>
      </c>
      <c r="G44" s="85"/>
      <c r="H44" s="85"/>
      <c r="I44" s="85"/>
      <c r="K44" s="65">
        <v>1189.02685546875</v>
      </c>
      <c r="M44" s="65">
        <f t="shared" si="5"/>
        <v>1477.3916455805302</v>
      </c>
    </row>
    <row r="45" spans="1:13" s="65" customFormat="1" x14ac:dyDescent="0.2">
      <c r="A45" s="64" t="s">
        <v>283</v>
      </c>
      <c r="E45" s="65">
        <v>10599.966457366943</v>
      </c>
      <c r="G45" s="85"/>
      <c r="H45" s="85"/>
      <c r="I45" s="85"/>
      <c r="K45" s="65">
        <v>819.52587890625</v>
      </c>
      <c r="M45" s="65">
        <f t="shared" si="5"/>
        <v>11419.492336273193</v>
      </c>
    </row>
    <row r="46" spans="1:13" s="65" customFormat="1" x14ac:dyDescent="0.2">
      <c r="A46" s="64" t="s">
        <v>284</v>
      </c>
      <c r="E46" s="65">
        <v>35.377067565917969</v>
      </c>
      <c r="F46" s="65">
        <v>12.706000328063965</v>
      </c>
      <c r="G46" s="85"/>
      <c r="H46" s="85"/>
      <c r="I46" s="85"/>
      <c r="K46" s="65">
        <v>583.39813232421875</v>
      </c>
      <c r="M46" s="65">
        <f t="shared" si="5"/>
        <v>631.48120021820068</v>
      </c>
    </row>
    <row r="47" spans="1:13" s="65" customFormat="1" x14ac:dyDescent="0.2">
      <c r="A47" s="64" t="s">
        <v>285</v>
      </c>
      <c r="B47" s="65">
        <v>132627.859375</v>
      </c>
      <c r="E47" s="65">
        <v>16422.634887695313</v>
      </c>
      <c r="F47" s="65">
        <v>4864.639892578125</v>
      </c>
      <c r="G47" s="85"/>
      <c r="H47" s="85"/>
      <c r="I47" s="85"/>
      <c r="J47" s="65">
        <v>396746.41</v>
      </c>
      <c r="K47" s="65">
        <v>101902.03125</v>
      </c>
      <c r="M47" s="65">
        <f t="shared" si="5"/>
        <v>652563.57540527335</v>
      </c>
    </row>
    <row r="48" spans="1:13" s="65" customFormat="1" x14ac:dyDescent="0.2">
      <c r="A48" s="64" t="s">
        <v>242</v>
      </c>
      <c r="B48" s="110"/>
      <c r="C48" s="110"/>
    </row>
    <row r="49" spans="1:13" s="65" customFormat="1" x14ac:dyDescent="0.2">
      <c r="A49" s="78" t="s">
        <v>286</v>
      </c>
      <c r="B49" s="65">
        <f>SUM(B50:B56)</f>
        <v>151922.625</v>
      </c>
      <c r="D49" s="65">
        <f t="shared" ref="D49:M49" si="6">SUM(D50:D56)</f>
        <v>0</v>
      </c>
      <c r="E49" s="65">
        <f t="shared" si="6"/>
        <v>726305.93075208552</v>
      </c>
      <c r="F49" s="65">
        <f t="shared" si="6"/>
        <v>0</v>
      </c>
      <c r="G49" s="65">
        <f t="shared" si="6"/>
        <v>0</v>
      </c>
      <c r="H49" s="65">
        <f t="shared" si="6"/>
        <v>0</v>
      </c>
      <c r="I49" s="65">
        <f t="shared" si="6"/>
        <v>0</v>
      </c>
      <c r="J49" s="65">
        <f t="shared" si="6"/>
        <v>0</v>
      </c>
      <c r="K49" s="65">
        <f t="shared" si="6"/>
        <v>583.62119475007057</v>
      </c>
      <c r="L49" s="65">
        <f t="shared" si="6"/>
        <v>0</v>
      </c>
      <c r="M49" s="65">
        <f t="shared" si="6"/>
        <v>878812.17694683559</v>
      </c>
    </row>
    <row r="50" spans="1:13" s="65" customFormat="1" x14ac:dyDescent="0.2">
      <c r="A50" s="64" t="s">
        <v>287</v>
      </c>
      <c r="E50" s="65">
        <v>74503.5498046875</v>
      </c>
      <c r="G50" s="85"/>
      <c r="H50" s="85"/>
      <c r="I50" s="85"/>
      <c r="M50" s="65">
        <f t="shared" ref="M50:M56" si="7">SUM(B50:L50)</f>
        <v>74503.5498046875</v>
      </c>
    </row>
    <row r="51" spans="1:13" s="65" customFormat="1" x14ac:dyDescent="0.2">
      <c r="A51" s="64" t="s">
        <v>288</v>
      </c>
      <c r="E51" s="65">
        <v>72861.384240865707</v>
      </c>
      <c r="G51" s="85"/>
      <c r="H51" s="85"/>
      <c r="I51" s="85"/>
      <c r="K51" s="65">
        <v>0.26035276055335999</v>
      </c>
      <c r="M51" s="65">
        <f t="shared" si="7"/>
        <v>72861.644593626261</v>
      </c>
    </row>
    <row r="52" spans="1:13" s="65" customFormat="1" x14ac:dyDescent="0.2">
      <c r="A52" s="64" t="s">
        <v>289</v>
      </c>
      <c r="E52" s="65">
        <v>570134.59148406982</v>
      </c>
      <c r="G52" s="85"/>
      <c r="H52" s="85"/>
      <c r="I52" s="85"/>
      <c r="K52" s="65">
        <v>0.18497529625892639</v>
      </c>
      <c r="M52" s="65">
        <f t="shared" si="7"/>
        <v>570134.77645936608</v>
      </c>
    </row>
    <row r="53" spans="1:13" s="65" customFormat="1" x14ac:dyDescent="0.2">
      <c r="A53" s="64" t="s">
        <v>290</v>
      </c>
      <c r="E53" s="65">
        <v>7741.0611949432641</v>
      </c>
      <c r="G53" s="85"/>
      <c r="H53" s="85"/>
      <c r="I53" s="85"/>
      <c r="K53" s="65">
        <v>10.283328056335449</v>
      </c>
      <c r="M53" s="65">
        <f t="shared" si="7"/>
        <v>7751.3445229995996</v>
      </c>
    </row>
    <row r="54" spans="1:13" s="65" customFormat="1" x14ac:dyDescent="0.2">
      <c r="A54" s="64" t="s">
        <v>291</v>
      </c>
      <c r="E54" s="65">
        <v>590.39200305938721</v>
      </c>
      <c r="G54" s="85"/>
      <c r="H54" s="85"/>
      <c r="I54" s="85"/>
      <c r="K54" s="65">
        <v>0.2967134416103363</v>
      </c>
      <c r="M54" s="65">
        <f t="shared" si="7"/>
        <v>590.68871650099754</v>
      </c>
    </row>
    <row r="55" spans="1:13" s="65" customFormat="1" x14ac:dyDescent="0.2">
      <c r="A55" s="64" t="s">
        <v>292</v>
      </c>
      <c r="G55" s="85"/>
      <c r="H55" s="85"/>
      <c r="I55" s="85"/>
      <c r="M55" s="65">
        <f t="shared" si="7"/>
        <v>0</v>
      </c>
    </row>
    <row r="56" spans="1:13" s="65" customFormat="1" x14ac:dyDescent="0.2">
      <c r="A56" s="64" t="s">
        <v>293</v>
      </c>
      <c r="B56" s="65">
        <v>151922.625</v>
      </c>
      <c r="E56" s="65">
        <v>474.95202445983887</v>
      </c>
      <c r="K56" s="65">
        <v>572.5958251953125</v>
      </c>
      <c r="M56" s="65">
        <f t="shared" si="7"/>
        <v>152970.17284965515</v>
      </c>
    </row>
    <row r="57" spans="1:13" s="65" customFormat="1" x14ac:dyDescent="0.2">
      <c r="A57" s="64" t="s">
        <v>242</v>
      </c>
      <c r="B57" s="110"/>
      <c r="C57" s="110"/>
    </row>
    <row r="58" spans="1:13" s="65" customFormat="1" x14ac:dyDescent="0.2">
      <c r="A58" s="78" t="s">
        <v>294</v>
      </c>
      <c r="B58" s="65">
        <f>SUM(B59:B62)</f>
        <v>110813.29083251953</v>
      </c>
      <c r="D58" s="65">
        <f t="shared" ref="D58:M58" si="8">SUM(D59:D62)</f>
        <v>0</v>
      </c>
      <c r="E58" s="65">
        <f t="shared" si="8"/>
        <v>298029.85109758377</v>
      </c>
      <c r="F58" s="65">
        <f t="shared" si="8"/>
        <v>1594.2151184082031</v>
      </c>
      <c r="G58" s="65">
        <f t="shared" si="8"/>
        <v>0</v>
      </c>
      <c r="H58" s="65">
        <f t="shared" si="8"/>
        <v>0</v>
      </c>
      <c r="I58" s="65">
        <f t="shared" si="8"/>
        <v>14963.0390625</v>
      </c>
      <c r="J58" s="65">
        <f t="shared" si="8"/>
        <v>28675.89</v>
      </c>
      <c r="K58" s="65">
        <f t="shared" si="8"/>
        <v>332053.19555664063</v>
      </c>
      <c r="L58" s="65">
        <f t="shared" si="8"/>
        <v>0</v>
      </c>
      <c r="M58" s="65">
        <f t="shared" si="8"/>
        <v>787388.87166765216</v>
      </c>
    </row>
    <row r="59" spans="1:13" s="65" customFormat="1" x14ac:dyDescent="0.2">
      <c r="A59" s="64" t="s">
        <v>295</v>
      </c>
      <c r="B59" s="65">
        <v>925.53302001953125</v>
      </c>
      <c r="E59" s="65">
        <v>47920.808044433594</v>
      </c>
      <c r="G59" s="85"/>
      <c r="H59" s="85"/>
      <c r="I59" s="85"/>
      <c r="K59" s="65">
        <v>21484.798828125</v>
      </c>
      <c r="M59" s="65">
        <f t="shared" ref="M59:M67" si="9">SUM(B59:L59)</f>
        <v>70331.139892578125</v>
      </c>
    </row>
    <row r="60" spans="1:13" s="65" customFormat="1" x14ac:dyDescent="0.2">
      <c r="A60" s="64" t="s">
        <v>296</v>
      </c>
      <c r="B60" s="65">
        <v>10285.78515625</v>
      </c>
      <c r="E60" s="65">
        <v>246984.79077148438</v>
      </c>
      <c r="F60" s="65">
        <v>1352.025634765625</v>
      </c>
      <c r="G60" s="85"/>
      <c r="H60" s="85"/>
      <c r="I60" s="85"/>
      <c r="K60" s="65">
        <v>133200</v>
      </c>
      <c r="M60" s="65">
        <f t="shared" si="9"/>
        <v>391822.6015625</v>
      </c>
    </row>
    <row r="61" spans="1:13" s="65" customFormat="1" x14ac:dyDescent="0.2">
      <c r="A61" s="64" t="s">
        <v>297</v>
      </c>
      <c r="B61" s="65">
        <v>10285.78515625</v>
      </c>
      <c r="C61" s="65">
        <v>993.1</v>
      </c>
      <c r="E61" s="65">
        <v>221.26549196243286</v>
      </c>
      <c r="F61" s="65">
        <v>242.18948364257813</v>
      </c>
      <c r="G61" s="85"/>
      <c r="H61" s="85"/>
      <c r="I61" s="85">
        <v>14963.0390625</v>
      </c>
      <c r="J61" s="65">
        <v>28675.89</v>
      </c>
      <c r="K61" s="65">
        <v>174682.796875</v>
      </c>
      <c r="M61" s="65">
        <f t="shared" si="9"/>
        <v>230064.066069355</v>
      </c>
    </row>
    <row r="62" spans="1:13" s="65" customFormat="1" x14ac:dyDescent="0.2">
      <c r="A62" s="64" t="s">
        <v>298</v>
      </c>
      <c r="B62" s="65">
        <v>89316.1875</v>
      </c>
      <c r="C62" s="65">
        <v>266.29000000000002</v>
      </c>
      <c r="E62" s="65">
        <v>2902.9867897033691</v>
      </c>
      <c r="G62" s="85"/>
      <c r="H62" s="85"/>
      <c r="I62" s="85"/>
      <c r="K62" s="65">
        <v>2685.599853515625</v>
      </c>
      <c r="M62" s="65">
        <f t="shared" si="9"/>
        <v>95171.064143218988</v>
      </c>
    </row>
    <row r="63" spans="1:13" s="65" customFormat="1" x14ac:dyDescent="0.2">
      <c r="A63" s="64" t="s">
        <v>242</v>
      </c>
      <c r="B63" s="110"/>
      <c r="C63" s="110"/>
      <c r="G63" s="85"/>
      <c r="H63" s="85"/>
      <c r="I63" s="85"/>
      <c r="M63" s="65">
        <f t="shared" si="9"/>
        <v>0</v>
      </c>
    </row>
    <row r="64" spans="1:13" s="65" customFormat="1" x14ac:dyDescent="0.2">
      <c r="A64" s="78" t="s">
        <v>299</v>
      </c>
      <c r="B64" s="65">
        <f>SUM(B65:B67)</f>
        <v>0</v>
      </c>
      <c r="D64" s="65">
        <f t="shared" ref="D64:L64" si="10">SUM(D65:D67)</f>
        <v>0</v>
      </c>
      <c r="E64" s="65">
        <f>SUM(E65:E67)</f>
        <v>20549.124214172363</v>
      </c>
      <c r="F64" s="65">
        <f t="shared" si="10"/>
        <v>0</v>
      </c>
      <c r="G64" s="65">
        <f t="shared" si="10"/>
        <v>0</v>
      </c>
      <c r="H64" s="65">
        <f t="shared" si="10"/>
        <v>0</v>
      </c>
      <c r="I64" s="65">
        <f t="shared" si="10"/>
        <v>0</v>
      </c>
      <c r="J64" s="65">
        <f t="shared" si="10"/>
        <v>0</v>
      </c>
      <c r="K64" s="65">
        <f t="shared" si="10"/>
        <v>0</v>
      </c>
      <c r="L64" s="65">
        <f t="shared" si="10"/>
        <v>0</v>
      </c>
      <c r="M64" s="65">
        <f t="shared" si="9"/>
        <v>20549.124214172363</v>
      </c>
    </row>
    <row r="65" spans="1:13" s="65" customFormat="1" x14ac:dyDescent="0.2">
      <c r="A65" s="64" t="s">
        <v>300</v>
      </c>
      <c r="E65" s="65">
        <v>14431.436195373535</v>
      </c>
      <c r="G65" s="85"/>
      <c r="H65" s="85"/>
      <c r="I65" s="85"/>
      <c r="M65" s="65">
        <f t="shared" si="9"/>
        <v>14431.436195373535</v>
      </c>
    </row>
    <row r="66" spans="1:13" s="65" customFormat="1" x14ac:dyDescent="0.2">
      <c r="A66" s="64" t="s">
        <v>301</v>
      </c>
      <c r="E66" s="65">
        <v>6117.6880187988281</v>
      </c>
      <c r="G66" s="85"/>
      <c r="H66" s="85"/>
      <c r="I66" s="85"/>
      <c r="M66" s="65">
        <f t="shared" si="9"/>
        <v>6117.6880187988281</v>
      </c>
    </row>
    <row r="67" spans="1:13" s="65" customFormat="1" x14ac:dyDescent="0.2">
      <c r="A67" s="64" t="s">
        <v>330</v>
      </c>
      <c r="G67" s="85"/>
      <c r="H67" s="85"/>
      <c r="I67" s="85"/>
      <c r="M67" s="65">
        <f t="shared" si="9"/>
        <v>0</v>
      </c>
    </row>
    <row r="68" spans="1:13" s="110" customFormat="1" x14ac:dyDescent="0.2">
      <c r="A68" s="64" t="s">
        <v>242</v>
      </c>
      <c r="B68" s="65"/>
      <c r="C68" s="65"/>
      <c r="D68" s="65"/>
      <c r="E68" s="65"/>
      <c r="F68" s="65"/>
      <c r="G68" s="65"/>
      <c r="H68" s="65"/>
      <c r="I68" s="65"/>
      <c r="J68" s="65"/>
      <c r="K68" s="65"/>
      <c r="L68" s="65"/>
      <c r="M68" s="65"/>
    </row>
    <row r="69" spans="1:13" s="65" customFormat="1" x14ac:dyDescent="0.2">
      <c r="A69" s="64" t="s">
        <v>242</v>
      </c>
      <c r="G69" s="85"/>
      <c r="H69" s="85"/>
      <c r="I69" s="85"/>
    </row>
    <row r="70" spans="1:13" s="65" customFormat="1" x14ac:dyDescent="0.2">
      <c r="A70" s="78" t="s">
        <v>304</v>
      </c>
      <c r="B70" s="120">
        <f>SUM(B71:B74)</f>
        <v>200210.00145788473</v>
      </c>
      <c r="C70" s="120"/>
      <c r="D70" s="120">
        <f t="shared" ref="D70:M70" si="11">SUM(D71:D74)</f>
        <v>0</v>
      </c>
      <c r="E70" s="120">
        <f t="shared" si="11"/>
        <v>0</v>
      </c>
      <c r="F70" s="120">
        <f t="shared" si="11"/>
        <v>0</v>
      </c>
      <c r="G70" s="120">
        <f t="shared" si="11"/>
        <v>11090.049993949724</v>
      </c>
      <c r="H70" s="120">
        <f t="shared" si="11"/>
        <v>1219.8089688433154</v>
      </c>
      <c r="I70" s="120">
        <f t="shared" si="11"/>
        <v>7674.8952788686529</v>
      </c>
      <c r="J70" s="120">
        <f t="shared" si="11"/>
        <v>299</v>
      </c>
      <c r="K70" s="120">
        <f t="shared" si="11"/>
        <v>240388.66494490131</v>
      </c>
      <c r="L70" s="120">
        <f t="shared" si="11"/>
        <v>0</v>
      </c>
      <c r="M70" s="120">
        <f t="shared" si="11"/>
        <v>460882.42064444773</v>
      </c>
    </row>
    <row r="71" spans="1:13" s="65" customFormat="1" x14ac:dyDescent="0.2">
      <c r="A71" s="64" t="s">
        <v>305</v>
      </c>
      <c r="B71" s="120">
        <v>200210.00145788473</v>
      </c>
      <c r="C71" s="120"/>
      <c r="D71" s="120"/>
      <c r="E71" s="120"/>
      <c r="F71" s="120"/>
      <c r="G71" s="120">
        <v>11090.049993949724</v>
      </c>
      <c r="H71" s="120">
        <v>1081.8449650175116</v>
      </c>
      <c r="I71" s="120">
        <v>335.79000081754401</v>
      </c>
      <c r="J71" s="120"/>
      <c r="K71" s="85">
        <v>228081.25166083701</v>
      </c>
      <c r="L71" s="120"/>
      <c r="M71" s="120">
        <f>SUM(B71:L71)</f>
        <v>440798.9380785065</v>
      </c>
    </row>
    <row r="72" spans="1:13" s="65" customFormat="1" x14ac:dyDescent="0.2">
      <c r="A72" s="64" t="s">
        <v>306</v>
      </c>
      <c r="B72" s="120"/>
      <c r="C72" s="120"/>
      <c r="D72" s="120"/>
      <c r="E72" s="120"/>
      <c r="F72" s="120"/>
      <c r="G72" s="120"/>
      <c r="H72" s="120">
        <v>137.96400382580379</v>
      </c>
      <c r="I72" s="120">
        <v>7339.1052780511091</v>
      </c>
      <c r="J72" s="120">
        <v>299</v>
      </c>
      <c r="K72" s="85">
        <v>12307.413284064294</v>
      </c>
      <c r="L72" s="120"/>
      <c r="M72" s="120">
        <f>SUM(B72:L72)</f>
        <v>20083.482565941209</v>
      </c>
    </row>
    <row r="73" spans="1:13" s="65" customFormat="1" x14ac:dyDescent="0.2">
      <c r="A73" s="64" t="s">
        <v>307</v>
      </c>
      <c r="B73" s="120"/>
      <c r="C73" s="120"/>
      <c r="D73" s="120"/>
      <c r="E73" s="120"/>
      <c r="F73" s="120"/>
      <c r="G73" s="120"/>
      <c r="H73" s="120"/>
      <c r="I73" s="120"/>
      <c r="J73" s="120"/>
      <c r="K73" s="85"/>
      <c r="L73" s="85"/>
      <c r="M73" s="120">
        <f>SUM(B73:L73)</f>
        <v>0</v>
      </c>
    </row>
    <row r="74" spans="1:13" s="65" customFormat="1" x14ac:dyDescent="0.2">
      <c r="A74" s="64" t="s">
        <v>308</v>
      </c>
      <c r="B74" s="120"/>
      <c r="C74" s="120"/>
      <c r="D74" s="120"/>
      <c r="E74" s="120"/>
      <c r="F74" s="120"/>
      <c r="G74" s="120"/>
      <c r="H74" s="120"/>
      <c r="I74" s="120"/>
      <c r="J74" s="120"/>
      <c r="K74" s="85"/>
      <c r="L74" s="120"/>
      <c r="M74" s="120">
        <f>SUM(B74:L74)</f>
        <v>0</v>
      </c>
    </row>
    <row r="75" spans="1:13" s="65" customFormat="1" x14ac:dyDescent="0.2">
      <c r="A75" s="64" t="s">
        <v>242</v>
      </c>
      <c r="B75" s="110"/>
      <c r="C75" s="110"/>
    </row>
    <row r="76" spans="1:13" s="65" customFormat="1" x14ac:dyDescent="0.2">
      <c r="A76" s="78" t="s">
        <v>309</v>
      </c>
      <c r="L76" s="85"/>
    </row>
    <row r="77" spans="1:13" s="65" customFormat="1" x14ac:dyDescent="0.2">
      <c r="A77" s="64" t="s">
        <v>310</v>
      </c>
      <c r="L77" s="85"/>
    </row>
    <row r="78" spans="1:13" s="65" customFormat="1" x14ac:dyDescent="0.2">
      <c r="A78" s="64" t="s">
        <v>311</v>
      </c>
      <c r="L78" s="85"/>
    </row>
    <row r="79" spans="1:13" s="65" customFormat="1" x14ac:dyDescent="0.2">
      <c r="A79" s="64" t="s">
        <v>312</v>
      </c>
      <c r="L79" s="85"/>
    </row>
    <row r="80" spans="1:13" s="65" customFormat="1" x14ac:dyDescent="0.2">
      <c r="A80" s="64" t="s">
        <v>313</v>
      </c>
      <c r="B80" s="65">
        <f>SUM(B76:B79)</f>
        <v>0</v>
      </c>
      <c r="D80" s="65">
        <f t="shared" ref="D80:M80" si="12">SUM(D76:D79)</f>
        <v>0</v>
      </c>
      <c r="E80" s="65">
        <f t="shared" si="12"/>
        <v>0</v>
      </c>
      <c r="F80" s="65">
        <f t="shared" si="12"/>
        <v>0</v>
      </c>
      <c r="G80" s="65">
        <f t="shared" si="12"/>
        <v>0</v>
      </c>
      <c r="H80" s="65">
        <f t="shared" si="12"/>
        <v>0</v>
      </c>
      <c r="I80" s="65">
        <f t="shared" si="12"/>
        <v>0</v>
      </c>
      <c r="J80" s="65">
        <f t="shared" si="12"/>
        <v>0</v>
      </c>
      <c r="K80" s="65">
        <f t="shared" si="12"/>
        <v>0</v>
      </c>
      <c r="L80" s="65">
        <f t="shared" si="12"/>
        <v>0</v>
      </c>
      <c r="M80" s="65">
        <f t="shared" si="12"/>
        <v>0</v>
      </c>
    </row>
    <row r="81" spans="1:1" s="65" customFormat="1" x14ac:dyDescent="0.2">
      <c r="A81" s="90"/>
    </row>
    <row r="82" spans="1:1" s="65" customFormat="1" x14ac:dyDescent="0.2">
      <c r="A82" s="90"/>
    </row>
    <row r="83" spans="1:1" s="65" customFormat="1" x14ac:dyDescent="0.2">
      <c r="A83" s="90"/>
    </row>
    <row r="84" spans="1:1" s="65" customFormat="1" x14ac:dyDescent="0.2">
      <c r="A84" s="90"/>
    </row>
    <row r="85" spans="1:1" s="65" customFormat="1" x14ac:dyDescent="0.2">
      <c r="A85" s="90"/>
    </row>
    <row r="86" spans="1:1" s="65" customFormat="1" hidden="1" x14ac:dyDescent="0.2">
      <c r="A86" s="90"/>
    </row>
    <row r="87" spans="1:1" s="65" customFormat="1" hidden="1" x14ac:dyDescent="0.2">
      <c r="A87" s="90"/>
    </row>
    <row r="88" spans="1:1" s="65" customFormat="1" hidden="1" x14ac:dyDescent="0.2">
      <c r="A88" s="90"/>
    </row>
    <row r="89" spans="1:1" s="65" customFormat="1" hidden="1" x14ac:dyDescent="0.2">
      <c r="A89" s="90"/>
    </row>
    <row r="90" spans="1:1" s="65" customFormat="1" hidden="1" x14ac:dyDescent="0.2">
      <c r="A90" s="90"/>
    </row>
    <row r="91" spans="1:1" s="65" customFormat="1" hidden="1" x14ac:dyDescent="0.2">
      <c r="A91" s="90"/>
    </row>
    <row r="92" spans="1:1" s="65" customFormat="1" hidden="1" x14ac:dyDescent="0.2">
      <c r="A92" s="90"/>
    </row>
    <row r="93" spans="1:1" s="65" customFormat="1" hidden="1" x14ac:dyDescent="0.2">
      <c r="A93" s="90"/>
    </row>
    <row r="94" spans="1:1" s="65" customFormat="1" hidden="1" x14ac:dyDescent="0.2">
      <c r="A94" s="90"/>
    </row>
    <row r="95" spans="1:1" s="65" customFormat="1" hidden="1" x14ac:dyDescent="0.2">
      <c r="A95" s="90"/>
    </row>
    <row r="96" spans="1:1" s="65" customFormat="1" hidden="1" x14ac:dyDescent="0.2">
      <c r="A96" s="90"/>
    </row>
    <row r="97" spans="1:1" s="65" customFormat="1" hidden="1" x14ac:dyDescent="0.2">
      <c r="A97" s="90"/>
    </row>
    <row r="98" spans="1:1" s="65" customFormat="1" hidden="1" x14ac:dyDescent="0.2">
      <c r="A98" s="90"/>
    </row>
    <row r="99" spans="1:1" s="65" customFormat="1" hidden="1" x14ac:dyDescent="0.2">
      <c r="A99" s="90"/>
    </row>
    <row r="100" spans="1:1" s="65" customFormat="1" hidden="1" x14ac:dyDescent="0.2">
      <c r="A100" s="90"/>
    </row>
    <row r="101" spans="1:1" s="65" customFormat="1" hidden="1" x14ac:dyDescent="0.2">
      <c r="A101" s="90"/>
    </row>
    <row r="102" spans="1:1" s="65" customFormat="1" hidden="1" x14ac:dyDescent="0.2">
      <c r="A102" s="90"/>
    </row>
    <row r="103" spans="1:1" s="65" customFormat="1" hidden="1" x14ac:dyDescent="0.2">
      <c r="A103" s="90"/>
    </row>
    <row r="104" spans="1:1" s="65" customFormat="1" hidden="1" x14ac:dyDescent="0.2">
      <c r="A104" s="90"/>
    </row>
    <row r="105" spans="1:1" s="65" customFormat="1" hidden="1" x14ac:dyDescent="0.2">
      <c r="A105" s="90"/>
    </row>
    <row r="106" spans="1:1" s="110" customFormat="1" hidden="1" x14ac:dyDescent="0.2">
      <c r="A106" s="90"/>
    </row>
    <row r="107" spans="1:1" s="110" customFormat="1" hidden="1" x14ac:dyDescent="0.2">
      <c r="A107" s="90"/>
    </row>
    <row r="108" spans="1:1" s="110" customFormat="1" hidden="1" x14ac:dyDescent="0.2">
      <c r="A108" s="90"/>
    </row>
    <row r="109" spans="1:1" s="110" customFormat="1" hidden="1" x14ac:dyDescent="0.2">
      <c r="A109" s="90"/>
    </row>
    <row r="110" spans="1:1" s="110" customFormat="1" hidden="1" x14ac:dyDescent="0.2">
      <c r="A110" s="90"/>
    </row>
    <row r="111" spans="1:1" s="110" customFormat="1" hidden="1" x14ac:dyDescent="0.2">
      <c r="A111" s="90"/>
    </row>
    <row r="112" spans="1:1" s="110" customFormat="1" hidden="1" x14ac:dyDescent="0.2">
      <c r="A112" s="90"/>
    </row>
    <row r="113" spans="1:1" s="110" customFormat="1" hidden="1" x14ac:dyDescent="0.2">
      <c r="A113" s="90"/>
    </row>
    <row r="114" spans="1:1" s="110" customFormat="1" hidden="1" x14ac:dyDescent="0.2">
      <c r="A114" s="90"/>
    </row>
    <row r="115" spans="1:1" s="110" customFormat="1" hidden="1" x14ac:dyDescent="0.2">
      <c r="A115" s="90"/>
    </row>
    <row r="116" spans="1:1" s="110" customFormat="1" hidden="1" x14ac:dyDescent="0.2">
      <c r="A116" s="90"/>
    </row>
    <row r="117" spans="1:1" s="110" customFormat="1" hidden="1" x14ac:dyDescent="0.2">
      <c r="A117" s="90"/>
    </row>
    <row r="118" spans="1:1" s="110" customFormat="1" hidden="1" x14ac:dyDescent="0.2">
      <c r="A118" s="90"/>
    </row>
    <row r="119" spans="1:1" s="110" customFormat="1" hidden="1" x14ac:dyDescent="0.2">
      <c r="A119" s="90"/>
    </row>
    <row r="120" spans="1:1" s="110" customFormat="1" hidden="1" x14ac:dyDescent="0.2">
      <c r="A120" s="90"/>
    </row>
    <row r="121" spans="1:1" s="110" customFormat="1" hidden="1" x14ac:dyDescent="0.2">
      <c r="A121" s="90"/>
    </row>
    <row r="122" spans="1:1" s="110" customFormat="1" hidden="1" x14ac:dyDescent="0.2">
      <c r="A122" s="90"/>
    </row>
    <row r="123" spans="1:1" s="110" customFormat="1" hidden="1" x14ac:dyDescent="0.2">
      <c r="A123" s="90"/>
    </row>
    <row r="124" spans="1:1" s="110" customFormat="1" hidden="1" x14ac:dyDescent="0.2">
      <c r="A124" s="90"/>
    </row>
    <row r="125" spans="1:1" s="110" customFormat="1" hidden="1" x14ac:dyDescent="0.2">
      <c r="A125" s="90"/>
    </row>
    <row r="126" spans="1:1" s="110" customFormat="1" hidden="1" x14ac:dyDescent="0.2">
      <c r="A126" s="90"/>
    </row>
    <row r="127" spans="1:1" s="110" customFormat="1" hidden="1" x14ac:dyDescent="0.2">
      <c r="A127" s="90"/>
    </row>
    <row r="128" spans="1:1" s="110" customFormat="1" hidden="1" x14ac:dyDescent="0.2">
      <c r="A128" s="90"/>
    </row>
    <row r="129" spans="1:1" s="110" customFormat="1" hidden="1" x14ac:dyDescent="0.2">
      <c r="A129" s="90"/>
    </row>
    <row r="130" spans="1:1" s="110" customFormat="1" hidden="1" x14ac:dyDescent="0.2">
      <c r="A130" s="90"/>
    </row>
    <row r="131" spans="1:1" s="110" customFormat="1" hidden="1" x14ac:dyDescent="0.2">
      <c r="A131" s="90"/>
    </row>
    <row r="132" spans="1:1" s="110" customFormat="1" hidden="1" x14ac:dyDescent="0.2">
      <c r="A132" s="90"/>
    </row>
    <row r="133" spans="1:1" s="110" customFormat="1" hidden="1" x14ac:dyDescent="0.2">
      <c r="A133" s="90"/>
    </row>
    <row r="134" spans="1:1" s="110" customFormat="1" hidden="1" x14ac:dyDescent="0.2">
      <c r="A134" s="90"/>
    </row>
    <row r="135" spans="1:1" s="110" customFormat="1" hidden="1" x14ac:dyDescent="0.2">
      <c r="A135" s="90"/>
    </row>
    <row r="136" spans="1:1" s="110" customFormat="1" hidden="1" x14ac:dyDescent="0.2">
      <c r="A136" s="90"/>
    </row>
    <row r="137" spans="1:1" s="110" customFormat="1" hidden="1" x14ac:dyDescent="0.2">
      <c r="A137" s="90"/>
    </row>
    <row r="138" spans="1:1" s="110" customFormat="1" hidden="1" x14ac:dyDescent="0.2">
      <c r="A138" s="90"/>
    </row>
    <row r="139" spans="1:1" s="110" customFormat="1" hidden="1" x14ac:dyDescent="0.2">
      <c r="A139" s="90"/>
    </row>
    <row r="140" spans="1:1" s="110" customFormat="1" hidden="1" x14ac:dyDescent="0.2">
      <c r="A140" s="90"/>
    </row>
    <row r="141" spans="1:1" s="110" customFormat="1" hidden="1" x14ac:dyDescent="0.2">
      <c r="A141" s="90"/>
    </row>
    <row r="142" spans="1:1" s="110" customFormat="1" hidden="1" x14ac:dyDescent="0.2">
      <c r="A142" s="90"/>
    </row>
    <row r="143" spans="1:1" s="110" customFormat="1" hidden="1" x14ac:dyDescent="0.2">
      <c r="A143" s="90"/>
    </row>
    <row r="144" spans="1:1" s="110" customFormat="1" hidden="1" x14ac:dyDescent="0.2">
      <c r="A144" s="90"/>
    </row>
    <row r="145" spans="1:1" s="110" customFormat="1" hidden="1" x14ac:dyDescent="0.2">
      <c r="A145" s="90"/>
    </row>
    <row r="146" spans="1:1" s="110" customFormat="1" hidden="1" x14ac:dyDescent="0.2">
      <c r="A146" s="90"/>
    </row>
    <row r="147" spans="1:1" s="110" customFormat="1" hidden="1" x14ac:dyDescent="0.2">
      <c r="A147" s="90"/>
    </row>
    <row r="148" spans="1:1" s="110" customFormat="1" hidden="1" x14ac:dyDescent="0.2">
      <c r="A148" s="90"/>
    </row>
    <row r="149" spans="1:1" s="110" customFormat="1" hidden="1" x14ac:dyDescent="0.2">
      <c r="A149" s="90"/>
    </row>
    <row r="150" spans="1:1" s="110" customFormat="1" hidden="1" x14ac:dyDescent="0.2">
      <c r="A150" s="90"/>
    </row>
    <row r="151" spans="1:1" s="110" customFormat="1" hidden="1" x14ac:dyDescent="0.2">
      <c r="A151" s="90"/>
    </row>
    <row r="152" spans="1:1" s="110" customFormat="1" hidden="1" x14ac:dyDescent="0.2">
      <c r="A152" s="90"/>
    </row>
    <row r="153" spans="1:1" s="110" customFormat="1" hidden="1" x14ac:dyDescent="0.2">
      <c r="A153" s="90"/>
    </row>
    <row r="154" spans="1:1" s="110" customFormat="1" hidden="1" x14ac:dyDescent="0.2">
      <c r="A154" s="90"/>
    </row>
    <row r="155" spans="1:1" s="110" customFormat="1" hidden="1" x14ac:dyDescent="0.2">
      <c r="A155" s="90"/>
    </row>
    <row r="156" spans="1:1" s="110" customFormat="1" hidden="1" x14ac:dyDescent="0.2">
      <c r="A156" s="90"/>
    </row>
    <row r="157" spans="1:1" s="110" customFormat="1" hidden="1" x14ac:dyDescent="0.2">
      <c r="A157" s="90"/>
    </row>
    <row r="158" spans="1:1" s="110" customFormat="1" hidden="1" x14ac:dyDescent="0.2">
      <c r="A158" s="90"/>
    </row>
    <row r="159" spans="1:1" s="110" customFormat="1" hidden="1" x14ac:dyDescent="0.2">
      <c r="A159" s="90"/>
    </row>
    <row r="160" spans="1:1" s="110" customFormat="1" hidden="1" x14ac:dyDescent="0.2">
      <c r="A160" s="90"/>
    </row>
    <row r="161" spans="1:1" s="110" customFormat="1" hidden="1" x14ac:dyDescent="0.2">
      <c r="A161" s="90"/>
    </row>
    <row r="162" spans="1:1" s="110" customFormat="1" hidden="1" x14ac:dyDescent="0.2">
      <c r="A162" s="90"/>
    </row>
    <row r="163" spans="1:1" s="110" customFormat="1" hidden="1" x14ac:dyDescent="0.2">
      <c r="A163" s="90"/>
    </row>
    <row r="164" spans="1:1" s="110" customFormat="1" hidden="1" x14ac:dyDescent="0.2">
      <c r="A164" s="90"/>
    </row>
    <row r="165" spans="1:1" s="110" customFormat="1" hidden="1" x14ac:dyDescent="0.2">
      <c r="A165" s="90"/>
    </row>
    <row r="166" spans="1:1" s="110" customFormat="1" hidden="1" x14ac:dyDescent="0.2">
      <c r="A166" s="90"/>
    </row>
    <row r="167" spans="1:1" s="110" customFormat="1" hidden="1" x14ac:dyDescent="0.2">
      <c r="A167" s="90"/>
    </row>
    <row r="168" spans="1:1" s="110" customFormat="1" hidden="1" x14ac:dyDescent="0.2">
      <c r="A168" s="90"/>
    </row>
    <row r="169" spans="1:1" s="110" customFormat="1" hidden="1" x14ac:dyDescent="0.2">
      <c r="A169" s="90"/>
    </row>
    <row r="170" spans="1:1" s="110" customFormat="1" hidden="1" x14ac:dyDescent="0.2">
      <c r="A170" s="90"/>
    </row>
    <row r="171" spans="1:1" s="110" customFormat="1" hidden="1" x14ac:dyDescent="0.2">
      <c r="A171" s="90"/>
    </row>
    <row r="172" spans="1:1" s="110" customFormat="1" hidden="1" x14ac:dyDescent="0.2">
      <c r="A172" s="90"/>
    </row>
    <row r="173" spans="1:1" s="110" customFormat="1" hidden="1" x14ac:dyDescent="0.2">
      <c r="A173" s="90"/>
    </row>
    <row r="174" spans="1:1" s="110" customFormat="1" hidden="1" x14ac:dyDescent="0.2">
      <c r="A174" s="90"/>
    </row>
    <row r="175" spans="1:1" s="110" customFormat="1" hidden="1" x14ac:dyDescent="0.2">
      <c r="A175" s="90"/>
    </row>
    <row r="176" spans="1:1" s="110" customFormat="1" hidden="1" x14ac:dyDescent="0.2">
      <c r="A176" s="90"/>
    </row>
    <row r="177" spans="1:1" s="110" customFormat="1" hidden="1" x14ac:dyDescent="0.2">
      <c r="A177" s="90"/>
    </row>
    <row r="178" spans="1:1" s="110" customFormat="1" hidden="1" x14ac:dyDescent="0.2">
      <c r="A178" s="90"/>
    </row>
    <row r="179" spans="1:1" s="110" customFormat="1" hidden="1" x14ac:dyDescent="0.2">
      <c r="A179" s="90"/>
    </row>
    <row r="180" spans="1:1" s="110" customFormat="1" hidden="1" x14ac:dyDescent="0.2">
      <c r="A180" s="90"/>
    </row>
    <row r="181" spans="1:1" s="110" customFormat="1" hidden="1" x14ac:dyDescent="0.2">
      <c r="A181" s="90"/>
    </row>
    <row r="182" spans="1:1" s="110" customFormat="1" hidden="1" x14ac:dyDescent="0.2">
      <c r="A182" s="90"/>
    </row>
    <row r="183" spans="1:1" s="110" customFormat="1" hidden="1" x14ac:dyDescent="0.2">
      <c r="A183" s="90"/>
    </row>
    <row r="184" spans="1:1" s="110" customFormat="1" hidden="1" x14ac:dyDescent="0.2">
      <c r="A184" s="90"/>
    </row>
    <row r="185" spans="1:1" s="110" customFormat="1" hidden="1" x14ac:dyDescent="0.2">
      <c r="A185" s="90"/>
    </row>
    <row r="186" spans="1:1" s="110" customFormat="1" hidden="1" x14ac:dyDescent="0.2">
      <c r="A186" s="90"/>
    </row>
    <row r="187" spans="1:1" s="110" customFormat="1" hidden="1" x14ac:dyDescent="0.2">
      <c r="A187" s="90"/>
    </row>
    <row r="188" spans="1:1" s="110" customFormat="1" hidden="1" x14ac:dyDescent="0.2">
      <c r="A188" s="90"/>
    </row>
    <row r="189" spans="1:1" s="110" customFormat="1" hidden="1" x14ac:dyDescent="0.2">
      <c r="A189" s="90"/>
    </row>
    <row r="190" spans="1:1" s="110" customFormat="1" hidden="1" x14ac:dyDescent="0.2">
      <c r="A190" s="90"/>
    </row>
    <row r="191" spans="1:1" s="110" customFormat="1" hidden="1" x14ac:dyDescent="0.2">
      <c r="A191" s="90"/>
    </row>
    <row r="192" spans="1:1" s="110" customFormat="1" hidden="1" x14ac:dyDescent="0.2">
      <c r="A192" s="90"/>
    </row>
    <row r="193" spans="1:1" s="110" customFormat="1" hidden="1" x14ac:dyDescent="0.2">
      <c r="A193" s="90"/>
    </row>
    <row r="194" spans="1:1" s="110" customFormat="1" hidden="1" x14ac:dyDescent="0.2">
      <c r="A194" s="90"/>
    </row>
    <row r="195" spans="1:1" s="110" customFormat="1" hidden="1" x14ac:dyDescent="0.2">
      <c r="A195" s="90"/>
    </row>
    <row r="196" spans="1:1" s="110" customFormat="1" hidden="1" x14ac:dyDescent="0.2">
      <c r="A196" s="90"/>
    </row>
    <row r="197" spans="1:1" s="110" customFormat="1" hidden="1" x14ac:dyDescent="0.2">
      <c r="A197" s="90"/>
    </row>
    <row r="198" spans="1:1" s="110" customFormat="1" hidden="1" x14ac:dyDescent="0.2">
      <c r="A198" s="90"/>
    </row>
    <row r="199" spans="1:1" s="110" customFormat="1" hidden="1" x14ac:dyDescent="0.2">
      <c r="A199" s="90"/>
    </row>
    <row r="200" spans="1:1" s="110" customFormat="1" hidden="1" x14ac:dyDescent="0.2">
      <c r="A200" s="90"/>
    </row>
    <row r="201" spans="1:1" s="110" customFormat="1" hidden="1" x14ac:dyDescent="0.2">
      <c r="A201" s="90"/>
    </row>
    <row r="202" spans="1:1" s="110" customFormat="1" hidden="1" x14ac:dyDescent="0.2">
      <c r="A202" s="90"/>
    </row>
    <row r="203" spans="1:1" s="110" customFormat="1" hidden="1" x14ac:dyDescent="0.2">
      <c r="A203" s="90"/>
    </row>
    <row r="204" spans="1:1" s="110" customFormat="1" hidden="1" x14ac:dyDescent="0.2">
      <c r="A204" s="90"/>
    </row>
    <row r="205" spans="1:1" s="110" customFormat="1" hidden="1" x14ac:dyDescent="0.2">
      <c r="A205" s="90"/>
    </row>
    <row r="206" spans="1:1" s="110" customFormat="1" hidden="1" x14ac:dyDescent="0.2">
      <c r="A206" s="90"/>
    </row>
    <row r="207" spans="1:1" s="110" customFormat="1" hidden="1" x14ac:dyDescent="0.2">
      <c r="A207" s="90"/>
    </row>
    <row r="208" spans="1:1" s="110" customFormat="1" hidden="1" x14ac:dyDescent="0.2">
      <c r="A208" s="90"/>
    </row>
    <row r="209" spans="1:1" s="110" customFormat="1" hidden="1" x14ac:dyDescent="0.2">
      <c r="A209" s="90"/>
    </row>
    <row r="210" spans="1:1" s="110" customFormat="1" hidden="1" x14ac:dyDescent="0.2">
      <c r="A210" s="90"/>
    </row>
    <row r="211" spans="1:1" s="110" customFormat="1" hidden="1" x14ac:dyDescent="0.2">
      <c r="A211" s="90"/>
    </row>
    <row r="212" spans="1:1" s="110" customFormat="1" hidden="1" x14ac:dyDescent="0.2">
      <c r="A212" s="90"/>
    </row>
    <row r="213" spans="1:1" s="110" customFormat="1" hidden="1" x14ac:dyDescent="0.2">
      <c r="A213" s="90"/>
    </row>
    <row r="214" spans="1:1" s="110" customFormat="1" hidden="1" x14ac:dyDescent="0.2">
      <c r="A214" s="90"/>
    </row>
    <row r="215" spans="1:1" s="110" customFormat="1" hidden="1" x14ac:dyDescent="0.2">
      <c r="A215" s="90"/>
    </row>
    <row r="216" spans="1:1" s="110" customFormat="1" hidden="1" x14ac:dyDescent="0.2">
      <c r="A216" s="90"/>
    </row>
    <row r="217" spans="1:1" s="110" customFormat="1" hidden="1" x14ac:dyDescent="0.2">
      <c r="A217" s="90"/>
    </row>
    <row r="218" spans="1:1" s="110" customFormat="1" hidden="1" x14ac:dyDescent="0.2">
      <c r="A218" s="90"/>
    </row>
    <row r="219" spans="1:1" s="110" customFormat="1" hidden="1" x14ac:dyDescent="0.2">
      <c r="A219" s="90"/>
    </row>
    <row r="220" spans="1:1" s="110" customFormat="1" hidden="1" x14ac:dyDescent="0.2">
      <c r="A220" s="90"/>
    </row>
    <row r="221" spans="1:1" s="110" customFormat="1" hidden="1" x14ac:dyDescent="0.2">
      <c r="A221" s="90"/>
    </row>
    <row r="222" spans="1:1" s="110" customFormat="1" hidden="1" x14ac:dyDescent="0.2">
      <c r="A222" s="90"/>
    </row>
    <row r="223" spans="1:1" s="110" customFormat="1" hidden="1" x14ac:dyDescent="0.2">
      <c r="A223" s="90"/>
    </row>
    <row r="224" spans="1:1" s="110" customFormat="1" hidden="1" x14ac:dyDescent="0.2">
      <c r="A224" s="90"/>
    </row>
    <row r="225" spans="1:1" s="110" customFormat="1" hidden="1" x14ac:dyDescent="0.2">
      <c r="A225" s="90"/>
    </row>
    <row r="226" spans="1:1" s="110" customFormat="1" hidden="1" x14ac:dyDescent="0.2">
      <c r="A226" s="90"/>
    </row>
    <row r="227" spans="1:1" s="110" customFormat="1" hidden="1" x14ac:dyDescent="0.2">
      <c r="A227" s="90"/>
    </row>
    <row r="228" spans="1:1" s="110" customFormat="1" hidden="1" x14ac:dyDescent="0.2">
      <c r="A228" s="90"/>
    </row>
    <row r="229" spans="1:1" s="110" customFormat="1" hidden="1" x14ac:dyDescent="0.2">
      <c r="A229" s="90"/>
    </row>
    <row r="230" spans="1:1" s="110" customFormat="1" hidden="1" x14ac:dyDescent="0.2">
      <c r="A230" s="90"/>
    </row>
    <row r="231" spans="1:1" s="110" customFormat="1" hidden="1" x14ac:dyDescent="0.2">
      <c r="A231" s="90"/>
    </row>
    <row r="232" spans="1:1" s="110" customFormat="1" hidden="1" x14ac:dyDescent="0.2">
      <c r="A232" s="90"/>
    </row>
    <row r="233" spans="1:1" s="110" customFormat="1" hidden="1" x14ac:dyDescent="0.2">
      <c r="A233" s="90"/>
    </row>
    <row r="234" spans="1:1" s="110" customFormat="1" hidden="1" x14ac:dyDescent="0.2">
      <c r="A234" s="90"/>
    </row>
    <row r="235" spans="1:1" s="110" customFormat="1" hidden="1" x14ac:dyDescent="0.2">
      <c r="A235" s="90"/>
    </row>
    <row r="236" spans="1:1" s="110" customFormat="1" hidden="1" x14ac:dyDescent="0.2">
      <c r="A236" s="90"/>
    </row>
    <row r="237" spans="1:1" s="110" customFormat="1" hidden="1" x14ac:dyDescent="0.2">
      <c r="A237" s="90"/>
    </row>
    <row r="238" spans="1:1" s="110" customFormat="1" hidden="1" x14ac:dyDescent="0.2">
      <c r="A238" s="90"/>
    </row>
    <row r="239" spans="1:1" s="110" customFormat="1" hidden="1" x14ac:dyDescent="0.2">
      <c r="A239" s="90"/>
    </row>
    <row r="240" spans="1:1" s="110" customFormat="1" hidden="1" x14ac:dyDescent="0.2">
      <c r="A240" s="90"/>
    </row>
    <row r="241" spans="1:1" s="110" customFormat="1" hidden="1" x14ac:dyDescent="0.2">
      <c r="A241" s="90"/>
    </row>
    <row r="242" spans="1:1" s="110" customFormat="1" hidden="1" x14ac:dyDescent="0.2">
      <c r="A242" s="90"/>
    </row>
    <row r="243" spans="1:1" s="110" customFormat="1" hidden="1" x14ac:dyDescent="0.2">
      <c r="A243" s="90"/>
    </row>
    <row r="244" spans="1:1" s="110" customFormat="1" hidden="1" x14ac:dyDescent="0.2">
      <c r="A244" s="90"/>
    </row>
    <row r="245" spans="1:1" s="110" customFormat="1" hidden="1" x14ac:dyDescent="0.2">
      <c r="A245" s="90"/>
    </row>
    <row r="246" spans="1:1" s="110" customFormat="1" hidden="1" x14ac:dyDescent="0.2">
      <c r="A246" s="90"/>
    </row>
    <row r="247" spans="1:1" s="110" customFormat="1" hidden="1" x14ac:dyDescent="0.2">
      <c r="A247" s="90"/>
    </row>
    <row r="248" spans="1:1" s="110" customFormat="1" hidden="1" x14ac:dyDescent="0.2">
      <c r="A248" s="90"/>
    </row>
    <row r="249" spans="1:1" s="110" customFormat="1" hidden="1" x14ac:dyDescent="0.2">
      <c r="A249" s="90"/>
    </row>
    <row r="250" spans="1:1" s="110" customFormat="1" hidden="1" x14ac:dyDescent="0.2">
      <c r="A250" s="90"/>
    </row>
    <row r="251" spans="1:1" s="110" customFormat="1" hidden="1" x14ac:dyDescent="0.2">
      <c r="A251" s="90"/>
    </row>
    <row r="252" spans="1:1" s="110" customFormat="1" hidden="1" x14ac:dyDescent="0.2">
      <c r="A252" s="90"/>
    </row>
    <row r="253" spans="1:1" s="110" customFormat="1" hidden="1" x14ac:dyDescent="0.2">
      <c r="A253" s="90"/>
    </row>
    <row r="254" spans="1:1" s="110" customFormat="1" hidden="1" x14ac:dyDescent="0.2">
      <c r="A254" s="90"/>
    </row>
    <row r="255" spans="1:1" s="110" customFormat="1" hidden="1" x14ac:dyDescent="0.2">
      <c r="A255" s="90"/>
    </row>
    <row r="256" spans="1:1" s="110" customFormat="1" hidden="1" x14ac:dyDescent="0.2">
      <c r="A256" s="90"/>
    </row>
    <row r="257" spans="1:1" s="110" customFormat="1" hidden="1" x14ac:dyDescent="0.2">
      <c r="A257" s="90"/>
    </row>
    <row r="258" spans="1:1" s="110" customFormat="1" hidden="1" x14ac:dyDescent="0.2">
      <c r="A258" s="90"/>
    </row>
    <row r="259" spans="1:1" s="110" customFormat="1" hidden="1" x14ac:dyDescent="0.2">
      <c r="A259" s="90"/>
    </row>
    <row r="260" spans="1:1" s="110" customFormat="1" hidden="1" x14ac:dyDescent="0.2">
      <c r="A260" s="90"/>
    </row>
    <row r="261" spans="1:1" s="110" customFormat="1" hidden="1" x14ac:dyDescent="0.2">
      <c r="A261" s="90"/>
    </row>
    <row r="262" spans="1:1" s="110" customFormat="1" hidden="1" x14ac:dyDescent="0.2">
      <c r="A262" s="90"/>
    </row>
    <row r="263" spans="1:1" s="110" customFormat="1" hidden="1" x14ac:dyDescent="0.2">
      <c r="A263" s="90"/>
    </row>
    <row r="264" spans="1:1" s="110" customFormat="1" hidden="1" x14ac:dyDescent="0.2">
      <c r="A264" s="90"/>
    </row>
    <row r="265" spans="1:1" s="110" customFormat="1" hidden="1" x14ac:dyDescent="0.2">
      <c r="A265" s="90"/>
    </row>
    <row r="266" spans="1:1" s="110" customFormat="1" hidden="1" x14ac:dyDescent="0.2">
      <c r="A266" s="90"/>
    </row>
    <row r="267" spans="1:1" s="110" customFormat="1" hidden="1" x14ac:dyDescent="0.2">
      <c r="A267" s="90"/>
    </row>
    <row r="268" spans="1:1" s="110" customFormat="1" hidden="1" x14ac:dyDescent="0.2">
      <c r="A268" s="90"/>
    </row>
    <row r="269" spans="1:1" s="110" customFormat="1" hidden="1" x14ac:dyDescent="0.2">
      <c r="A269" s="90"/>
    </row>
    <row r="270" spans="1:1" s="110" customFormat="1" hidden="1" x14ac:dyDescent="0.2">
      <c r="A270" s="90"/>
    </row>
    <row r="271" spans="1:1" s="110" customFormat="1" hidden="1" x14ac:dyDescent="0.2">
      <c r="A271" s="90"/>
    </row>
    <row r="272" spans="1:1" s="110" customFormat="1" hidden="1" x14ac:dyDescent="0.2">
      <c r="A272" s="90"/>
    </row>
    <row r="273" spans="1:1" s="110" customFormat="1" hidden="1" x14ac:dyDescent="0.2">
      <c r="A273" s="90"/>
    </row>
    <row r="274" spans="1:1" s="110" customFormat="1" hidden="1" x14ac:dyDescent="0.2">
      <c r="A274" s="90"/>
    </row>
    <row r="275" spans="1:1" s="110" customFormat="1" hidden="1" x14ac:dyDescent="0.2">
      <c r="A275" s="90"/>
    </row>
    <row r="276" spans="1:1" s="110" customFormat="1" hidden="1" x14ac:dyDescent="0.2">
      <c r="A276" s="90"/>
    </row>
    <row r="277" spans="1:1" s="110" customFormat="1" hidden="1" x14ac:dyDescent="0.2">
      <c r="A277" s="90"/>
    </row>
    <row r="278" spans="1:1" s="110" customFormat="1" hidden="1" x14ac:dyDescent="0.2">
      <c r="A278" s="90"/>
    </row>
    <row r="279" spans="1:1" s="110" customFormat="1" hidden="1" x14ac:dyDescent="0.2">
      <c r="A279" s="90"/>
    </row>
    <row r="280" spans="1:1" s="110" customFormat="1" hidden="1" x14ac:dyDescent="0.2">
      <c r="A280" s="90"/>
    </row>
    <row r="281" spans="1:1" s="110" customFormat="1" hidden="1" x14ac:dyDescent="0.2">
      <c r="A281" s="90"/>
    </row>
    <row r="282" spans="1:1" s="110" customFormat="1" hidden="1" x14ac:dyDescent="0.2">
      <c r="A282" s="90"/>
    </row>
    <row r="283" spans="1:1" s="110" customFormat="1" hidden="1" x14ac:dyDescent="0.2">
      <c r="A283" s="90"/>
    </row>
    <row r="284" spans="1:1" s="110" customFormat="1" hidden="1" x14ac:dyDescent="0.2">
      <c r="A284" s="90"/>
    </row>
    <row r="285" spans="1:1" s="110" customFormat="1" hidden="1" x14ac:dyDescent="0.2">
      <c r="A285" s="90"/>
    </row>
    <row r="286" spans="1:1" s="110" customFormat="1" hidden="1" x14ac:dyDescent="0.2">
      <c r="A286" s="90"/>
    </row>
    <row r="287" spans="1:1" s="110" customFormat="1" hidden="1" x14ac:dyDescent="0.2">
      <c r="A287" s="90"/>
    </row>
    <row r="288" spans="1:1" s="110" customFormat="1" hidden="1" x14ac:dyDescent="0.2">
      <c r="A288" s="90"/>
    </row>
    <row r="289" spans="1:1" s="110" customFormat="1" hidden="1" x14ac:dyDescent="0.2">
      <c r="A289" s="90"/>
    </row>
    <row r="290" spans="1:1" s="110" customFormat="1" hidden="1" x14ac:dyDescent="0.2">
      <c r="A290" s="90"/>
    </row>
    <row r="291" spans="1:1" s="110" customFormat="1" hidden="1" x14ac:dyDescent="0.2">
      <c r="A291" s="90"/>
    </row>
    <row r="292" spans="1:1" s="110" customFormat="1" hidden="1" x14ac:dyDescent="0.2">
      <c r="A292" s="90"/>
    </row>
    <row r="293" spans="1:1" s="110" customFormat="1" hidden="1" x14ac:dyDescent="0.2">
      <c r="A293" s="90"/>
    </row>
    <row r="294" spans="1:1" s="110" customFormat="1" hidden="1" x14ac:dyDescent="0.2">
      <c r="A294" s="90"/>
    </row>
    <row r="295" spans="1:1" s="110" customFormat="1" hidden="1" x14ac:dyDescent="0.2">
      <c r="A295" s="90"/>
    </row>
    <row r="296" spans="1:1" s="110" customFormat="1" hidden="1" x14ac:dyDescent="0.2">
      <c r="A296" s="90"/>
    </row>
    <row r="297" spans="1:1" s="110" customFormat="1" hidden="1" x14ac:dyDescent="0.2">
      <c r="A297" s="90"/>
    </row>
    <row r="298" spans="1:1" s="110" customFormat="1" hidden="1" x14ac:dyDescent="0.2">
      <c r="A298" s="90"/>
    </row>
    <row r="299" spans="1:1" s="110" customFormat="1" hidden="1" x14ac:dyDescent="0.2">
      <c r="A299" s="90"/>
    </row>
    <row r="300" spans="1:1" s="110" customFormat="1" hidden="1" x14ac:dyDescent="0.2">
      <c r="A300" s="90"/>
    </row>
    <row r="301" spans="1:1" s="110" customFormat="1" hidden="1" x14ac:dyDescent="0.2">
      <c r="A301" s="90"/>
    </row>
    <row r="302" spans="1:1" s="110" customFormat="1" hidden="1" x14ac:dyDescent="0.2">
      <c r="A302" s="90"/>
    </row>
    <row r="303" spans="1:1" s="110" customFormat="1" hidden="1" x14ac:dyDescent="0.2">
      <c r="A303" s="90"/>
    </row>
    <row r="304" spans="1:1" s="110" customFormat="1" hidden="1" x14ac:dyDescent="0.2">
      <c r="A304" s="90"/>
    </row>
    <row r="305" spans="1:1" s="110" customFormat="1" hidden="1" x14ac:dyDescent="0.2">
      <c r="A305" s="90"/>
    </row>
    <row r="306" spans="1:1" s="110" customFormat="1" hidden="1" x14ac:dyDescent="0.2">
      <c r="A306" s="90"/>
    </row>
    <row r="307" spans="1:1" s="110" customFormat="1" hidden="1" x14ac:dyDescent="0.2">
      <c r="A307" s="90"/>
    </row>
    <row r="308" spans="1:1" s="110" customFormat="1" hidden="1" x14ac:dyDescent="0.2">
      <c r="A308" s="90"/>
    </row>
    <row r="309" spans="1:1" s="110" customFormat="1" hidden="1" x14ac:dyDescent="0.2">
      <c r="A309" s="90"/>
    </row>
    <row r="310" spans="1:1" s="110" customFormat="1" hidden="1" x14ac:dyDescent="0.2">
      <c r="A310" s="90"/>
    </row>
    <row r="311" spans="1:1" s="110" customFormat="1" hidden="1" x14ac:dyDescent="0.2">
      <c r="A311" s="90"/>
    </row>
    <row r="312" spans="1:1" s="110" customFormat="1" hidden="1" x14ac:dyDescent="0.2">
      <c r="A312" s="90"/>
    </row>
    <row r="313" spans="1:1" s="110" customFormat="1" hidden="1" x14ac:dyDescent="0.2">
      <c r="A313" s="90"/>
    </row>
    <row r="314" spans="1:1" s="110" customFormat="1" hidden="1" x14ac:dyDescent="0.2">
      <c r="A314" s="90"/>
    </row>
    <row r="315" spans="1:1" s="110" customFormat="1" hidden="1" x14ac:dyDescent="0.2">
      <c r="A315" s="90"/>
    </row>
    <row r="316" spans="1:1" s="110" customFormat="1" hidden="1" x14ac:dyDescent="0.2">
      <c r="A316" s="90"/>
    </row>
    <row r="317" spans="1:1" s="110" customFormat="1" hidden="1" x14ac:dyDescent="0.2">
      <c r="A317" s="90"/>
    </row>
    <row r="318" spans="1:1" s="110" customFormat="1" hidden="1" x14ac:dyDescent="0.2">
      <c r="A318" s="90"/>
    </row>
    <row r="319" spans="1:1" s="110" customFormat="1" hidden="1" x14ac:dyDescent="0.2">
      <c r="A319" s="90"/>
    </row>
    <row r="320" spans="1:1" s="110" customFormat="1" hidden="1" x14ac:dyDescent="0.2">
      <c r="A320" s="90"/>
    </row>
    <row r="321" spans="1:1" s="110" customFormat="1" hidden="1" x14ac:dyDescent="0.2">
      <c r="A321" s="90"/>
    </row>
    <row r="322" spans="1:1" s="110" customFormat="1" hidden="1" x14ac:dyDescent="0.2">
      <c r="A322" s="90"/>
    </row>
    <row r="323" spans="1:1" s="110" customFormat="1" hidden="1" x14ac:dyDescent="0.2">
      <c r="A323" s="90"/>
    </row>
    <row r="324" spans="1:1" s="110" customFormat="1" hidden="1" x14ac:dyDescent="0.2">
      <c r="A324" s="90"/>
    </row>
    <row r="325" spans="1:1" s="110" customFormat="1" hidden="1" x14ac:dyDescent="0.2">
      <c r="A325" s="90"/>
    </row>
    <row r="326" spans="1:1" s="110" customFormat="1" hidden="1" x14ac:dyDescent="0.2">
      <c r="A326" s="90"/>
    </row>
    <row r="327" spans="1:1" s="110" customFormat="1" hidden="1" x14ac:dyDescent="0.2">
      <c r="A327" s="90"/>
    </row>
    <row r="328" spans="1:1" s="110" customFormat="1" hidden="1" x14ac:dyDescent="0.2">
      <c r="A328" s="90"/>
    </row>
    <row r="329" spans="1:1" s="110" customFormat="1" hidden="1" x14ac:dyDescent="0.2">
      <c r="A329" s="90"/>
    </row>
    <row r="330" spans="1:1" s="110" customFormat="1" hidden="1" x14ac:dyDescent="0.2">
      <c r="A330" s="90"/>
    </row>
    <row r="331" spans="1:1" s="110" customFormat="1" hidden="1" x14ac:dyDescent="0.2">
      <c r="A331" s="90"/>
    </row>
    <row r="332" spans="1:1" s="110" customFormat="1" hidden="1" x14ac:dyDescent="0.2">
      <c r="A332" s="90"/>
    </row>
    <row r="333" spans="1:1" s="110" customFormat="1" hidden="1" x14ac:dyDescent="0.2">
      <c r="A333" s="90"/>
    </row>
    <row r="334" spans="1:1" s="110" customFormat="1" hidden="1" x14ac:dyDescent="0.2">
      <c r="A334" s="90"/>
    </row>
    <row r="335" spans="1:1" s="110" customFormat="1" hidden="1" x14ac:dyDescent="0.2">
      <c r="A335" s="90"/>
    </row>
    <row r="336" spans="1:1" s="110" customFormat="1" hidden="1" x14ac:dyDescent="0.2">
      <c r="A336" s="90"/>
    </row>
    <row r="337" spans="1:1" s="110" customFormat="1" hidden="1" x14ac:dyDescent="0.2">
      <c r="A337" s="90"/>
    </row>
    <row r="338" spans="1:1" s="110" customFormat="1" hidden="1" x14ac:dyDescent="0.2">
      <c r="A338" s="90"/>
    </row>
    <row r="339" spans="1:1" s="110" customFormat="1" hidden="1" x14ac:dyDescent="0.2">
      <c r="A339" s="90"/>
    </row>
    <row r="340" spans="1:1" s="110" customFormat="1" hidden="1" x14ac:dyDescent="0.2">
      <c r="A340" s="90"/>
    </row>
    <row r="341" spans="1:1" s="110" customFormat="1" hidden="1" x14ac:dyDescent="0.2">
      <c r="A341" s="90"/>
    </row>
  </sheetData>
  <printOptions horizontalCentered="1" gridLines="1"/>
  <pageMargins left="0.70866141732283472" right="0.23622047244094491" top="0.74803149606299213" bottom="0.78740157480314965" header="0.31496062992125984" footer="0.51181102362204722"/>
  <pageSetup paperSize="9" scale="49"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opLeftCell="A4" workbookViewId="0">
      <selection activeCell="A29" sqref="A29"/>
    </sheetView>
  </sheetViews>
  <sheetFormatPr defaultRowHeight="12.75" x14ac:dyDescent="0.2"/>
  <cols>
    <col min="1" max="1" width="81.85546875" customWidth="1"/>
    <col min="2" max="2" width="33.42578125" customWidth="1"/>
    <col min="3" max="3" width="25.5703125" customWidth="1"/>
  </cols>
  <sheetData>
    <row r="1" spans="1:7" ht="15.75" x14ac:dyDescent="0.25">
      <c r="A1" s="19" t="s">
        <v>122</v>
      </c>
      <c r="B1" s="19"/>
      <c r="C1" s="15"/>
      <c r="D1" s="17"/>
      <c r="E1" s="2"/>
      <c r="F1" s="2"/>
      <c r="G1" s="2"/>
    </row>
    <row r="2" spans="1:7" x14ac:dyDescent="0.2">
      <c r="A2" s="15"/>
      <c r="B2" s="15"/>
    </row>
    <row r="3" spans="1:7" s="2" customFormat="1" ht="18" x14ac:dyDescent="0.25">
      <c r="A3" s="23" t="s">
        <v>121</v>
      </c>
      <c r="B3" s="23"/>
      <c r="C3" s="1"/>
      <c r="D3" s="1"/>
      <c r="E3" s="1"/>
      <c r="F3"/>
      <c r="G3"/>
    </row>
    <row r="4" spans="1:7" s="2" customFormat="1" x14ac:dyDescent="0.2">
      <c r="A4" s="1" t="s">
        <v>136</v>
      </c>
      <c r="B4" s="1"/>
      <c r="C4" s="1"/>
      <c r="D4" s="1"/>
      <c r="E4" s="1"/>
      <c r="F4"/>
      <c r="G4"/>
    </row>
    <row r="5" spans="1:7" x14ac:dyDescent="0.2">
      <c r="A5" s="1" t="s">
        <v>137</v>
      </c>
      <c r="B5" s="1"/>
      <c r="C5" s="1"/>
      <c r="D5" s="1"/>
      <c r="E5" s="1"/>
    </row>
    <row r="6" spans="1:7" x14ac:dyDescent="0.2">
      <c r="A6" s="8" t="s">
        <v>126</v>
      </c>
      <c r="B6" s="8"/>
      <c r="C6" s="1"/>
      <c r="D6" s="1"/>
      <c r="E6" s="1"/>
    </row>
    <row r="7" spans="1:7" x14ac:dyDescent="0.2">
      <c r="A7" s="1" t="s">
        <v>128</v>
      </c>
      <c r="B7" s="1"/>
      <c r="C7" s="1"/>
      <c r="D7" s="1"/>
      <c r="E7" s="1"/>
    </row>
    <row r="8" spans="1:7" x14ac:dyDescent="0.2">
      <c r="A8" s="1" t="s">
        <v>129</v>
      </c>
      <c r="B8" s="1"/>
      <c r="C8" s="1"/>
      <c r="D8" s="1"/>
      <c r="E8" s="1"/>
    </row>
    <row r="9" spans="1:7" x14ac:dyDescent="0.2">
      <c r="A9" s="1" t="s">
        <v>141</v>
      </c>
      <c r="B9" s="1"/>
      <c r="C9" s="1"/>
      <c r="D9" s="1"/>
      <c r="E9" s="1"/>
    </row>
    <row r="10" spans="1:7" x14ac:dyDescent="0.2">
      <c r="A10" s="1" t="s">
        <v>138</v>
      </c>
      <c r="B10" s="1"/>
      <c r="C10" s="1"/>
      <c r="D10" s="1"/>
      <c r="E10" s="1"/>
    </row>
    <row r="11" spans="1:7" x14ac:dyDescent="0.2">
      <c r="A11" s="1" t="s">
        <v>139</v>
      </c>
      <c r="B11" s="1"/>
      <c r="C11" s="1"/>
      <c r="D11" s="1"/>
      <c r="E11" s="1"/>
    </row>
    <row r="12" spans="1:7" x14ac:dyDescent="0.2">
      <c r="A12" s="1" t="s">
        <v>152</v>
      </c>
      <c r="B12" s="1"/>
      <c r="C12" s="1"/>
      <c r="D12" s="1"/>
      <c r="E12" s="1"/>
    </row>
    <row r="13" spans="1:7" x14ac:dyDescent="0.2">
      <c r="A13" s="1" t="s">
        <v>140</v>
      </c>
      <c r="B13" s="1"/>
      <c r="C13" s="1"/>
      <c r="D13" s="1"/>
      <c r="E13" s="1"/>
    </row>
    <row r="14" spans="1:7" x14ac:dyDescent="0.2">
      <c r="A14" s="1" t="s">
        <v>153</v>
      </c>
      <c r="B14" s="1"/>
      <c r="C14" s="1"/>
      <c r="D14" s="1"/>
      <c r="E14" s="1"/>
    </row>
    <row r="15" spans="1:7" x14ac:dyDescent="0.2">
      <c r="A15" s="1"/>
      <c r="B15" s="1"/>
      <c r="C15" s="1"/>
      <c r="D15" s="1"/>
      <c r="E15" s="1"/>
    </row>
    <row r="16" spans="1:7" ht="18" x14ac:dyDescent="0.25">
      <c r="A16" s="23" t="s">
        <v>154</v>
      </c>
      <c r="B16" s="23"/>
      <c r="C16" s="1"/>
      <c r="D16" s="1"/>
      <c r="E16" s="1"/>
    </row>
    <row r="17" spans="1:5" x14ac:dyDescent="0.2">
      <c r="A17" s="16" t="s">
        <v>156</v>
      </c>
      <c r="B17" s="16"/>
      <c r="C17" s="1"/>
      <c r="D17" s="1"/>
      <c r="E17" s="1"/>
    </row>
    <row r="18" spans="1:5" x14ac:dyDescent="0.2">
      <c r="A18" s="1" t="s">
        <v>161</v>
      </c>
      <c r="B18" s="1"/>
      <c r="C18" s="1"/>
      <c r="D18" s="1"/>
      <c r="E18" s="1"/>
    </row>
    <row r="19" spans="1:5" x14ac:dyDescent="0.2">
      <c r="A19" s="1"/>
      <c r="B19" s="1"/>
      <c r="C19" s="1"/>
      <c r="D19" s="1"/>
      <c r="E19" s="1"/>
    </row>
    <row r="20" spans="1:5" ht="18" x14ac:dyDescent="0.25">
      <c r="A20" s="23" t="s">
        <v>155</v>
      </c>
      <c r="B20" s="23"/>
      <c r="C20" s="1"/>
      <c r="D20" s="1"/>
      <c r="E20" s="1"/>
    </row>
    <row r="21" spans="1:5" x14ac:dyDescent="0.2">
      <c r="A21" s="16" t="s">
        <v>162</v>
      </c>
      <c r="B21" s="16"/>
      <c r="C21" s="1"/>
      <c r="D21" s="1"/>
      <c r="E21" s="1"/>
    </row>
    <row r="22" spans="1:5" x14ac:dyDescent="0.2">
      <c r="A22" s="1" t="s">
        <v>157</v>
      </c>
      <c r="B22" s="1"/>
      <c r="C22" s="1"/>
      <c r="D22" s="1"/>
      <c r="E22" s="1"/>
    </row>
    <row r="23" spans="1:5" x14ac:dyDescent="0.2">
      <c r="A23" s="1" t="s">
        <v>158</v>
      </c>
      <c r="B23" s="1"/>
      <c r="C23" s="1"/>
      <c r="D23" s="1"/>
      <c r="E23" s="1"/>
    </row>
    <row r="24" spans="1:5" x14ac:dyDescent="0.2">
      <c r="A24" s="1" t="s">
        <v>159</v>
      </c>
      <c r="B24" s="1"/>
      <c r="C24" s="1"/>
      <c r="D24" s="1"/>
      <c r="E24" s="1"/>
    </row>
    <row r="25" spans="1:5" x14ac:dyDescent="0.2">
      <c r="A25" s="16" t="s">
        <v>163</v>
      </c>
      <c r="B25" s="16"/>
    </row>
    <row r="26" spans="1:5" x14ac:dyDescent="0.2">
      <c r="A26" s="1" t="s">
        <v>160</v>
      </c>
      <c r="B26" s="1"/>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T106"/>
  <sheetViews>
    <sheetView zoomScaleNormal="100" workbookViewId="0">
      <pane xSplit="1" ySplit="4" topLeftCell="B5" activePane="bottomRight" state="frozen"/>
      <selection pane="topRight" activeCell="B1" sqref="B1"/>
      <selection pane="bottomLeft" activeCell="A5" sqref="A5"/>
      <selection pane="bottomRight" activeCell="B21" sqref="B21"/>
    </sheetView>
  </sheetViews>
  <sheetFormatPr defaultColWidth="9.140625" defaultRowHeight="12.75" x14ac:dyDescent="0.2"/>
  <cols>
    <col min="1" max="1" width="36.7109375" bestFit="1" customWidth="1"/>
    <col min="2" max="2" width="14.5703125" customWidth="1"/>
    <col min="3" max="57" width="14.7109375" customWidth="1"/>
    <col min="58" max="58" width="14.7109375" style="87" customWidth="1"/>
  </cols>
  <sheetData>
    <row r="1" spans="1:98" ht="26.25" x14ac:dyDescent="0.4">
      <c r="A1" s="138" t="s">
        <v>365</v>
      </c>
      <c r="B1" s="138"/>
      <c r="C1" s="24"/>
      <c r="D1" s="24"/>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6"/>
    </row>
    <row r="2" spans="1:98" x14ac:dyDescent="0.2">
      <c r="A2" s="27" t="s">
        <v>331</v>
      </c>
      <c r="B2" s="28" t="s">
        <v>172</v>
      </c>
      <c r="C2" s="29" t="s">
        <v>173</v>
      </c>
      <c r="D2" s="29" t="s">
        <v>364</v>
      </c>
      <c r="E2" s="29" t="s">
        <v>174</v>
      </c>
      <c r="F2" s="29" t="s">
        <v>175</v>
      </c>
      <c r="G2" s="29" t="s">
        <v>176</v>
      </c>
      <c r="H2" s="28" t="s">
        <v>177</v>
      </c>
      <c r="I2" s="29" t="s">
        <v>178</v>
      </c>
      <c r="J2" s="30" t="s">
        <v>179</v>
      </c>
      <c r="K2" s="30" t="s">
        <v>180</v>
      </c>
      <c r="L2" s="31" t="s">
        <v>181</v>
      </c>
      <c r="M2" s="30" t="s">
        <v>10</v>
      </c>
      <c r="N2" s="32" t="s">
        <v>182</v>
      </c>
      <c r="O2" s="33" t="s">
        <v>180</v>
      </c>
      <c r="P2" s="33" t="s">
        <v>183</v>
      </c>
      <c r="Q2" s="33" t="s">
        <v>184</v>
      </c>
      <c r="R2" s="34" t="s">
        <v>185</v>
      </c>
      <c r="S2" s="34" t="s">
        <v>16</v>
      </c>
      <c r="T2" s="34" t="s">
        <v>186</v>
      </c>
      <c r="U2" s="34" t="s">
        <v>187</v>
      </c>
      <c r="V2" s="34" t="s">
        <v>19</v>
      </c>
      <c r="W2" s="32" t="s">
        <v>188</v>
      </c>
      <c r="X2" s="35" t="s">
        <v>189</v>
      </c>
      <c r="Y2" s="35" t="s">
        <v>190</v>
      </c>
      <c r="Z2" s="35" t="s">
        <v>191</v>
      </c>
      <c r="AA2" s="35" t="s">
        <v>192</v>
      </c>
      <c r="AB2" s="35" t="s">
        <v>193</v>
      </c>
      <c r="AC2" s="35" t="s">
        <v>194</v>
      </c>
      <c r="AD2" s="33" t="s">
        <v>192</v>
      </c>
      <c r="AE2" s="33" t="s">
        <v>195</v>
      </c>
      <c r="AF2" s="33" t="s">
        <v>29</v>
      </c>
      <c r="AG2" s="33" t="s">
        <v>196</v>
      </c>
      <c r="AH2" s="33" t="s">
        <v>197</v>
      </c>
      <c r="AI2" s="33" t="s">
        <v>198</v>
      </c>
      <c r="AJ2" s="33" t="s">
        <v>199</v>
      </c>
      <c r="AK2" s="33" t="s">
        <v>200</v>
      </c>
      <c r="AL2" s="33" t="s">
        <v>201</v>
      </c>
      <c r="AM2" s="33" t="s">
        <v>202</v>
      </c>
      <c r="AN2" s="33" t="s">
        <v>203</v>
      </c>
      <c r="AO2" s="33" t="s">
        <v>204</v>
      </c>
      <c r="AP2" s="33" t="s">
        <v>205</v>
      </c>
      <c r="AQ2" s="33" t="s">
        <v>206</v>
      </c>
      <c r="AR2" s="36" t="s">
        <v>207</v>
      </c>
      <c r="AS2" s="33" t="s">
        <v>208</v>
      </c>
      <c r="AT2" s="33" t="s">
        <v>209</v>
      </c>
      <c r="AU2" s="33" t="s">
        <v>44</v>
      </c>
      <c r="AV2" s="37" t="s">
        <v>210</v>
      </c>
      <c r="AW2" s="37" t="s">
        <v>211</v>
      </c>
      <c r="AX2" s="37" t="s">
        <v>212</v>
      </c>
      <c r="AY2" s="37" t="s">
        <v>213</v>
      </c>
      <c r="AZ2" s="37" t="s">
        <v>214</v>
      </c>
      <c r="BA2" s="37" t="s">
        <v>215</v>
      </c>
      <c r="BB2" s="33" t="s">
        <v>216</v>
      </c>
      <c r="BC2" s="33" t="s">
        <v>217</v>
      </c>
      <c r="BD2" s="33" t="s">
        <v>200</v>
      </c>
      <c r="BE2" s="38" t="s">
        <v>121</v>
      </c>
      <c r="BF2" s="39" t="s">
        <v>218</v>
      </c>
    </row>
    <row r="3" spans="1:98" x14ac:dyDescent="0.2">
      <c r="A3" s="27" t="s">
        <v>361</v>
      </c>
      <c r="B3" s="40" t="s">
        <v>154</v>
      </c>
      <c r="C3" s="40" t="s">
        <v>154</v>
      </c>
      <c r="D3" s="40"/>
      <c r="E3" s="40" t="s">
        <v>154</v>
      </c>
      <c r="F3" s="40" t="s">
        <v>154</v>
      </c>
      <c r="G3" s="40" t="s">
        <v>175</v>
      </c>
      <c r="H3" s="40"/>
      <c r="I3" s="40"/>
      <c r="J3" s="41" t="s">
        <v>220</v>
      </c>
      <c r="K3" s="41" t="s">
        <v>221</v>
      </c>
      <c r="L3" s="41"/>
      <c r="M3" s="41"/>
      <c r="N3" s="42" t="s">
        <v>155</v>
      </c>
      <c r="O3" s="43" t="s">
        <v>155</v>
      </c>
      <c r="P3" s="43" t="s">
        <v>222</v>
      </c>
      <c r="Q3" s="43" t="s">
        <v>222</v>
      </c>
      <c r="R3" s="44" t="s">
        <v>223</v>
      </c>
      <c r="S3" s="44"/>
      <c r="T3" s="44" t="s">
        <v>224</v>
      </c>
      <c r="U3" s="44" t="s">
        <v>224</v>
      </c>
      <c r="V3" s="44"/>
      <c r="W3" s="42" t="s">
        <v>155</v>
      </c>
      <c r="X3" s="45" t="s">
        <v>225</v>
      </c>
      <c r="Y3" s="46"/>
      <c r="Z3" s="46"/>
      <c r="AA3" s="46" t="s">
        <v>226</v>
      </c>
      <c r="AB3" s="46"/>
      <c r="AC3" s="46" t="s">
        <v>227</v>
      </c>
      <c r="AD3" s="43" t="s">
        <v>155</v>
      </c>
      <c r="AE3" s="43"/>
      <c r="AF3" s="43"/>
      <c r="AG3" s="43" t="s">
        <v>228</v>
      </c>
      <c r="AH3" s="43" t="s">
        <v>228</v>
      </c>
      <c r="AI3" s="43" t="s">
        <v>228</v>
      </c>
      <c r="AJ3" s="43" t="s">
        <v>229</v>
      </c>
      <c r="AK3" s="43" t="s">
        <v>229</v>
      </c>
      <c r="AL3" s="43"/>
      <c r="AM3" s="43" t="s">
        <v>220</v>
      </c>
      <c r="AN3" s="43"/>
      <c r="AO3" s="43" t="s">
        <v>230</v>
      </c>
      <c r="AP3" s="43"/>
      <c r="AQ3" s="43"/>
      <c r="AR3" s="43" t="s">
        <v>231</v>
      </c>
      <c r="AS3" s="43" t="s">
        <v>232</v>
      </c>
      <c r="AT3" s="43" t="s">
        <v>233</v>
      </c>
      <c r="AU3" s="43"/>
      <c r="AV3" s="47"/>
      <c r="AW3" s="47"/>
      <c r="AX3" s="47"/>
      <c r="AY3" s="47"/>
      <c r="AZ3" s="47"/>
      <c r="BA3" s="47"/>
      <c r="BB3" s="43"/>
      <c r="BC3" s="43"/>
      <c r="BD3" s="43"/>
      <c r="BE3" s="48"/>
      <c r="BF3" s="49"/>
    </row>
    <row r="4" spans="1:98" x14ac:dyDescent="0.2">
      <c r="A4" s="50"/>
      <c r="B4" s="51"/>
      <c r="C4" s="51"/>
      <c r="D4" s="51"/>
      <c r="E4" s="51"/>
      <c r="F4" s="51"/>
      <c r="G4" s="51" t="s">
        <v>154</v>
      </c>
      <c r="H4" s="51"/>
      <c r="I4" s="51"/>
      <c r="J4" s="52"/>
      <c r="K4" s="52"/>
      <c r="L4" s="52"/>
      <c r="M4" s="52"/>
      <c r="N4" s="53"/>
      <c r="O4" s="54"/>
      <c r="P4" s="54"/>
      <c r="Q4" s="54"/>
      <c r="R4" s="55"/>
      <c r="S4" s="55"/>
      <c r="T4" s="55"/>
      <c r="U4" s="55"/>
      <c r="V4" s="55"/>
      <c r="W4" s="53"/>
      <c r="X4" s="56"/>
      <c r="Y4" s="56"/>
      <c r="Z4" s="56"/>
      <c r="AA4" s="56"/>
      <c r="AB4" s="56"/>
      <c r="AC4" s="56" t="s">
        <v>234</v>
      </c>
      <c r="AD4" s="54"/>
      <c r="AE4" s="54"/>
      <c r="AF4" s="54"/>
      <c r="AG4" s="54"/>
      <c r="AH4" s="54"/>
      <c r="AI4" s="54"/>
      <c r="AJ4" s="54"/>
      <c r="AK4" s="54"/>
      <c r="AL4" s="54"/>
      <c r="AM4" s="54"/>
      <c r="AN4" s="54"/>
      <c r="AO4" s="54"/>
      <c r="AP4" s="54"/>
      <c r="AQ4" s="54"/>
      <c r="AR4" s="54"/>
      <c r="AS4" s="54"/>
      <c r="AT4" s="54"/>
      <c r="AU4" s="54"/>
      <c r="AV4" s="57"/>
      <c r="AW4" s="57"/>
      <c r="AX4" s="57"/>
      <c r="AY4" s="57"/>
      <c r="AZ4" s="57"/>
      <c r="BA4" s="57"/>
      <c r="BB4" s="54"/>
      <c r="BC4" s="54"/>
      <c r="BD4" s="54"/>
      <c r="BE4" s="58"/>
      <c r="BF4" s="59"/>
    </row>
    <row r="5" spans="1:98" x14ac:dyDescent="0.2">
      <c r="A5" s="60"/>
      <c r="B5" s="61"/>
      <c r="C5" s="61"/>
      <c r="D5" s="61"/>
      <c r="E5" s="61"/>
      <c r="F5" s="61"/>
      <c r="G5" s="61"/>
      <c r="H5" s="61"/>
      <c r="I5" s="61"/>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3"/>
    </row>
    <row r="6" spans="1:98" x14ac:dyDescent="0.2">
      <c r="A6" s="64" t="s">
        <v>235</v>
      </c>
      <c r="B6" s="65">
        <f t="shared" ref="B6:B11" si="0">+E6+F6+G6+D6</f>
        <v>544999442.6795063</v>
      </c>
      <c r="C6" s="65"/>
      <c r="D6" s="65"/>
      <c r="E6" s="65">
        <v>7149708.7911562501</v>
      </c>
      <c r="F6" s="65">
        <v>537849733.88835001</v>
      </c>
      <c r="G6" s="65"/>
      <c r="H6" s="65"/>
      <c r="I6" s="65"/>
      <c r="J6" s="66"/>
      <c r="K6" s="65"/>
      <c r="L6" s="65"/>
      <c r="M6" s="65"/>
      <c r="N6" s="67"/>
      <c r="O6" s="65"/>
      <c r="P6" s="65"/>
      <c r="Q6" s="65"/>
      <c r="R6" s="65">
        <f t="shared" ref="R6:R11" si="1">SUM(S6:V6)</f>
        <v>71515705.133437499</v>
      </c>
      <c r="S6" s="65">
        <v>71515705.133437499</v>
      </c>
      <c r="T6" s="65"/>
      <c r="U6" s="65"/>
      <c r="V6" s="65"/>
      <c r="W6" s="67">
        <v>1191861.1259999999</v>
      </c>
      <c r="X6" s="65">
        <f t="shared" ref="X6:X11" si="2">SUM(Y6:AC6)</f>
        <v>0</v>
      </c>
      <c r="Y6" s="65"/>
      <c r="Z6" s="65"/>
      <c r="AA6" s="65"/>
      <c r="AB6" s="65"/>
      <c r="AC6" s="65"/>
      <c r="AD6" s="66"/>
      <c r="AE6" s="65"/>
      <c r="AF6" s="65"/>
      <c r="AG6" s="65"/>
      <c r="AH6" s="65"/>
      <c r="AI6" s="65">
        <v>2856346.6640625</v>
      </c>
      <c r="AJ6" s="65"/>
      <c r="AK6" s="65"/>
      <c r="AL6" s="65"/>
      <c r="AM6" s="65"/>
      <c r="AN6" s="65">
        <v>655601.48867187498</v>
      </c>
      <c r="AO6" s="65"/>
      <c r="AP6" s="65"/>
      <c r="AQ6" s="65"/>
      <c r="AR6" s="65"/>
      <c r="AS6" s="65">
        <v>285909.80664672854</v>
      </c>
      <c r="AT6" s="65"/>
      <c r="AU6" s="65"/>
      <c r="AV6" s="65">
        <f>+AV89*3.6/0.33</f>
        <v>0</v>
      </c>
      <c r="AW6" s="65">
        <f>+AW89*3.6</f>
        <v>0</v>
      </c>
      <c r="AX6" s="65">
        <f>+AX89*3.6/0.1</f>
        <v>0</v>
      </c>
      <c r="AY6" s="65">
        <f>+AY89*3.6</f>
        <v>0</v>
      </c>
      <c r="AZ6" s="65">
        <f>+AZ89*3.6</f>
        <v>0</v>
      </c>
      <c r="BA6" s="65">
        <f>+BA89*3.6</f>
        <v>0</v>
      </c>
      <c r="BB6" s="65"/>
      <c r="BC6" s="65"/>
      <c r="BD6" s="65"/>
      <c r="BE6" s="65">
        <f>-BE17</f>
        <v>0</v>
      </c>
      <c r="BF6" s="68"/>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row>
    <row r="7" spans="1:98" x14ac:dyDescent="0.2">
      <c r="A7" s="64" t="s">
        <v>236</v>
      </c>
      <c r="B7" s="65">
        <f t="shared" si="0"/>
        <v>0</v>
      </c>
      <c r="C7" s="65"/>
      <c r="D7" s="65"/>
      <c r="E7" s="65"/>
      <c r="F7" s="65"/>
      <c r="G7" s="65"/>
      <c r="H7" s="65"/>
      <c r="I7" s="65"/>
      <c r="J7" s="65"/>
      <c r="K7" s="65"/>
      <c r="L7" s="65"/>
      <c r="M7" s="65"/>
      <c r="N7" s="67"/>
      <c r="O7" s="65"/>
      <c r="P7" s="65"/>
      <c r="Q7" s="65"/>
      <c r="R7" s="65">
        <f t="shared" si="1"/>
        <v>0</v>
      </c>
      <c r="S7" s="65"/>
      <c r="T7" s="65"/>
      <c r="U7" s="65"/>
      <c r="V7" s="65"/>
      <c r="W7" s="67"/>
      <c r="X7" s="65">
        <f t="shared" si="2"/>
        <v>0</v>
      </c>
      <c r="Y7" s="65"/>
      <c r="Z7" s="65"/>
      <c r="AA7" s="66"/>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8"/>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row>
    <row r="8" spans="1:98" x14ac:dyDescent="0.2">
      <c r="A8" s="64" t="s">
        <v>237</v>
      </c>
      <c r="B8" s="65">
        <f t="shared" si="0"/>
        <v>3519057.2839296875</v>
      </c>
      <c r="C8" s="65"/>
      <c r="D8" s="65"/>
      <c r="E8" s="65"/>
      <c r="F8" s="65">
        <v>3519057.2839296875</v>
      </c>
      <c r="G8" s="65"/>
      <c r="H8" s="65"/>
      <c r="I8" s="65"/>
      <c r="J8" s="65"/>
      <c r="K8" s="65"/>
      <c r="L8" s="65"/>
      <c r="M8" s="65"/>
      <c r="N8" s="67"/>
      <c r="O8" s="65"/>
      <c r="P8" s="65"/>
      <c r="Q8" s="65"/>
      <c r="R8" s="65">
        <f t="shared" si="1"/>
        <v>0</v>
      </c>
      <c r="S8" s="65"/>
      <c r="T8" s="65"/>
      <c r="U8" s="65"/>
      <c r="V8" s="65"/>
      <c r="W8" s="67">
        <v>8900301.1135781258</v>
      </c>
      <c r="X8" s="65">
        <f t="shared" si="2"/>
        <v>79749984.011250004</v>
      </c>
      <c r="Y8" s="65">
        <v>79749984.011250004</v>
      </c>
      <c r="Z8" s="65"/>
      <c r="AA8" s="65"/>
      <c r="AB8" s="65"/>
      <c r="AC8" s="65"/>
      <c r="AD8" s="65"/>
      <c r="AE8" s="65"/>
      <c r="AF8" s="65">
        <v>320447.72228710935</v>
      </c>
      <c r="AG8" s="65">
        <v>5345420.6872656252</v>
      </c>
      <c r="AH8" s="65"/>
      <c r="AI8" s="65"/>
      <c r="AJ8" s="65"/>
      <c r="AK8" s="65">
        <v>0.71126803181879217</v>
      </c>
      <c r="AL8" s="65">
        <v>17073723.09375</v>
      </c>
      <c r="AM8" s="65">
        <v>11544.604682098388</v>
      </c>
      <c r="AN8" s="65"/>
      <c r="AO8" s="65">
        <v>413.74432621002194</v>
      </c>
      <c r="AP8" s="65">
        <v>21.362922489643097</v>
      </c>
      <c r="AQ8" s="65">
        <v>15.709419777691364</v>
      </c>
      <c r="AR8" s="65">
        <v>62.259347319602966</v>
      </c>
      <c r="AS8" s="65">
        <v>1225.3104805469513</v>
      </c>
      <c r="AT8" s="65"/>
      <c r="AU8" s="65"/>
      <c r="AV8" s="65"/>
      <c r="AW8" s="65"/>
      <c r="AX8" s="65"/>
      <c r="AY8" s="65"/>
      <c r="AZ8" s="65"/>
      <c r="BA8" s="65"/>
      <c r="BB8" s="65"/>
      <c r="BC8" s="65"/>
      <c r="BD8" s="65"/>
      <c r="BE8" s="65"/>
      <c r="BF8" s="68"/>
    </row>
    <row r="9" spans="1:98" x14ac:dyDescent="0.2">
      <c r="A9" s="64" t="s">
        <v>238</v>
      </c>
      <c r="B9" s="65">
        <f t="shared" si="0"/>
        <v>-201591201.99756876</v>
      </c>
      <c r="C9" s="65"/>
      <c r="D9" s="65"/>
      <c r="E9" s="65">
        <v>-3634026.4879687498</v>
      </c>
      <c r="F9" s="65">
        <v>-197957175.50960001</v>
      </c>
      <c r="G9" s="65"/>
      <c r="H9" s="65"/>
      <c r="I9" s="65"/>
      <c r="J9" s="65"/>
      <c r="K9" s="65"/>
      <c r="L9" s="65"/>
      <c r="M9" s="65"/>
      <c r="N9" s="67"/>
      <c r="O9" s="65"/>
      <c r="P9" s="65"/>
      <c r="Q9" s="65"/>
      <c r="R9" s="65">
        <f t="shared" si="1"/>
        <v>0</v>
      </c>
      <c r="S9" s="65"/>
      <c r="T9" s="65"/>
      <c r="U9" s="65"/>
      <c r="V9" s="65"/>
      <c r="W9" s="67">
        <v>-16300.634614562989</v>
      </c>
      <c r="X9" s="65">
        <f t="shared" si="2"/>
        <v>-0.16439032359514386</v>
      </c>
      <c r="Y9" s="65">
        <v>-0.16439032359514386</v>
      </c>
      <c r="Z9" s="65"/>
      <c r="AA9" s="65"/>
      <c r="AB9" s="65"/>
      <c r="AC9" s="65"/>
      <c r="AD9" s="65"/>
      <c r="AE9" s="65"/>
      <c r="AF9" s="65">
        <v>-222446.09411816404</v>
      </c>
      <c r="AG9" s="65">
        <v>-3215540.5826640623</v>
      </c>
      <c r="AH9" s="65"/>
      <c r="AI9" s="65"/>
      <c r="AJ9" s="65"/>
      <c r="AK9" s="65">
        <v>-130628.35770947264</v>
      </c>
      <c r="AL9" s="65">
        <v>-5139727.7671874994</v>
      </c>
      <c r="AM9" s="65">
        <v>-1090657.6453964843</v>
      </c>
      <c r="AN9" s="65">
        <v>-506659.59208984376</v>
      </c>
      <c r="AO9" s="65">
        <v>-9518.9527404785149</v>
      </c>
      <c r="AP9" s="65">
        <v>-28.06096578836441</v>
      </c>
      <c r="AQ9" s="65">
        <v>-364.56241812705991</v>
      </c>
      <c r="AR9" s="65">
        <v>-59.338176929950713</v>
      </c>
      <c r="AS9" s="65">
        <v>-3.4891788801178336</v>
      </c>
      <c r="AT9" s="65"/>
      <c r="AU9" s="65"/>
      <c r="AV9" s="65"/>
      <c r="AW9" s="65"/>
      <c r="AX9" s="65"/>
      <c r="AY9" s="65"/>
      <c r="AZ9" s="65"/>
      <c r="BA9" s="65"/>
      <c r="BB9" s="65"/>
      <c r="BC9" s="65"/>
      <c r="BD9" s="65"/>
      <c r="BE9" s="65"/>
      <c r="BF9" s="68"/>
    </row>
    <row r="10" spans="1:98" x14ac:dyDescent="0.2">
      <c r="A10" s="64" t="s">
        <v>239</v>
      </c>
      <c r="B10" s="65">
        <f t="shared" si="0"/>
        <v>0</v>
      </c>
      <c r="C10" s="65"/>
      <c r="D10" s="65"/>
      <c r="E10" s="65"/>
      <c r="F10" s="65"/>
      <c r="G10" s="65"/>
      <c r="H10" s="65"/>
      <c r="I10" s="65"/>
      <c r="J10" s="65"/>
      <c r="K10" s="65"/>
      <c r="L10" s="65"/>
      <c r="M10" s="65"/>
      <c r="N10" s="67"/>
      <c r="O10" s="65"/>
      <c r="P10" s="65"/>
      <c r="Q10" s="65"/>
      <c r="R10" s="65">
        <f t="shared" si="1"/>
        <v>0</v>
      </c>
      <c r="S10" s="65"/>
      <c r="T10" s="65"/>
      <c r="U10" s="65"/>
      <c r="V10" s="65"/>
      <c r="W10" s="67"/>
      <c r="X10" s="65">
        <f t="shared" si="2"/>
        <v>0</v>
      </c>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8"/>
    </row>
    <row r="11" spans="1:98" x14ac:dyDescent="0.2">
      <c r="A11" s="64" t="s">
        <v>240</v>
      </c>
      <c r="B11" s="65">
        <f t="shared" si="0"/>
        <v>0</v>
      </c>
      <c r="C11" s="65"/>
      <c r="D11" s="65"/>
      <c r="E11" s="65"/>
      <c r="F11" s="65"/>
      <c r="G11" s="65"/>
      <c r="H11" s="65"/>
      <c r="I11" s="65"/>
      <c r="J11" s="65"/>
      <c r="K11" s="65"/>
      <c r="L11" s="65"/>
      <c r="M11" s="65"/>
      <c r="N11" s="67"/>
      <c r="O11" s="65"/>
      <c r="P11" s="65"/>
      <c r="Q11" s="65"/>
      <c r="R11" s="65">
        <f t="shared" si="1"/>
        <v>0</v>
      </c>
      <c r="S11" s="65"/>
      <c r="T11" s="65"/>
      <c r="U11" s="65"/>
      <c r="V11" s="65"/>
      <c r="W11" s="67"/>
      <c r="X11" s="65">
        <f t="shared" si="2"/>
        <v>0</v>
      </c>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8"/>
    </row>
    <row r="12" spans="1:98" s="2" customFormat="1" ht="15" customHeight="1" x14ac:dyDescent="0.2">
      <c r="A12" s="70" t="s">
        <v>241</v>
      </c>
      <c r="B12" s="71">
        <f>SUM(B6:B11)</f>
        <v>346927297.96586728</v>
      </c>
      <c r="C12" s="71">
        <f t="shared" ref="C12:BF12" si="3">SUM(C6:C11)</f>
        <v>0</v>
      </c>
      <c r="D12" s="71"/>
      <c r="E12" s="71">
        <f t="shared" si="3"/>
        <v>3515682.3031875002</v>
      </c>
      <c r="F12" s="71">
        <f t="shared" si="3"/>
        <v>343411615.66267967</v>
      </c>
      <c r="G12" s="71">
        <f t="shared" si="3"/>
        <v>0</v>
      </c>
      <c r="H12" s="71">
        <f t="shared" si="3"/>
        <v>0</v>
      </c>
      <c r="I12" s="71">
        <f t="shared" si="3"/>
        <v>0</v>
      </c>
      <c r="J12" s="71">
        <f t="shared" si="3"/>
        <v>0</v>
      </c>
      <c r="K12" s="71">
        <f t="shared" si="3"/>
        <v>0</v>
      </c>
      <c r="L12" s="71">
        <f t="shared" si="3"/>
        <v>0</v>
      </c>
      <c r="M12" s="71">
        <f t="shared" si="3"/>
        <v>0</v>
      </c>
      <c r="N12" s="72">
        <f t="shared" si="3"/>
        <v>0</v>
      </c>
      <c r="O12" s="71">
        <f t="shared" si="3"/>
        <v>0</v>
      </c>
      <c r="P12" s="71">
        <f t="shared" si="3"/>
        <v>0</v>
      </c>
      <c r="Q12" s="71">
        <f t="shared" si="3"/>
        <v>0</v>
      </c>
      <c r="R12" s="71">
        <f t="shared" si="3"/>
        <v>71515705.133437499</v>
      </c>
      <c r="S12" s="71">
        <f t="shared" si="3"/>
        <v>71515705.133437499</v>
      </c>
      <c r="T12" s="71">
        <f t="shared" si="3"/>
        <v>0</v>
      </c>
      <c r="U12" s="71">
        <f t="shared" si="3"/>
        <v>0</v>
      </c>
      <c r="V12" s="71">
        <f t="shared" si="3"/>
        <v>0</v>
      </c>
      <c r="W12" s="72">
        <f t="shared" si="3"/>
        <v>10075861.604963563</v>
      </c>
      <c r="X12" s="72">
        <f t="shared" si="3"/>
        <v>79749983.846859679</v>
      </c>
      <c r="Y12" s="71">
        <f t="shared" si="3"/>
        <v>79749983.846859679</v>
      </c>
      <c r="Z12" s="71">
        <f t="shared" si="3"/>
        <v>0</v>
      </c>
      <c r="AA12" s="71">
        <f t="shared" si="3"/>
        <v>0</v>
      </c>
      <c r="AB12" s="71">
        <f t="shared" si="3"/>
        <v>0</v>
      </c>
      <c r="AC12" s="71">
        <f t="shared" si="3"/>
        <v>0</v>
      </c>
      <c r="AD12" s="71">
        <f t="shared" si="3"/>
        <v>0</v>
      </c>
      <c r="AE12" s="71">
        <f t="shared" si="3"/>
        <v>0</v>
      </c>
      <c r="AF12" s="71">
        <f t="shared" si="3"/>
        <v>98001.628168945317</v>
      </c>
      <c r="AG12" s="71">
        <f t="shared" si="3"/>
        <v>2129880.104601563</v>
      </c>
      <c r="AH12" s="71">
        <f t="shared" si="3"/>
        <v>0</v>
      </c>
      <c r="AI12" s="71">
        <f t="shared" si="3"/>
        <v>2856346.6640625</v>
      </c>
      <c r="AJ12" s="71">
        <f t="shared" si="3"/>
        <v>0</v>
      </c>
      <c r="AK12" s="71">
        <f t="shared" si="3"/>
        <v>-130627.64644144081</v>
      </c>
      <c r="AL12" s="71">
        <f t="shared" si="3"/>
        <v>11933995.326562501</v>
      </c>
      <c r="AM12" s="71">
        <f t="shared" si="3"/>
        <v>-1079113.0407143859</v>
      </c>
      <c r="AN12" s="71">
        <f t="shared" si="3"/>
        <v>148941.89658203122</v>
      </c>
      <c r="AO12" s="71">
        <f t="shared" si="3"/>
        <v>-9105.2084142684926</v>
      </c>
      <c r="AP12" s="71">
        <f t="shared" si="3"/>
        <v>-6.6980432987213128</v>
      </c>
      <c r="AQ12" s="71">
        <f t="shared" si="3"/>
        <v>-348.85299834936853</v>
      </c>
      <c r="AR12" s="71">
        <f t="shared" si="3"/>
        <v>2.9211703896522536</v>
      </c>
      <c r="AS12" s="71">
        <f t="shared" si="3"/>
        <v>287131.62794839538</v>
      </c>
      <c r="AT12" s="71">
        <f t="shared" si="3"/>
        <v>0</v>
      </c>
      <c r="AU12" s="71">
        <f t="shared" si="3"/>
        <v>0</v>
      </c>
      <c r="AV12" s="71">
        <f t="shared" si="3"/>
        <v>0</v>
      </c>
      <c r="AW12" s="71">
        <f t="shared" si="3"/>
        <v>0</v>
      </c>
      <c r="AX12" s="71">
        <f t="shared" si="3"/>
        <v>0</v>
      </c>
      <c r="AY12" s="71">
        <f t="shared" si="3"/>
        <v>0</v>
      </c>
      <c r="AZ12" s="71">
        <f t="shared" si="3"/>
        <v>0</v>
      </c>
      <c r="BA12" s="71">
        <f t="shared" si="3"/>
        <v>0</v>
      </c>
      <c r="BB12" s="71">
        <f t="shared" si="3"/>
        <v>0</v>
      </c>
      <c r="BC12" s="71">
        <f t="shared" si="3"/>
        <v>0</v>
      </c>
      <c r="BD12" s="71">
        <f t="shared" si="3"/>
        <v>0</v>
      </c>
      <c r="BE12" s="71">
        <f t="shared" si="3"/>
        <v>0</v>
      </c>
      <c r="BF12" s="73">
        <f t="shared" si="3"/>
        <v>0</v>
      </c>
    </row>
    <row r="13" spans="1:98" x14ac:dyDescent="0.2">
      <c r="A13" s="64" t="s">
        <v>242</v>
      </c>
      <c r="B13" s="65"/>
      <c r="C13" s="65"/>
      <c r="D13" s="65"/>
      <c r="E13" s="65"/>
      <c r="F13" s="65"/>
      <c r="G13" s="65"/>
      <c r="H13" s="65"/>
      <c r="I13" s="65"/>
      <c r="J13" s="65"/>
      <c r="K13" s="65"/>
      <c r="L13" s="65"/>
      <c r="M13" s="65"/>
      <c r="N13" s="67"/>
      <c r="O13" s="65"/>
      <c r="P13" s="65"/>
      <c r="Q13" s="65"/>
      <c r="R13" s="65"/>
      <c r="S13" s="65"/>
      <c r="T13" s="65"/>
      <c r="U13" s="65"/>
      <c r="V13" s="65"/>
      <c r="W13" s="67"/>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8"/>
    </row>
    <row r="14" spans="1:98" x14ac:dyDescent="0.2">
      <c r="A14" s="64" t="s">
        <v>243</v>
      </c>
      <c r="B14" s="65">
        <f>+E14+F14+G14+D14</f>
        <v>0</v>
      </c>
      <c r="C14" s="65"/>
      <c r="D14" s="65"/>
      <c r="E14" s="65"/>
      <c r="F14" s="65"/>
      <c r="G14" s="65"/>
      <c r="H14" s="65"/>
      <c r="I14" s="65"/>
      <c r="J14" s="65"/>
      <c r="K14" s="65"/>
      <c r="L14" s="65"/>
      <c r="M14" s="65"/>
      <c r="N14" s="67"/>
      <c r="O14" s="65"/>
      <c r="P14" s="65"/>
      <c r="Q14" s="65"/>
      <c r="R14" s="65">
        <f>SUM(S14:V14)</f>
        <v>0</v>
      </c>
      <c r="S14" s="65"/>
      <c r="T14" s="65"/>
      <c r="U14" s="65"/>
      <c r="V14" s="65"/>
      <c r="W14" s="67"/>
      <c r="X14" s="65">
        <f>SUM(Y14:AC14)</f>
        <v>0</v>
      </c>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8"/>
    </row>
    <row r="15" spans="1:98" x14ac:dyDescent="0.2">
      <c r="A15" s="64" t="s">
        <v>244</v>
      </c>
      <c r="B15" s="65">
        <f>-(B12+(B14+B17+B36+B49)-B51)</f>
        <v>-2307545.9816112369</v>
      </c>
      <c r="C15" s="65">
        <f t="shared" ref="C15:AY15" si="4">-(C12+(C14+C17+C36+C49)-C51)</f>
        <v>0</v>
      </c>
      <c r="D15" s="65"/>
      <c r="E15" s="65">
        <f t="shared" si="4"/>
        <v>0.36986718699336052</v>
      </c>
      <c r="F15" s="65">
        <f t="shared" si="4"/>
        <v>-2307546.3514783233</v>
      </c>
      <c r="G15" s="65">
        <f t="shared" si="4"/>
        <v>0</v>
      </c>
      <c r="H15" s="65">
        <f t="shared" si="4"/>
        <v>0</v>
      </c>
      <c r="I15" s="65">
        <f t="shared" si="4"/>
        <v>0</v>
      </c>
      <c r="J15" s="65">
        <f t="shared" si="4"/>
        <v>0</v>
      </c>
      <c r="K15" s="65">
        <f t="shared" si="4"/>
        <v>-0.37004638649523258</v>
      </c>
      <c r="L15" s="65">
        <f t="shared" si="4"/>
        <v>0</v>
      </c>
      <c r="M15" s="65">
        <f t="shared" si="4"/>
        <v>0</v>
      </c>
      <c r="N15" s="65">
        <f t="shared" si="4"/>
        <v>-114328.7932313442</v>
      </c>
      <c r="O15" s="65">
        <f t="shared" si="4"/>
        <v>0</v>
      </c>
      <c r="P15" s="65">
        <f t="shared" si="4"/>
        <v>0</v>
      </c>
      <c r="Q15" s="65">
        <f t="shared" si="4"/>
        <v>0</v>
      </c>
      <c r="R15" s="65">
        <f t="shared" si="4"/>
        <v>-55470.995950199664</v>
      </c>
      <c r="S15" s="65">
        <f t="shared" si="4"/>
        <v>-55470.995950199664</v>
      </c>
      <c r="T15" s="65">
        <f t="shared" si="4"/>
        <v>0</v>
      </c>
      <c r="U15" s="65">
        <f t="shared" si="4"/>
        <v>0</v>
      </c>
      <c r="V15" s="65">
        <f t="shared" si="4"/>
        <v>0</v>
      </c>
      <c r="W15" s="65">
        <f t="shared" si="4"/>
        <v>17993776.7145871</v>
      </c>
      <c r="X15" s="65">
        <f>-(X12+(X14+X17+X36+X49)-X51)</f>
        <v>-22648721.589415923</v>
      </c>
      <c r="Y15" s="65">
        <f t="shared" si="4"/>
        <v>0.16439032554626465</v>
      </c>
      <c r="Z15" s="65">
        <f t="shared" si="4"/>
        <v>0</v>
      </c>
      <c r="AA15" s="65">
        <f t="shared" si="4"/>
        <v>0</v>
      </c>
      <c r="AB15" s="65">
        <f t="shared" si="4"/>
        <v>0</v>
      </c>
      <c r="AC15" s="65">
        <f t="shared" si="4"/>
        <v>-22648721.753806252</v>
      </c>
      <c r="AD15" s="65">
        <f t="shared" si="4"/>
        <v>-602109.2294902344</v>
      </c>
      <c r="AE15" s="65">
        <f t="shared" si="4"/>
        <v>0</v>
      </c>
      <c r="AF15" s="65">
        <f t="shared" si="4"/>
        <v>-328070.30799052841</v>
      </c>
      <c r="AG15" s="65">
        <f t="shared" si="4"/>
        <v>2109067.2126961909</v>
      </c>
      <c r="AH15" s="65">
        <f t="shared" si="4"/>
        <v>0</v>
      </c>
      <c r="AI15" s="65">
        <f t="shared" si="4"/>
        <v>3077552.9173958646</v>
      </c>
      <c r="AJ15" s="65">
        <f t="shared" si="4"/>
        <v>0</v>
      </c>
      <c r="AK15" s="65">
        <f t="shared" si="4"/>
        <v>797974.7064520095</v>
      </c>
      <c r="AL15" s="65">
        <f t="shared" si="4"/>
        <v>1460000.4158355743</v>
      </c>
      <c r="AM15" s="65">
        <f t="shared" si="4"/>
        <v>-6849072.7674174253</v>
      </c>
      <c r="AN15" s="65">
        <f t="shared" si="4"/>
        <v>611975.6897460937</v>
      </c>
      <c r="AO15" s="65">
        <f t="shared" si="4"/>
        <v>-216303.77239627836</v>
      </c>
      <c r="AP15" s="65">
        <f t="shared" si="4"/>
        <v>-1439157.8539098264</v>
      </c>
      <c r="AQ15" s="65">
        <f t="shared" si="4"/>
        <v>-987007.6759860256</v>
      </c>
      <c r="AR15" s="65">
        <f t="shared" si="4"/>
        <v>-33906.232883036137</v>
      </c>
      <c r="AS15" s="65">
        <f t="shared" si="4"/>
        <v>-2.9483953840099275E-3</v>
      </c>
      <c r="AT15" s="65">
        <f t="shared" si="4"/>
        <v>0</v>
      </c>
      <c r="AU15" s="65">
        <f t="shared" si="4"/>
        <v>0</v>
      </c>
      <c r="AV15" s="65">
        <f t="shared" si="4"/>
        <v>0</v>
      </c>
      <c r="AW15" s="65">
        <f t="shared" si="4"/>
        <v>0</v>
      </c>
      <c r="AX15" s="65">
        <f t="shared" si="4"/>
        <v>0</v>
      </c>
      <c r="AY15" s="65">
        <f t="shared" si="4"/>
        <v>0</v>
      </c>
      <c r="AZ15" s="65">
        <f>-(AZ12+(AZ14+AZ17+AZ36+AZ49)-AZ51)</f>
        <v>0</v>
      </c>
      <c r="BA15" s="65">
        <f>-(BA12+(BA14+BA17+BA36+BA49)-BA51)</f>
        <v>0</v>
      </c>
      <c r="BB15" s="65">
        <f>-(BB12+(BB14+BB17+BB36+BB49)-BB51)</f>
        <v>0</v>
      </c>
      <c r="BC15" s="65">
        <f>-(BC12+(BC14+BC17+BC36+BC49)-BC51)</f>
        <v>0</v>
      </c>
      <c r="BD15" s="65">
        <f>-(BD12+(BD14+BD17+BD36+BD49)-BD51)</f>
        <v>0</v>
      </c>
      <c r="BE15" s="65">
        <f>-(BE12+(BE14+BE36+BE49)-BE51)</f>
        <v>0</v>
      </c>
      <c r="BF15" s="68">
        <f>-(BF12+(BF14+BF36+BF49)-BF51)</f>
        <v>0</v>
      </c>
    </row>
    <row r="16" spans="1:98" x14ac:dyDescent="0.2">
      <c r="A16" s="64" t="s">
        <v>242</v>
      </c>
      <c r="B16" s="65"/>
      <c r="C16" s="65"/>
      <c r="D16" s="65"/>
      <c r="E16" s="65"/>
      <c r="F16" s="65"/>
      <c r="G16" s="65"/>
      <c r="H16" s="65"/>
      <c r="I16" s="65"/>
      <c r="J16" s="65"/>
      <c r="K16" s="65"/>
      <c r="L16" s="65"/>
      <c r="M16" s="65"/>
      <c r="N16" s="67"/>
      <c r="O16" s="65"/>
      <c r="P16" s="65"/>
      <c r="Q16" s="65"/>
      <c r="R16" s="65"/>
      <c r="S16" s="65"/>
      <c r="T16" s="65"/>
      <c r="U16" s="65"/>
      <c r="V16" s="65"/>
      <c r="W16" s="67"/>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8"/>
    </row>
    <row r="17" spans="1:58" s="2" customFormat="1" ht="15" customHeight="1" x14ac:dyDescent="0.2">
      <c r="A17" s="70" t="s">
        <v>245</v>
      </c>
      <c r="B17" s="71">
        <f>SUM(B18:B34)</f>
        <v>-292379583.2491172</v>
      </c>
      <c r="C17" s="71">
        <f t="shared" ref="C17:BF17" si="5">SUM(C18:C34)</f>
        <v>0</v>
      </c>
      <c r="D17" s="71"/>
      <c r="E17" s="71">
        <f t="shared" si="5"/>
        <v>-3515682.6730546872</v>
      </c>
      <c r="F17" s="71">
        <f t="shared" si="5"/>
        <v>-288863900.5760625</v>
      </c>
      <c r="G17" s="71">
        <f t="shared" si="5"/>
        <v>0</v>
      </c>
      <c r="H17" s="71">
        <f t="shared" si="5"/>
        <v>0</v>
      </c>
      <c r="I17" s="71">
        <f t="shared" si="5"/>
        <v>0</v>
      </c>
      <c r="J17" s="71">
        <f t="shared" si="5"/>
        <v>0</v>
      </c>
      <c r="K17" s="71">
        <f t="shared" si="5"/>
        <v>733993.98607421853</v>
      </c>
      <c r="L17" s="71">
        <f t="shared" si="5"/>
        <v>0</v>
      </c>
      <c r="M17" s="71">
        <f t="shared" si="5"/>
        <v>0</v>
      </c>
      <c r="N17" s="72">
        <f t="shared" si="5"/>
        <v>1037444.9111914062</v>
      </c>
      <c r="O17" s="71">
        <f t="shared" si="5"/>
        <v>1117450.2947460937</v>
      </c>
      <c r="P17" s="71">
        <f t="shared" si="5"/>
        <v>5600714.91890625</v>
      </c>
      <c r="Q17" s="71">
        <f t="shared" si="5"/>
        <v>0</v>
      </c>
      <c r="R17" s="71">
        <f t="shared" si="5"/>
        <v>-24777369.234502926</v>
      </c>
      <c r="S17" s="71">
        <f t="shared" si="5"/>
        <v>-24777369.234502926</v>
      </c>
      <c r="T17" s="71">
        <f t="shared" si="5"/>
        <v>0</v>
      </c>
      <c r="U17" s="71">
        <f t="shared" si="5"/>
        <v>0</v>
      </c>
      <c r="V17" s="71">
        <f t="shared" si="5"/>
        <v>0</v>
      </c>
      <c r="W17" s="72">
        <f t="shared" si="5"/>
        <v>-3465405.2457070313</v>
      </c>
      <c r="X17" s="72">
        <f t="shared" si="5"/>
        <v>-57101262.257443756</v>
      </c>
      <c r="Y17" s="71">
        <f t="shared" si="5"/>
        <v>-79749984.011250004</v>
      </c>
      <c r="Z17" s="71">
        <f t="shared" si="5"/>
        <v>0</v>
      </c>
      <c r="AA17" s="71">
        <f t="shared" si="5"/>
        <v>0</v>
      </c>
      <c r="AB17" s="71">
        <f t="shared" si="5"/>
        <v>0</v>
      </c>
      <c r="AC17" s="71">
        <f t="shared" si="5"/>
        <v>22648721.753806252</v>
      </c>
      <c r="AD17" s="71">
        <f t="shared" si="5"/>
        <v>602109.2294902344</v>
      </c>
      <c r="AE17" s="71">
        <f t="shared" si="5"/>
        <v>0</v>
      </c>
      <c r="AF17" s="71">
        <f t="shared" si="5"/>
        <v>1075425.2179296876</v>
      </c>
      <c r="AG17" s="71">
        <f t="shared" si="5"/>
        <v>24287771.5150625</v>
      </c>
      <c r="AH17" s="71">
        <f t="shared" si="5"/>
        <v>0</v>
      </c>
      <c r="AI17" s="71">
        <f t="shared" si="5"/>
        <v>0</v>
      </c>
      <c r="AJ17" s="71">
        <f t="shared" si="5"/>
        <v>0</v>
      </c>
      <c r="AK17" s="71">
        <f t="shared" si="5"/>
        <v>1279712.0176484373</v>
      </c>
      <c r="AL17" s="71">
        <f t="shared" si="5"/>
        <v>23533618.100000001</v>
      </c>
      <c r="AM17" s="71">
        <f t="shared" si="5"/>
        <v>9045216.3277343754</v>
      </c>
      <c r="AN17" s="71">
        <f t="shared" si="5"/>
        <v>0</v>
      </c>
      <c r="AO17" s="71">
        <f t="shared" si="5"/>
        <v>225408.98081054687</v>
      </c>
      <c r="AP17" s="71">
        <f t="shared" si="5"/>
        <v>1439164.551953125</v>
      </c>
      <c r="AQ17" s="71">
        <f t="shared" si="5"/>
        <v>987356.52898437495</v>
      </c>
      <c r="AR17" s="71">
        <f t="shared" si="5"/>
        <v>33903.311712646486</v>
      </c>
      <c r="AS17" s="71">
        <f t="shared" si="5"/>
        <v>0</v>
      </c>
      <c r="AT17" s="71">
        <f t="shared" si="5"/>
        <v>0</v>
      </c>
      <c r="AU17" s="71">
        <f t="shared" si="5"/>
        <v>0</v>
      </c>
      <c r="AV17" s="71">
        <f t="shared" si="5"/>
        <v>0</v>
      </c>
      <c r="AW17" s="71">
        <f t="shared" si="5"/>
        <v>0</v>
      </c>
      <c r="AX17" s="71">
        <f t="shared" si="5"/>
        <v>0</v>
      </c>
      <c r="AY17" s="71">
        <f t="shared" si="5"/>
        <v>0</v>
      </c>
      <c r="AZ17" s="71">
        <f t="shared" si="5"/>
        <v>0</v>
      </c>
      <c r="BA17" s="71">
        <f t="shared" si="5"/>
        <v>0</v>
      </c>
      <c r="BB17" s="71">
        <f t="shared" si="5"/>
        <v>0</v>
      </c>
      <c r="BC17" s="71">
        <f t="shared" si="5"/>
        <v>0</v>
      </c>
      <c r="BD17" s="71">
        <f t="shared" si="5"/>
        <v>0</v>
      </c>
      <c r="BE17" s="71">
        <f t="shared" si="5"/>
        <v>0</v>
      </c>
      <c r="BF17" s="73">
        <f t="shared" si="5"/>
        <v>0</v>
      </c>
    </row>
    <row r="18" spans="1:58" x14ac:dyDescent="0.2">
      <c r="A18" s="64" t="s">
        <v>246</v>
      </c>
      <c r="B18" s="65">
        <f t="shared" ref="B18:B34" si="6">+E18+F18+G18+D18</f>
        <v>-214704970.67434999</v>
      </c>
      <c r="C18" s="65"/>
      <c r="D18" s="65"/>
      <c r="E18" s="65"/>
      <c r="F18" s="65">
        <v>-214704970.67434999</v>
      </c>
      <c r="G18" s="65"/>
      <c r="H18" s="65"/>
      <c r="I18" s="65"/>
      <c r="J18" s="65"/>
      <c r="K18" s="65"/>
      <c r="L18" s="65"/>
      <c r="M18" s="65"/>
      <c r="N18" s="67"/>
      <c r="O18" s="65"/>
      <c r="P18" s="65"/>
      <c r="Q18" s="65"/>
      <c r="R18" s="65">
        <f t="shared" ref="R18:R34" si="7">SUM(S18:V18)</f>
        <v>0</v>
      </c>
      <c r="S18" s="65"/>
      <c r="T18" s="65"/>
      <c r="U18" s="65"/>
      <c r="V18" s="65"/>
      <c r="W18" s="67"/>
      <c r="X18" s="65">
        <f t="shared" ref="X18:X34" si="8">SUM(Y18:AC18)</f>
        <v>0</v>
      </c>
      <c r="Y18" s="65"/>
      <c r="Z18" s="65"/>
      <c r="AA18" s="65"/>
      <c r="AB18" s="65"/>
      <c r="AC18" s="65"/>
      <c r="AD18" s="65"/>
      <c r="AE18" s="65"/>
      <c r="AF18" s="65"/>
      <c r="AG18" s="65"/>
      <c r="AH18" s="65"/>
      <c r="AI18" s="65"/>
      <c r="AJ18" s="65"/>
      <c r="AK18" s="65"/>
      <c r="AL18" s="65">
        <v>-27965.399999999998</v>
      </c>
      <c r="AM18" s="65"/>
      <c r="AN18" s="65"/>
      <c r="AO18" s="65"/>
      <c r="AP18" s="65"/>
      <c r="AQ18" s="65"/>
      <c r="AR18" s="65"/>
      <c r="AS18" s="65"/>
      <c r="AT18" s="65"/>
      <c r="AU18" s="65"/>
      <c r="AV18" s="65">
        <f>-AV90*3.6/0.33</f>
        <v>0</v>
      </c>
      <c r="AW18" s="65">
        <f>-AW90*3.6</f>
        <v>0</v>
      </c>
      <c r="AX18" s="65">
        <f>-AX90*3.6/0.1</f>
        <v>0</v>
      </c>
      <c r="AY18" s="65">
        <f>-AY90*3.6</f>
        <v>0</v>
      </c>
      <c r="AZ18" s="65">
        <f>-AZ90*3.6</f>
        <v>0</v>
      </c>
      <c r="BA18" s="65">
        <f>-BA90*3.6</f>
        <v>0</v>
      </c>
      <c r="BB18" s="65"/>
      <c r="BC18" s="65"/>
      <c r="BD18" s="65"/>
      <c r="BE18" s="65">
        <f>-BE90*3.6</f>
        <v>0</v>
      </c>
      <c r="BF18" s="68"/>
    </row>
    <row r="19" spans="1:58" x14ac:dyDescent="0.2">
      <c r="A19" s="64" t="s">
        <v>247</v>
      </c>
      <c r="B19" s="65">
        <f t="shared" si="6"/>
        <v>-6215.4202500000001</v>
      </c>
      <c r="C19" s="65"/>
      <c r="D19" s="65"/>
      <c r="E19" s="65"/>
      <c r="F19" s="65">
        <v>-6215.4202500000001</v>
      </c>
      <c r="G19" s="65"/>
      <c r="H19" s="65"/>
      <c r="I19" s="65"/>
      <c r="J19" s="65"/>
      <c r="K19" s="65"/>
      <c r="L19" s="65"/>
      <c r="M19" s="65"/>
      <c r="N19" s="67"/>
      <c r="O19" s="65"/>
      <c r="P19" s="65"/>
      <c r="Q19" s="65"/>
      <c r="R19" s="65">
        <f t="shared" si="7"/>
        <v>-471326.2746435547</v>
      </c>
      <c r="S19" s="65">
        <v>-471326.2746435547</v>
      </c>
      <c r="T19" s="65"/>
      <c r="U19" s="65"/>
      <c r="V19" s="65"/>
      <c r="W19" s="67"/>
      <c r="X19" s="65">
        <f t="shared" si="8"/>
        <v>0</v>
      </c>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f>-AV91*3.6/0.33</f>
        <v>0</v>
      </c>
      <c r="AW19" s="65">
        <f>-AW91*3.6</f>
        <v>0</v>
      </c>
      <c r="AX19" s="65">
        <f>-AX91*3.6/0.1</f>
        <v>0</v>
      </c>
      <c r="AY19" s="65">
        <f t="shared" ref="AY19:BA21" si="9">-AY91*3.6</f>
        <v>0</v>
      </c>
      <c r="AZ19" s="65">
        <f t="shared" si="9"/>
        <v>0</v>
      </c>
      <c r="BA19" s="65">
        <f t="shared" si="9"/>
        <v>0</v>
      </c>
      <c r="BB19" s="65"/>
      <c r="BC19" s="65"/>
      <c r="BD19" s="65"/>
      <c r="BE19" s="65">
        <f>-BE91*3.6</f>
        <v>0</v>
      </c>
      <c r="BF19" s="68"/>
    </row>
    <row r="20" spans="1:58" x14ac:dyDescent="0.2">
      <c r="A20" s="64" t="s">
        <v>248</v>
      </c>
      <c r="B20" s="65">
        <f t="shared" si="6"/>
        <v>0</v>
      </c>
      <c r="C20" s="65"/>
      <c r="D20" s="65"/>
      <c r="E20" s="65"/>
      <c r="F20" s="65"/>
      <c r="G20" s="65"/>
      <c r="H20" s="65"/>
      <c r="I20" s="65"/>
      <c r="J20" s="65"/>
      <c r="K20" s="65"/>
      <c r="L20" s="65"/>
      <c r="M20" s="65"/>
      <c r="N20" s="67"/>
      <c r="O20" s="65"/>
      <c r="P20" s="65"/>
      <c r="Q20" s="65"/>
      <c r="R20" s="65">
        <f t="shared" si="7"/>
        <v>0</v>
      </c>
      <c r="S20" s="65"/>
      <c r="T20" s="65"/>
      <c r="U20" s="65"/>
      <c r="V20" s="65"/>
      <c r="W20" s="67"/>
      <c r="X20" s="65">
        <f t="shared" si="8"/>
        <v>0</v>
      </c>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f>-AV92*3.6/0.33</f>
        <v>0</v>
      </c>
      <c r="AW20" s="65">
        <f>-AW92*3.6</f>
        <v>0</v>
      </c>
      <c r="AX20" s="65">
        <f>-AX92*3.6/0.1</f>
        <v>0</v>
      </c>
      <c r="AY20" s="65">
        <f t="shared" si="9"/>
        <v>0</v>
      </c>
      <c r="AZ20" s="65">
        <f t="shared" si="9"/>
        <v>0</v>
      </c>
      <c r="BA20" s="65">
        <f t="shared" si="9"/>
        <v>0</v>
      </c>
      <c r="BB20" s="65"/>
      <c r="BC20" s="65"/>
      <c r="BD20" s="65"/>
      <c r="BE20" s="65">
        <f>-BE92*3.6</f>
        <v>0</v>
      </c>
      <c r="BF20" s="68">
        <f>-BF95</f>
        <v>0</v>
      </c>
    </row>
    <row r="21" spans="1:58" x14ac:dyDescent="0.2">
      <c r="A21" s="64" t="s">
        <v>249</v>
      </c>
      <c r="B21" s="65">
        <f t="shared" si="6"/>
        <v>0</v>
      </c>
      <c r="C21" s="65"/>
      <c r="D21" s="65"/>
      <c r="E21" s="65"/>
      <c r="F21" s="65"/>
      <c r="G21" s="65"/>
      <c r="H21" s="65"/>
      <c r="I21" s="65"/>
      <c r="J21" s="65"/>
      <c r="K21" s="65"/>
      <c r="L21" s="65"/>
      <c r="M21" s="65"/>
      <c r="N21" s="67"/>
      <c r="O21" s="65"/>
      <c r="P21" s="65"/>
      <c r="Q21" s="65"/>
      <c r="R21" s="65">
        <f t="shared" si="7"/>
        <v>0</v>
      </c>
      <c r="S21" s="65"/>
      <c r="T21" s="65"/>
      <c r="U21" s="65"/>
      <c r="V21" s="65"/>
      <c r="W21" s="67"/>
      <c r="X21" s="65">
        <f t="shared" si="8"/>
        <v>0</v>
      </c>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f>-AV93*3.6/0.33</f>
        <v>0</v>
      </c>
      <c r="AW21" s="65">
        <f>-AW93*3.6</f>
        <v>0</v>
      </c>
      <c r="AX21" s="65">
        <f>-AX93*3.6/0.1</f>
        <v>0</v>
      </c>
      <c r="AY21" s="65">
        <f t="shared" si="9"/>
        <v>0</v>
      </c>
      <c r="AZ21" s="65">
        <f t="shared" si="9"/>
        <v>0</v>
      </c>
      <c r="BA21" s="65">
        <f t="shared" si="9"/>
        <v>0</v>
      </c>
      <c r="BB21" s="65"/>
      <c r="BC21" s="65"/>
      <c r="BD21" s="65"/>
      <c r="BE21" s="65">
        <f>-BE93*3.6</f>
        <v>0</v>
      </c>
      <c r="BF21" s="68">
        <f>-BF96</f>
        <v>0</v>
      </c>
    </row>
    <row r="22" spans="1:58" x14ac:dyDescent="0.2">
      <c r="A22" s="64" t="s">
        <v>169</v>
      </c>
      <c r="B22" s="65">
        <f t="shared" si="6"/>
        <v>0</v>
      </c>
      <c r="C22" s="65"/>
      <c r="D22" s="65"/>
      <c r="E22" s="65"/>
      <c r="F22" s="65"/>
      <c r="G22" s="65"/>
      <c r="H22" s="65"/>
      <c r="I22" s="65"/>
      <c r="J22" s="65"/>
      <c r="K22" s="65"/>
      <c r="L22" s="65"/>
      <c r="M22" s="65"/>
      <c r="N22" s="67"/>
      <c r="O22" s="65"/>
      <c r="P22" s="65"/>
      <c r="Q22" s="65"/>
      <c r="R22" s="65">
        <f t="shared" si="7"/>
        <v>0</v>
      </c>
      <c r="S22" s="65"/>
      <c r="T22" s="65"/>
      <c r="U22" s="65"/>
      <c r="V22" s="65"/>
      <c r="W22" s="67"/>
      <c r="X22" s="65">
        <f t="shared" si="8"/>
        <v>0</v>
      </c>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8">
        <f>-BF97</f>
        <v>0</v>
      </c>
    </row>
    <row r="23" spans="1:58" x14ac:dyDescent="0.2">
      <c r="A23" s="64" t="s">
        <v>250</v>
      </c>
      <c r="B23" s="65">
        <f t="shared" si="6"/>
        <v>0</v>
      </c>
      <c r="C23" s="65"/>
      <c r="D23" s="65"/>
      <c r="E23" s="65"/>
      <c r="F23" s="65"/>
      <c r="G23" s="65"/>
      <c r="H23" s="65"/>
      <c r="I23" s="65"/>
      <c r="J23" s="65"/>
      <c r="K23" s="65"/>
      <c r="L23" s="65"/>
      <c r="M23" s="65"/>
      <c r="N23" s="67"/>
      <c r="O23" s="65"/>
      <c r="P23" s="65"/>
      <c r="Q23" s="65"/>
      <c r="R23" s="65">
        <f t="shared" si="7"/>
        <v>0</v>
      </c>
      <c r="S23" s="65"/>
      <c r="T23" s="65"/>
      <c r="U23" s="65"/>
      <c r="V23" s="65"/>
      <c r="W23" s="67"/>
      <c r="X23" s="65">
        <f t="shared" si="8"/>
        <v>0</v>
      </c>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8">
        <f>-BF98</f>
        <v>0</v>
      </c>
    </row>
    <row r="24" spans="1:58" x14ac:dyDescent="0.2">
      <c r="A24" s="64" t="s">
        <v>251</v>
      </c>
      <c r="B24" s="65">
        <f t="shared" si="6"/>
        <v>0</v>
      </c>
      <c r="C24" s="65"/>
      <c r="D24" s="65"/>
      <c r="E24" s="65"/>
      <c r="F24" s="65"/>
      <c r="G24" s="65"/>
      <c r="H24" s="65"/>
      <c r="I24" s="65"/>
      <c r="J24" s="65"/>
      <c r="K24" s="65"/>
      <c r="L24" s="65"/>
      <c r="M24" s="65"/>
      <c r="N24" s="67"/>
      <c r="O24" s="65"/>
      <c r="P24" s="65"/>
      <c r="Q24" s="65"/>
      <c r="R24" s="65">
        <f t="shared" si="7"/>
        <v>0</v>
      </c>
      <c r="S24" s="65"/>
      <c r="T24" s="65"/>
      <c r="U24" s="65"/>
      <c r="V24" s="65"/>
      <c r="W24" s="67"/>
      <c r="X24" s="65">
        <f t="shared" si="8"/>
        <v>0</v>
      </c>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8"/>
    </row>
    <row r="25" spans="1:58" x14ac:dyDescent="0.2">
      <c r="A25" s="64" t="s">
        <v>252</v>
      </c>
      <c r="B25" s="65">
        <f t="shared" si="6"/>
        <v>0</v>
      </c>
      <c r="C25" s="65"/>
      <c r="D25" s="65"/>
      <c r="E25" s="65"/>
      <c r="F25" s="65"/>
      <c r="G25" s="65"/>
      <c r="H25" s="65"/>
      <c r="I25" s="65"/>
      <c r="J25" s="65"/>
      <c r="K25" s="65"/>
      <c r="L25" s="65"/>
      <c r="M25" s="65"/>
      <c r="N25" s="67"/>
      <c r="O25" s="65"/>
      <c r="P25" s="65"/>
      <c r="Q25" s="65"/>
      <c r="R25" s="65">
        <f t="shared" si="7"/>
        <v>0</v>
      </c>
      <c r="S25" s="65"/>
      <c r="T25" s="65"/>
      <c r="U25" s="65"/>
      <c r="V25" s="65"/>
      <c r="W25" s="67"/>
      <c r="X25" s="65">
        <f t="shared" si="8"/>
        <v>0</v>
      </c>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8"/>
    </row>
    <row r="26" spans="1:58" x14ac:dyDescent="0.2">
      <c r="A26" s="64" t="s">
        <v>253</v>
      </c>
      <c r="B26" s="65">
        <f t="shared" si="6"/>
        <v>0</v>
      </c>
      <c r="C26" s="65"/>
      <c r="D26" s="65"/>
      <c r="E26" s="65"/>
      <c r="F26" s="65"/>
      <c r="G26" s="65"/>
      <c r="H26" s="65"/>
      <c r="I26" s="65"/>
      <c r="J26" s="65"/>
      <c r="K26" s="65"/>
      <c r="L26" s="65"/>
      <c r="M26" s="65"/>
      <c r="N26" s="67"/>
      <c r="O26" s="65"/>
      <c r="P26" s="65"/>
      <c r="Q26" s="65"/>
      <c r="R26" s="65">
        <f t="shared" si="7"/>
        <v>0</v>
      </c>
      <c r="S26" s="65"/>
      <c r="T26" s="65"/>
      <c r="U26" s="65"/>
      <c r="V26" s="65"/>
      <c r="W26" s="67"/>
      <c r="X26" s="65">
        <f t="shared" si="8"/>
        <v>0</v>
      </c>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8"/>
    </row>
    <row r="27" spans="1:58" x14ac:dyDescent="0.2">
      <c r="A27" s="64" t="s">
        <v>254</v>
      </c>
      <c r="B27" s="65">
        <f t="shared" si="6"/>
        <v>-3515682.6730546872</v>
      </c>
      <c r="C27" s="65"/>
      <c r="D27" s="65"/>
      <c r="E27" s="65">
        <v>-3515682.6730546872</v>
      </c>
      <c r="F27" s="65"/>
      <c r="G27" s="65"/>
      <c r="H27" s="65"/>
      <c r="I27" s="65"/>
      <c r="J27" s="65"/>
      <c r="K27" s="65">
        <v>5580324.4634179687</v>
      </c>
      <c r="L27" s="65"/>
      <c r="M27" s="65"/>
      <c r="N27" s="67"/>
      <c r="O27" s="65">
        <v>1117450.2947460937</v>
      </c>
      <c r="P27" s="65"/>
      <c r="Q27" s="65"/>
      <c r="R27" s="65">
        <f t="shared" si="7"/>
        <v>0</v>
      </c>
      <c r="S27" s="65"/>
      <c r="T27" s="65"/>
      <c r="U27" s="65"/>
      <c r="V27" s="65"/>
      <c r="W27" s="67"/>
      <c r="X27" s="65">
        <f t="shared" si="8"/>
        <v>0</v>
      </c>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8"/>
    </row>
    <row r="28" spans="1:58" x14ac:dyDescent="0.2">
      <c r="A28" s="64" t="s">
        <v>255</v>
      </c>
      <c r="B28" s="65">
        <f t="shared" si="6"/>
        <v>0</v>
      </c>
      <c r="C28" s="65"/>
      <c r="D28" s="65"/>
      <c r="E28" s="65"/>
      <c r="F28" s="65"/>
      <c r="G28" s="65"/>
      <c r="H28" s="65"/>
      <c r="I28" s="65"/>
      <c r="J28" s="65"/>
      <c r="K28" s="65"/>
      <c r="L28" s="65"/>
      <c r="M28" s="65"/>
      <c r="N28" s="67">
        <v>1037444.9111914062</v>
      </c>
      <c r="O28" s="65"/>
      <c r="P28" s="65"/>
      <c r="Q28" s="65"/>
      <c r="R28" s="65">
        <f t="shared" si="7"/>
        <v>0</v>
      </c>
      <c r="S28" s="65"/>
      <c r="T28" s="65"/>
      <c r="U28" s="65"/>
      <c r="V28" s="65"/>
      <c r="W28" s="67"/>
      <c r="X28" s="65">
        <f t="shared" si="8"/>
        <v>0</v>
      </c>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8"/>
    </row>
    <row r="29" spans="1:58" x14ac:dyDescent="0.2">
      <c r="A29" s="64" t="s">
        <v>256</v>
      </c>
      <c r="B29" s="65">
        <f t="shared" si="6"/>
        <v>0</v>
      </c>
      <c r="C29" s="65"/>
      <c r="D29" s="65"/>
      <c r="E29" s="65"/>
      <c r="F29" s="65"/>
      <c r="G29" s="65"/>
      <c r="H29" s="65"/>
      <c r="I29" s="65"/>
      <c r="J29" s="65"/>
      <c r="K29" s="65">
        <v>-4846330.4773437502</v>
      </c>
      <c r="L29" s="65"/>
      <c r="M29" s="65"/>
      <c r="N29" s="67"/>
      <c r="O29" s="65"/>
      <c r="P29" s="65">
        <v>5600714.91890625</v>
      </c>
      <c r="Q29" s="65"/>
      <c r="R29" s="65">
        <f t="shared" si="7"/>
        <v>0</v>
      </c>
      <c r="S29" s="65"/>
      <c r="T29" s="65"/>
      <c r="U29" s="65"/>
      <c r="V29" s="65"/>
      <c r="W29" s="67"/>
      <c r="X29" s="65">
        <f t="shared" si="8"/>
        <v>0</v>
      </c>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8"/>
    </row>
    <row r="30" spans="1:58" x14ac:dyDescent="0.2">
      <c r="A30" s="64" t="s">
        <v>257</v>
      </c>
      <c r="B30" s="65">
        <f t="shared" si="6"/>
        <v>0</v>
      </c>
      <c r="C30" s="65"/>
      <c r="D30" s="65"/>
      <c r="E30" s="65"/>
      <c r="F30" s="65"/>
      <c r="G30" s="65"/>
      <c r="H30" s="65"/>
      <c r="I30" s="65"/>
      <c r="J30" s="65"/>
      <c r="K30" s="65"/>
      <c r="L30" s="65"/>
      <c r="M30" s="65"/>
      <c r="N30" s="67"/>
      <c r="O30" s="65"/>
      <c r="P30" s="65"/>
      <c r="Q30" s="65"/>
      <c r="R30" s="65">
        <f t="shared" si="7"/>
        <v>0</v>
      </c>
      <c r="S30" s="65"/>
      <c r="T30" s="65"/>
      <c r="U30" s="65"/>
      <c r="V30" s="65"/>
      <c r="W30" s="67"/>
      <c r="X30" s="65">
        <f t="shared" si="8"/>
        <v>0</v>
      </c>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8"/>
    </row>
    <row r="31" spans="1:58" x14ac:dyDescent="0.2">
      <c r="A31" s="64" t="s">
        <v>258</v>
      </c>
      <c r="B31" s="65">
        <f t="shared" si="6"/>
        <v>0</v>
      </c>
      <c r="C31" s="65"/>
      <c r="D31" s="65"/>
      <c r="E31" s="65"/>
      <c r="F31" s="65"/>
      <c r="G31" s="65"/>
      <c r="H31" s="65"/>
      <c r="I31" s="65"/>
      <c r="J31" s="65"/>
      <c r="K31" s="65"/>
      <c r="L31" s="65"/>
      <c r="M31" s="65"/>
      <c r="N31" s="67"/>
      <c r="O31" s="65"/>
      <c r="P31" s="65"/>
      <c r="Q31" s="65"/>
      <c r="R31" s="65">
        <f t="shared" si="7"/>
        <v>0</v>
      </c>
      <c r="S31" s="65"/>
      <c r="T31" s="65"/>
      <c r="U31" s="65"/>
      <c r="V31" s="65"/>
      <c r="W31" s="67"/>
      <c r="X31" s="65">
        <f t="shared" si="8"/>
        <v>0</v>
      </c>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8"/>
    </row>
    <row r="32" spans="1:58" x14ac:dyDescent="0.2">
      <c r="A32" s="64" t="s">
        <v>259</v>
      </c>
      <c r="B32" s="65">
        <f t="shared" si="6"/>
        <v>0</v>
      </c>
      <c r="C32" s="65"/>
      <c r="D32" s="65"/>
      <c r="E32" s="65"/>
      <c r="F32" s="65"/>
      <c r="G32" s="65"/>
      <c r="H32" s="65"/>
      <c r="I32" s="65"/>
      <c r="J32" s="65"/>
      <c r="K32" s="65"/>
      <c r="L32" s="65"/>
      <c r="M32" s="65"/>
      <c r="N32" s="67"/>
      <c r="O32" s="65"/>
      <c r="P32" s="65"/>
      <c r="Q32" s="65"/>
      <c r="R32" s="65">
        <f t="shared" si="7"/>
        <v>0</v>
      </c>
      <c r="S32" s="65"/>
      <c r="T32" s="65"/>
      <c r="U32" s="65"/>
      <c r="V32" s="65"/>
      <c r="W32" s="67"/>
      <c r="X32" s="65">
        <f t="shared" si="8"/>
        <v>-79749984.011250004</v>
      </c>
      <c r="Y32" s="65">
        <v>-79749984.011250004</v>
      </c>
      <c r="Z32" s="65"/>
      <c r="AA32" s="65"/>
      <c r="AB32" s="65"/>
      <c r="AC32" s="65"/>
      <c r="AD32" s="65">
        <v>602109.2294902344</v>
      </c>
      <c r="AE32" s="65"/>
      <c r="AF32" s="65">
        <v>1075425.2179296876</v>
      </c>
      <c r="AG32" s="65">
        <v>24287771.5150625</v>
      </c>
      <c r="AH32" s="65"/>
      <c r="AI32" s="65"/>
      <c r="AJ32" s="65"/>
      <c r="AK32" s="65">
        <v>1279712.0176484373</v>
      </c>
      <c r="AL32" s="65">
        <v>23561583.5</v>
      </c>
      <c r="AM32" s="65">
        <v>9045216.3277343754</v>
      </c>
      <c r="AN32" s="65"/>
      <c r="AO32" s="65">
        <v>225408.98081054687</v>
      </c>
      <c r="AP32" s="65">
        <v>1439164.551953125</v>
      </c>
      <c r="AQ32" s="65">
        <v>987356.52898437495</v>
      </c>
      <c r="AR32" s="65">
        <v>33903.311712646486</v>
      </c>
      <c r="AS32" s="65"/>
      <c r="AT32" s="65"/>
      <c r="AU32" s="65"/>
      <c r="AV32" s="65"/>
      <c r="AW32" s="65"/>
      <c r="AX32" s="65"/>
      <c r="AY32" s="65"/>
      <c r="AZ32" s="65"/>
      <c r="BA32" s="65"/>
      <c r="BB32" s="65"/>
      <c r="BC32" s="65"/>
      <c r="BD32" s="65"/>
      <c r="BE32" s="65"/>
      <c r="BF32" s="68"/>
    </row>
    <row r="33" spans="1:58" x14ac:dyDescent="0.2">
      <c r="A33" s="64" t="s">
        <v>260</v>
      </c>
      <c r="B33" s="65">
        <f t="shared" si="6"/>
        <v>-74152714.481462494</v>
      </c>
      <c r="C33" s="65"/>
      <c r="D33" s="65"/>
      <c r="E33" s="65"/>
      <c r="F33" s="65">
        <v>-74152714.481462494</v>
      </c>
      <c r="G33" s="65"/>
      <c r="H33" s="65"/>
      <c r="I33" s="65"/>
      <c r="J33" s="65"/>
      <c r="K33" s="65"/>
      <c r="L33" s="65"/>
      <c r="M33" s="65"/>
      <c r="N33" s="67"/>
      <c r="O33" s="65"/>
      <c r="P33" s="65"/>
      <c r="Q33" s="65"/>
      <c r="R33" s="65">
        <f t="shared" si="7"/>
        <v>0</v>
      </c>
      <c r="S33" s="65"/>
      <c r="T33" s="65"/>
      <c r="U33" s="65"/>
      <c r="V33" s="65"/>
      <c r="W33" s="67">
        <v>-3465405.2457070313</v>
      </c>
      <c r="X33" s="65">
        <f t="shared" si="8"/>
        <v>22648721.753806252</v>
      </c>
      <c r="Y33" s="65"/>
      <c r="Z33" s="65"/>
      <c r="AA33" s="65"/>
      <c r="AB33" s="65"/>
      <c r="AC33" s="65">
        <v>22648721.753806252</v>
      </c>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8"/>
    </row>
    <row r="34" spans="1:58" x14ac:dyDescent="0.2">
      <c r="A34" s="64" t="s">
        <v>261</v>
      </c>
      <c r="B34" s="65">
        <f t="shared" si="6"/>
        <v>0</v>
      </c>
      <c r="C34" s="65"/>
      <c r="D34" s="65"/>
      <c r="E34" s="65"/>
      <c r="F34" s="65"/>
      <c r="G34" s="65"/>
      <c r="H34" s="65"/>
      <c r="I34" s="65"/>
      <c r="J34" s="65"/>
      <c r="K34" s="65"/>
      <c r="L34" s="65"/>
      <c r="M34" s="65"/>
      <c r="N34" s="67"/>
      <c r="O34" s="65"/>
      <c r="P34" s="65"/>
      <c r="Q34" s="65"/>
      <c r="R34" s="65">
        <f t="shared" si="7"/>
        <v>-24306042.959859371</v>
      </c>
      <c r="S34" s="65">
        <v>-24306042.959859371</v>
      </c>
      <c r="T34" s="65"/>
      <c r="U34" s="65"/>
      <c r="V34" s="65"/>
      <c r="W34" s="67"/>
      <c r="X34" s="65">
        <f t="shared" si="8"/>
        <v>0</v>
      </c>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8"/>
    </row>
    <row r="35" spans="1:58" x14ac:dyDescent="0.2">
      <c r="A35" s="64" t="s">
        <v>242</v>
      </c>
      <c r="B35" s="74"/>
      <c r="C35" s="65"/>
      <c r="D35" s="65"/>
      <c r="E35" s="65"/>
      <c r="F35" s="65"/>
      <c r="G35" s="65"/>
      <c r="H35" s="65"/>
      <c r="I35" s="65"/>
      <c r="J35" s="65"/>
      <c r="K35" s="65"/>
      <c r="L35" s="65"/>
      <c r="M35" s="65"/>
      <c r="N35" s="67"/>
      <c r="O35" s="65"/>
      <c r="P35" s="65"/>
      <c r="Q35" s="65"/>
      <c r="R35" s="65"/>
      <c r="S35" s="65"/>
      <c r="T35" s="65"/>
      <c r="U35" s="65"/>
      <c r="V35" s="65"/>
      <c r="W35" s="67"/>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8"/>
    </row>
    <row r="36" spans="1:58" s="2" customFormat="1" ht="15" customHeight="1" x14ac:dyDescent="0.2">
      <c r="A36" s="70" t="s">
        <v>262</v>
      </c>
      <c r="B36" s="75">
        <f>SUM(B37:B47)</f>
        <v>0</v>
      </c>
      <c r="C36" s="75">
        <f t="shared" ref="C36:AU36" si="10">SUM(C37:C47)</f>
        <v>0</v>
      </c>
      <c r="D36" s="75"/>
      <c r="E36" s="75">
        <f t="shared" si="10"/>
        <v>0</v>
      </c>
      <c r="F36" s="75">
        <f t="shared" si="10"/>
        <v>0</v>
      </c>
      <c r="G36" s="75">
        <f t="shared" si="10"/>
        <v>0</v>
      </c>
      <c r="H36" s="75">
        <f t="shared" si="10"/>
        <v>0</v>
      </c>
      <c r="I36" s="75">
        <f t="shared" si="10"/>
        <v>0</v>
      </c>
      <c r="J36" s="75">
        <f t="shared" si="10"/>
        <v>0</v>
      </c>
      <c r="K36" s="75">
        <f t="shared" si="10"/>
        <v>0</v>
      </c>
      <c r="L36" s="75">
        <f t="shared" si="10"/>
        <v>0</v>
      </c>
      <c r="M36" s="75">
        <f t="shared" si="10"/>
        <v>0</v>
      </c>
      <c r="N36" s="76">
        <f t="shared" si="10"/>
        <v>57164.384125976561</v>
      </c>
      <c r="O36" s="75">
        <f t="shared" si="10"/>
        <v>0</v>
      </c>
      <c r="P36" s="75">
        <f t="shared" si="10"/>
        <v>0</v>
      </c>
      <c r="Q36" s="75">
        <f t="shared" si="10"/>
        <v>0</v>
      </c>
      <c r="R36" s="75">
        <f t="shared" si="10"/>
        <v>0</v>
      </c>
      <c r="S36" s="75">
        <f t="shared" si="10"/>
        <v>0</v>
      </c>
      <c r="T36" s="75">
        <f t="shared" si="10"/>
        <v>0</v>
      </c>
      <c r="U36" s="75">
        <f t="shared" si="10"/>
        <v>0</v>
      </c>
      <c r="V36" s="75">
        <f t="shared" si="10"/>
        <v>0</v>
      </c>
      <c r="W36" s="76">
        <f t="shared" si="10"/>
        <v>0</v>
      </c>
      <c r="X36" s="76">
        <f t="shared" si="10"/>
        <v>0</v>
      </c>
      <c r="Y36" s="75">
        <f t="shared" si="10"/>
        <v>0</v>
      </c>
      <c r="Z36" s="75">
        <f t="shared" si="10"/>
        <v>0</v>
      </c>
      <c r="AA36" s="75">
        <f t="shared" si="10"/>
        <v>0</v>
      </c>
      <c r="AB36" s="75">
        <f t="shared" si="10"/>
        <v>0</v>
      </c>
      <c r="AC36" s="75">
        <f t="shared" si="10"/>
        <v>0</v>
      </c>
      <c r="AD36" s="75">
        <f t="shared" si="10"/>
        <v>0</v>
      </c>
      <c r="AE36" s="75">
        <f t="shared" si="10"/>
        <v>0</v>
      </c>
      <c r="AF36" s="75">
        <f t="shared" si="10"/>
        <v>0</v>
      </c>
      <c r="AG36" s="75">
        <f t="shared" si="10"/>
        <v>0</v>
      </c>
      <c r="AH36" s="75">
        <f t="shared" si="10"/>
        <v>0</v>
      </c>
      <c r="AI36" s="75">
        <f t="shared" si="10"/>
        <v>0</v>
      </c>
      <c r="AJ36" s="75">
        <f t="shared" si="10"/>
        <v>0</v>
      </c>
      <c r="AK36" s="75">
        <f t="shared" si="10"/>
        <v>0</v>
      </c>
      <c r="AL36" s="75">
        <f t="shared" si="10"/>
        <v>0</v>
      </c>
      <c r="AM36" s="75">
        <f t="shared" si="10"/>
        <v>0</v>
      </c>
      <c r="AN36" s="75">
        <f t="shared" si="10"/>
        <v>0</v>
      </c>
      <c r="AO36" s="75">
        <f t="shared" si="10"/>
        <v>0</v>
      </c>
      <c r="AP36" s="75">
        <f t="shared" si="10"/>
        <v>0</v>
      </c>
      <c r="AQ36" s="75">
        <f t="shared" si="10"/>
        <v>0</v>
      </c>
      <c r="AR36" s="75">
        <f t="shared" si="10"/>
        <v>0</v>
      </c>
      <c r="AS36" s="75">
        <f t="shared" si="10"/>
        <v>0</v>
      </c>
      <c r="AT36" s="75">
        <f t="shared" si="10"/>
        <v>0</v>
      </c>
      <c r="AU36" s="75">
        <f t="shared" si="10"/>
        <v>0</v>
      </c>
      <c r="AV36" s="75"/>
      <c r="AW36" s="75"/>
      <c r="AX36" s="75"/>
      <c r="AY36" s="75"/>
      <c r="AZ36" s="75"/>
      <c r="BA36" s="75"/>
      <c r="BB36" s="75">
        <f>SUM(BB37:BB47)</f>
        <v>0</v>
      </c>
      <c r="BC36" s="75">
        <f>SUM(BC37:BC47)</f>
        <v>0</v>
      </c>
      <c r="BD36" s="75">
        <f>SUM(BD37:BD47)</f>
        <v>0</v>
      </c>
      <c r="BE36" s="75">
        <f>SUM(BE37:BE47)</f>
        <v>0</v>
      </c>
      <c r="BF36" s="77">
        <f>SUM(BF37:BF47)</f>
        <v>0</v>
      </c>
    </row>
    <row r="37" spans="1:58" x14ac:dyDescent="0.2">
      <c r="A37" s="64" t="s">
        <v>263</v>
      </c>
      <c r="B37" s="65">
        <f t="shared" ref="B37:B47" si="11">+E37+F37+G37+D37</f>
        <v>0</v>
      </c>
      <c r="C37" s="65"/>
      <c r="D37" s="65"/>
      <c r="E37" s="65"/>
      <c r="F37" s="65"/>
      <c r="G37" s="65"/>
      <c r="H37" s="65"/>
      <c r="I37" s="65"/>
      <c r="J37" s="65"/>
      <c r="K37" s="65"/>
      <c r="L37" s="65"/>
      <c r="M37" s="65"/>
      <c r="N37" s="67"/>
      <c r="O37" s="65"/>
      <c r="P37" s="65"/>
      <c r="Q37" s="65"/>
      <c r="R37" s="65">
        <f t="shared" ref="R37:R49" si="12">SUM(S37:V37)</f>
        <v>0</v>
      </c>
      <c r="S37" s="65"/>
      <c r="T37" s="65"/>
      <c r="U37" s="65"/>
      <c r="V37" s="65"/>
      <c r="W37" s="67"/>
      <c r="X37" s="65">
        <f t="shared" ref="X37:X47" si="13">SUM(Y37:AC37)</f>
        <v>0</v>
      </c>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8"/>
    </row>
    <row r="38" spans="1:58" x14ac:dyDescent="0.2">
      <c r="A38" s="64" t="s">
        <v>264</v>
      </c>
      <c r="B38" s="65">
        <f t="shared" si="11"/>
        <v>0</v>
      </c>
      <c r="C38" s="65"/>
      <c r="D38" s="65"/>
      <c r="E38" s="65"/>
      <c r="F38" s="65"/>
      <c r="G38" s="65"/>
      <c r="H38" s="65"/>
      <c r="I38" s="65"/>
      <c r="J38" s="65"/>
      <c r="K38" s="65"/>
      <c r="L38" s="65"/>
      <c r="M38" s="65"/>
      <c r="N38" s="67"/>
      <c r="O38" s="65"/>
      <c r="P38" s="65"/>
      <c r="Q38" s="65"/>
      <c r="R38" s="65">
        <f t="shared" si="12"/>
        <v>0</v>
      </c>
      <c r="S38" s="65"/>
      <c r="T38" s="65"/>
      <c r="U38" s="65"/>
      <c r="V38" s="65"/>
      <c r="W38" s="67"/>
      <c r="X38" s="65">
        <f t="shared" si="13"/>
        <v>0</v>
      </c>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8"/>
    </row>
    <row r="39" spans="1:58" x14ac:dyDescent="0.2">
      <c r="A39" s="64" t="s">
        <v>253</v>
      </c>
      <c r="B39" s="65">
        <f t="shared" si="11"/>
        <v>0</v>
      </c>
      <c r="C39" s="65"/>
      <c r="D39" s="65"/>
      <c r="E39" s="65"/>
      <c r="F39" s="65"/>
      <c r="G39" s="65"/>
      <c r="H39" s="65"/>
      <c r="I39" s="65"/>
      <c r="J39" s="65"/>
      <c r="K39" s="65"/>
      <c r="L39" s="65"/>
      <c r="M39" s="65"/>
      <c r="N39" s="67"/>
      <c r="O39" s="65"/>
      <c r="P39" s="65"/>
      <c r="Q39" s="65"/>
      <c r="R39" s="65">
        <f t="shared" si="12"/>
        <v>0</v>
      </c>
      <c r="S39" s="65"/>
      <c r="T39" s="65"/>
      <c r="U39" s="65"/>
      <c r="V39" s="65"/>
      <c r="W39" s="67"/>
      <c r="X39" s="65">
        <f t="shared" si="13"/>
        <v>0</v>
      </c>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8"/>
    </row>
    <row r="40" spans="1:58" x14ac:dyDescent="0.2">
      <c r="A40" s="64" t="s">
        <v>254</v>
      </c>
      <c r="B40" s="65">
        <f t="shared" si="11"/>
        <v>0</v>
      </c>
      <c r="C40" s="65"/>
      <c r="D40" s="65"/>
      <c r="E40" s="65"/>
      <c r="F40" s="65"/>
      <c r="G40" s="65"/>
      <c r="H40" s="65"/>
      <c r="I40" s="65"/>
      <c r="J40" s="65"/>
      <c r="K40" s="65"/>
      <c r="L40" s="65"/>
      <c r="M40" s="65"/>
      <c r="N40" s="67"/>
      <c r="O40" s="65"/>
      <c r="P40" s="65"/>
      <c r="Q40" s="65"/>
      <c r="R40" s="65">
        <f t="shared" si="12"/>
        <v>0</v>
      </c>
      <c r="S40" s="65"/>
      <c r="T40" s="65"/>
      <c r="U40" s="65"/>
      <c r="V40" s="65"/>
      <c r="W40" s="67"/>
      <c r="X40" s="65">
        <f t="shared" si="13"/>
        <v>0</v>
      </c>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8"/>
    </row>
    <row r="41" spans="1:58" x14ac:dyDescent="0.2">
      <c r="A41" s="64" t="s">
        <v>255</v>
      </c>
      <c r="B41" s="65">
        <f t="shared" si="11"/>
        <v>0</v>
      </c>
      <c r="C41" s="65"/>
      <c r="D41" s="65"/>
      <c r="E41" s="65"/>
      <c r="F41" s="65"/>
      <c r="G41" s="65"/>
      <c r="H41" s="65"/>
      <c r="I41" s="65"/>
      <c r="J41" s="65"/>
      <c r="K41" s="65"/>
      <c r="L41" s="65"/>
      <c r="M41" s="65"/>
      <c r="N41" s="67"/>
      <c r="O41" s="65"/>
      <c r="P41" s="65"/>
      <c r="Q41" s="65"/>
      <c r="R41" s="65">
        <f t="shared" si="12"/>
        <v>0</v>
      </c>
      <c r="S41" s="65"/>
      <c r="T41" s="65"/>
      <c r="U41" s="65"/>
      <c r="V41" s="65"/>
      <c r="W41" s="67"/>
      <c r="X41" s="65">
        <f t="shared" si="13"/>
        <v>0</v>
      </c>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8"/>
    </row>
    <row r="42" spans="1:58" x14ac:dyDescent="0.2">
      <c r="A42" s="64" t="s">
        <v>265</v>
      </c>
      <c r="B42" s="65">
        <f t="shared" si="11"/>
        <v>0</v>
      </c>
      <c r="C42" s="65"/>
      <c r="D42" s="65"/>
      <c r="E42" s="65"/>
      <c r="F42" s="65"/>
      <c r="G42" s="65"/>
      <c r="H42" s="65"/>
      <c r="I42" s="65"/>
      <c r="J42" s="65"/>
      <c r="K42" s="65"/>
      <c r="L42" s="65"/>
      <c r="M42" s="65"/>
      <c r="N42" s="67"/>
      <c r="O42" s="65"/>
      <c r="P42" s="65"/>
      <c r="Q42" s="65"/>
      <c r="R42" s="65">
        <f t="shared" si="12"/>
        <v>0</v>
      </c>
      <c r="S42" s="65"/>
      <c r="T42" s="65"/>
      <c r="U42" s="65"/>
      <c r="V42" s="65"/>
      <c r="W42" s="67"/>
      <c r="X42" s="65">
        <f t="shared" si="13"/>
        <v>0</v>
      </c>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8"/>
    </row>
    <row r="43" spans="1:58" x14ac:dyDescent="0.2">
      <c r="A43" s="64" t="s">
        <v>259</v>
      </c>
      <c r="B43" s="65">
        <f t="shared" si="11"/>
        <v>0</v>
      </c>
      <c r="C43" s="65"/>
      <c r="D43" s="65"/>
      <c r="E43" s="65"/>
      <c r="F43" s="65"/>
      <c r="G43" s="65"/>
      <c r="H43" s="65"/>
      <c r="I43" s="65"/>
      <c r="J43" s="65"/>
      <c r="K43" s="65"/>
      <c r="L43" s="65"/>
      <c r="M43" s="65"/>
      <c r="N43" s="67"/>
      <c r="O43" s="65"/>
      <c r="P43" s="65"/>
      <c r="Q43" s="65"/>
      <c r="R43" s="65">
        <f t="shared" si="12"/>
        <v>0</v>
      </c>
      <c r="S43" s="65"/>
      <c r="T43" s="65"/>
      <c r="U43" s="65"/>
      <c r="V43" s="65"/>
      <c r="W43" s="67"/>
      <c r="X43" s="65">
        <f t="shared" si="13"/>
        <v>0</v>
      </c>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8"/>
    </row>
    <row r="44" spans="1:58" x14ac:dyDescent="0.2">
      <c r="A44" s="64" t="s">
        <v>266</v>
      </c>
      <c r="B44" s="65">
        <f t="shared" si="11"/>
        <v>0</v>
      </c>
      <c r="C44" s="65"/>
      <c r="D44" s="65"/>
      <c r="E44" s="65"/>
      <c r="F44" s="65"/>
      <c r="G44" s="65"/>
      <c r="H44" s="65"/>
      <c r="I44" s="65"/>
      <c r="J44" s="65"/>
      <c r="K44" s="65"/>
      <c r="L44" s="65"/>
      <c r="M44" s="65"/>
      <c r="N44" s="67">
        <v>57164.384125976561</v>
      </c>
      <c r="O44" s="65"/>
      <c r="P44" s="65"/>
      <c r="Q44" s="65"/>
      <c r="R44" s="65">
        <f t="shared" si="12"/>
        <v>0</v>
      </c>
      <c r="S44" s="65"/>
      <c r="T44" s="65"/>
      <c r="U44" s="65"/>
      <c r="V44" s="65"/>
      <c r="W44" s="67"/>
      <c r="X44" s="65">
        <f t="shared" si="13"/>
        <v>0</v>
      </c>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c r="BF44" s="68"/>
    </row>
    <row r="45" spans="1:58" x14ac:dyDescent="0.2">
      <c r="A45" s="64" t="s">
        <v>267</v>
      </c>
      <c r="B45" s="65">
        <f t="shared" si="11"/>
        <v>0</v>
      </c>
      <c r="C45" s="65"/>
      <c r="D45" s="65"/>
      <c r="E45" s="65"/>
      <c r="F45" s="65"/>
      <c r="G45" s="65"/>
      <c r="H45" s="65"/>
      <c r="I45" s="65"/>
      <c r="J45" s="65"/>
      <c r="K45" s="65"/>
      <c r="L45" s="65"/>
      <c r="M45" s="65"/>
      <c r="N45" s="67"/>
      <c r="O45" s="65"/>
      <c r="P45" s="65"/>
      <c r="Q45" s="65"/>
      <c r="R45" s="65">
        <f t="shared" si="12"/>
        <v>0</v>
      </c>
      <c r="S45" s="65"/>
      <c r="T45" s="65"/>
      <c r="U45" s="65"/>
      <c r="V45" s="65"/>
      <c r="W45" s="67"/>
      <c r="X45" s="65">
        <f t="shared" si="13"/>
        <v>0</v>
      </c>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8"/>
    </row>
    <row r="46" spans="1:58" x14ac:dyDescent="0.2">
      <c r="A46" s="64" t="s">
        <v>268</v>
      </c>
      <c r="B46" s="65">
        <f t="shared" si="11"/>
        <v>0</v>
      </c>
      <c r="C46" s="65"/>
      <c r="D46" s="65"/>
      <c r="E46" s="65"/>
      <c r="F46" s="65"/>
      <c r="G46" s="65"/>
      <c r="H46" s="65"/>
      <c r="I46" s="65"/>
      <c r="J46" s="65"/>
      <c r="K46" s="65"/>
      <c r="L46" s="65"/>
      <c r="M46" s="65"/>
      <c r="N46" s="67"/>
      <c r="O46" s="65"/>
      <c r="P46" s="65"/>
      <c r="Q46" s="65"/>
      <c r="R46" s="65">
        <f t="shared" si="12"/>
        <v>0</v>
      </c>
      <c r="S46" s="65"/>
      <c r="T46" s="65"/>
      <c r="U46" s="65"/>
      <c r="V46" s="65"/>
      <c r="W46" s="67"/>
      <c r="X46" s="65">
        <f t="shared" si="13"/>
        <v>0</v>
      </c>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8"/>
    </row>
    <row r="47" spans="1:58" x14ac:dyDescent="0.2">
      <c r="A47" s="64" t="s">
        <v>269</v>
      </c>
      <c r="B47" s="65">
        <f t="shared" si="11"/>
        <v>0</v>
      </c>
      <c r="C47" s="65"/>
      <c r="D47" s="65"/>
      <c r="E47" s="65"/>
      <c r="F47" s="65"/>
      <c r="G47" s="65"/>
      <c r="H47" s="65"/>
      <c r="I47" s="65"/>
      <c r="J47" s="65"/>
      <c r="K47" s="65"/>
      <c r="L47" s="65"/>
      <c r="M47" s="65"/>
      <c r="N47" s="67"/>
      <c r="O47" s="65"/>
      <c r="P47" s="65"/>
      <c r="Q47" s="65"/>
      <c r="R47" s="65">
        <f t="shared" si="12"/>
        <v>0</v>
      </c>
      <c r="S47" s="65"/>
      <c r="T47" s="65"/>
      <c r="U47" s="65"/>
      <c r="V47" s="65"/>
      <c r="W47" s="67"/>
      <c r="X47" s="65">
        <f t="shared" si="13"/>
        <v>0</v>
      </c>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8"/>
    </row>
    <row r="48" spans="1:58" x14ac:dyDescent="0.2">
      <c r="A48" s="64" t="s">
        <v>242</v>
      </c>
      <c r="B48" s="65"/>
      <c r="C48" s="65"/>
      <c r="D48" s="65"/>
      <c r="E48" s="65"/>
      <c r="F48" s="65"/>
      <c r="G48" s="65"/>
      <c r="H48" s="65"/>
      <c r="I48" s="65"/>
      <c r="J48" s="65"/>
      <c r="K48" s="65"/>
      <c r="L48" s="65"/>
      <c r="M48" s="65"/>
      <c r="N48" s="67"/>
      <c r="O48" s="65"/>
      <c r="P48" s="65"/>
      <c r="Q48" s="65"/>
      <c r="R48" s="65">
        <f t="shared" si="12"/>
        <v>0</v>
      </c>
      <c r="S48" s="65"/>
      <c r="T48" s="65"/>
      <c r="U48" s="65"/>
      <c r="V48" s="65"/>
      <c r="W48" s="67"/>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8"/>
    </row>
    <row r="49" spans="1:58" x14ac:dyDescent="0.2">
      <c r="A49" s="64" t="s">
        <v>270</v>
      </c>
      <c r="B49" s="65">
        <f>+E49+F49+G49+D49</f>
        <v>0</v>
      </c>
      <c r="C49" s="65"/>
      <c r="D49" s="65"/>
      <c r="E49" s="65"/>
      <c r="F49" s="65"/>
      <c r="G49" s="65"/>
      <c r="H49" s="65"/>
      <c r="I49" s="65"/>
      <c r="J49" s="65"/>
      <c r="K49" s="65"/>
      <c r="L49" s="65"/>
      <c r="M49" s="65"/>
      <c r="N49" s="67"/>
      <c r="O49" s="65"/>
      <c r="P49" s="65"/>
      <c r="Q49" s="65"/>
      <c r="R49" s="65">
        <f t="shared" si="12"/>
        <v>0</v>
      </c>
      <c r="S49" s="65"/>
      <c r="T49" s="65"/>
      <c r="U49" s="65"/>
      <c r="V49" s="65"/>
      <c r="W49" s="67"/>
      <c r="X49" s="65">
        <f>SUM(Y49:AC49)</f>
        <v>0</v>
      </c>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c r="BF49" s="68"/>
    </row>
    <row r="50" spans="1:58" x14ac:dyDescent="0.2">
      <c r="A50" s="64" t="s">
        <v>242</v>
      </c>
      <c r="B50" s="65"/>
      <c r="C50" s="65"/>
      <c r="D50" s="65"/>
      <c r="E50" s="65"/>
      <c r="F50" s="65"/>
      <c r="G50" s="65"/>
      <c r="H50" s="65"/>
      <c r="I50" s="65"/>
      <c r="J50" s="65"/>
      <c r="K50" s="65"/>
      <c r="L50" s="65"/>
      <c r="M50" s="65"/>
      <c r="N50" s="67"/>
      <c r="O50" s="65"/>
      <c r="P50" s="65"/>
      <c r="Q50" s="65"/>
      <c r="R50" s="65"/>
      <c r="S50" s="65"/>
      <c r="T50" s="65"/>
      <c r="U50" s="65"/>
      <c r="V50" s="65"/>
      <c r="W50" s="67"/>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8"/>
    </row>
    <row r="51" spans="1:58" s="2" customFormat="1" ht="15" customHeight="1" x14ac:dyDescent="0.2">
      <c r="A51" s="70" t="s">
        <v>271</v>
      </c>
      <c r="B51" s="71">
        <f>+B53+B68+B77+B83</f>
        <v>52240168.735138848</v>
      </c>
      <c r="C51" s="71">
        <f t="shared" ref="C51:AU51" si="14">+C53+C68+C77+C83</f>
        <v>0</v>
      </c>
      <c r="D51" s="71"/>
      <c r="E51" s="71">
        <f t="shared" si="14"/>
        <v>0</v>
      </c>
      <c r="F51" s="71">
        <f t="shared" si="14"/>
        <v>52240168.735138848</v>
      </c>
      <c r="G51" s="71">
        <f t="shared" si="14"/>
        <v>0</v>
      </c>
      <c r="H51" s="71">
        <f t="shared" si="14"/>
        <v>0</v>
      </c>
      <c r="I51" s="71">
        <f t="shared" si="14"/>
        <v>0</v>
      </c>
      <c r="J51" s="71">
        <f t="shared" si="14"/>
        <v>0</v>
      </c>
      <c r="K51" s="71">
        <f t="shared" si="14"/>
        <v>733993.61602783203</v>
      </c>
      <c r="L51" s="71">
        <f t="shared" si="14"/>
        <v>0</v>
      </c>
      <c r="M51" s="71">
        <f t="shared" si="14"/>
        <v>0</v>
      </c>
      <c r="N51" s="72">
        <f t="shared" si="14"/>
        <v>980280.50208603858</v>
      </c>
      <c r="O51" s="71">
        <f t="shared" si="14"/>
        <v>1117450.2947460937</v>
      </c>
      <c r="P51" s="71">
        <f t="shared" si="14"/>
        <v>5600714.91890625</v>
      </c>
      <c r="Q51" s="71">
        <f t="shared" si="14"/>
        <v>0</v>
      </c>
      <c r="R51" s="71">
        <f t="shared" si="14"/>
        <v>46682864.902984373</v>
      </c>
      <c r="S51" s="71">
        <f t="shared" si="14"/>
        <v>46682864.902984373</v>
      </c>
      <c r="T51" s="71">
        <f t="shared" si="14"/>
        <v>0</v>
      </c>
      <c r="U51" s="71">
        <f t="shared" si="14"/>
        <v>0</v>
      </c>
      <c r="V51" s="71">
        <f t="shared" si="14"/>
        <v>0</v>
      </c>
      <c r="W51" s="72">
        <f t="shared" si="14"/>
        <v>24604233.073843632</v>
      </c>
      <c r="X51" s="71">
        <f>+X53+X68+X77+X83</f>
        <v>0</v>
      </c>
      <c r="Y51" s="71">
        <f t="shared" si="14"/>
        <v>0</v>
      </c>
      <c r="Z51" s="71">
        <f t="shared" si="14"/>
        <v>0</v>
      </c>
      <c r="AA51" s="71">
        <f t="shared" si="14"/>
        <v>0</v>
      </c>
      <c r="AB51" s="71">
        <f t="shared" si="14"/>
        <v>0</v>
      </c>
      <c r="AC51" s="71">
        <f t="shared" si="14"/>
        <v>0</v>
      </c>
      <c r="AD51" s="71">
        <f t="shared" si="14"/>
        <v>0</v>
      </c>
      <c r="AE51" s="71">
        <f t="shared" si="14"/>
        <v>0</v>
      </c>
      <c r="AF51" s="71">
        <f t="shared" si="14"/>
        <v>845356.53810810461</v>
      </c>
      <c r="AG51" s="71">
        <f t="shared" si="14"/>
        <v>28526718.832360253</v>
      </c>
      <c r="AH51" s="71">
        <f t="shared" si="14"/>
        <v>0</v>
      </c>
      <c r="AI51" s="71">
        <f t="shared" si="14"/>
        <v>5933899.5814583646</v>
      </c>
      <c r="AJ51" s="71">
        <f t="shared" si="14"/>
        <v>0</v>
      </c>
      <c r="AK51" s="71">
        <f t="shared" si="14"/>
        <v>1947059.077659006</v>
      </c>
      <c r="AL51" s="71">
        <f t="shared" si="14"/>
        <v>36927613.842398077</v>
      </c>
      <c r="AM51" s="71">
        <f t="shared" si="14"/>
        <v>1117030.5196025637</v>
      </c>
      <c r="AN51" s="71">
        <f t="shared" si="14"/>
        <v>760917.58632812498</v>
      </c>
      <c r="AO51" s="71">
        <f t="shared" si="14"/>
        <v>0</v>
      </c>
      <c r="AP51" s="71">
        <f t="shared" si="14"/>
        <v>0</v>
      </c>
      <c r="AQ51" s="71">
        <f t="shared" si="14"/>
        <v>0</v>
      </c>
      <c r="AR51" s="71">
        <f t="shared" si="14"/>
        <v>0</v>
      </c>
      <c r="AS51" s="71">
        <f t="shared" si="14"/>
        <v>287131.625</v>
      </c>
      <c r="AT51" s="71">
        <f t="shared" si="14"/>
        <v>0</v>
      </c>
      <c r="AU51" s="71">
        <f t="shared" si="14"/>
        <v>0</v>
      </c>
      <c r="AV51" s="71"/>
      <c r="AW51" s="71"/>
      <c r="AX51" s="71"/>
      <c r="AY51" s="71"/>
      <c r="AZ51" s="71"/>
      <c r="BA51" s="71"/>
      <c r="BB51" s="71">
        <f>+BB53+BB68+BB77+BB83</f>
        <v>0</v>
      </c>
      <c r="BC51" s="71">
        <f>+BC53+BC68+BC77+BC83</f>
        <v>0</v>
      </c>
      <c r="BD51" s="71">
        <f>+BD53+BD68+BD77+BD83</f>
        <v>0</v>
      </c>
      <c r="BE51" s="71">
        <f>+BE53+BE68+BE77+BE83</f>
        <v>0</v>
      </c>
      <c r="BF51" s="73">
        <f>+BF53+BF68+BF77+BF83</f>
        <v>0</v>
      </c>
    </row>
    <row r="52" spans="1:58" x14ac:dyDescent="0.2">
      <c r="A52" s="64" t="s">
        <v>242</v>
      </c>
      <c r="B52" s="65"/>
      <c r="C52" s="65"/>
      <c r="D52" s="65"/>
      <c r="E52" s="65"/>
      <c r="F52" s="65"/>
      <c r="G52" s="65"/>
      <c r="H52" s="65"/>
      <c r="I52" s="65"/>
      <c r="J52" s="65"/>
      <c r="K52" s="65"/>
      <c r="L52" s="65"/>
      <c r="M52" s="65"/>
      <c r="N52" s="67"/>
      <c r="O52" s="65"/>
      <c r="P52" s="65"/>
      <c r="Q52" s="65"/>
      <c r="R52" s="65"/>
      <c r="S52" s="65"/>
      <c r="T52" s="65"/>
      <c r="U52" s="65"/>
      <c r="V52" s="65"/>
      <c r="W52" s="67"/>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8"/>
    </row>
    <row r="53" spans="1:58" x14ac:dyDescent="0.2">
      <c r="A53" s="78" t="s">
        <v>272</v>
      </c>
      <c r="B53" s="65">
        <f>SUM(B54:B66)</f>
        <v>28047366.784505699</v>
      </c>
      <c r="C53" s="65">
        <f t="shared" ref="C53:AU53" si="15">SUM(C54:C66)</f>
        <v>0</v>
      </c>
      <c r="D53" s="65"/>
      <c r="E53" s="65">
        <f t="shared" si="15"/>
        <v>0</v>
      </c>
      <c r="F53" s="65">
        <f t="shared" si="15"/>
        <v>28047366.784505699</v>
      </c>
      <c r="G53" s="65">
        <f t="shared" si="15"/>
        <v>0</v>
      </c>
      <c r="H53" s="65">
        <f t="shared" si="15"/>
        <v>0</v>
      </c>
      <c r="I53" s="65">
        <f t="shared" si="15"/>
        <v>0</v>
      </c>
      <c r="J53" s="65">
        <f t="shared" si="15"/>
        <v>0</v>
      </c>
      <c r="K53" s="65">
        <f t="shared" si="15"/>
        <v>733993.61602783203</v>
      </c>
      <c r="L53" s="65">
        <f t="shared" si="15"/>
        <v>0</v>
      </c>
      <c r="M53" s="65">
        <f t="shared" si="15"/>
        <v>0</v>
      </c>
      <c r="N53" s="67">
        <f t="shared" si="15"/>
        <v>980280.50208603858</v>
      </c>
      <c r="O53" s="65">
        <f t="shared" si="15"/>
        <v>1117450.2947460937</v>
      </c>
      <c r="P53" s="65">
        <f t="shared" si="15"/>
        <v>5600714.91890625</v>
      </c>
      <c r="Q53" s="65">
        <f t="shared" si="15"/>
        <v>0</v>
      </c>
      <c r="R53" s="65">
        <f t="shared" si="15"/>
        <v>43536173.397031248</v>
      </c>
      <c r="S53" s="65">
        <f t="shared" si="15"/>
        <v>43536173.397031248</v>
      </c>
      <c r="T53" s="65">
        <f t="shared" si="15"/>
        <v>0</v>
      </c>
      <c r="U53" s="65">
        <f t="shared" si="15"/>
        <v>0</v>
      </c>
      <c r="V53" s="65">
        <f t="shared" si="15"/>
        <v>0</v>
      </c>
      <c r="W53" s="67">
        <f t="shared" si="15"/>
        <v>24514716.300729893</v>
      </c>
      <c r="X53" s="67">
        <f t="shared" si="15"/>
        <v>0</v>
      </c>
      <c r="Y53" s="65">
        <f t="shared" si="15"/>
        <v>0</v>
      </c>
      <c r="Z53" s="65">
        <f t="shared" si="15"/>
        <v>0</v>
      </c>
      <c r="AA53" s="65">
        <f t="shared" si="15"/>
        <v>0</v>
      </c>
      <c r="AB53" s="65">
        <f t="shared" si="15"/>
        <v>0</v>
      </c>
      <c r="AC53" s="65">
        <f t="shared" si="15"/>
        <v>0</v>
      </c>
      <c r="AD53" s="65">
        <f t="shared" si="15"/>
        <v>0</v>
      </c>
      <c r="AE53" s="65">
        <f t="shared" si="15"/>
        <v>0</v>
      </c>
      <c r="AF53" s="65">
        <f t="shared" si="15"/>
        <v>58751.588555084229</v>
      </c>
      <c r="AG53" s="65">
        <f t="shared" si="15"/>
        <v>450055.74892217311</v>
      </c>
      <c r="AH53" s="65">
        <f t="shared" si="15"/>
        <v>0</v>
      </c>
      <c r="AI53" s="65">
        <f t="shared" si="15"/>
        <v>175.36789815330508</v>
      </c>
      <c r="AJ53" s="65">
        <f t="shared" si="15"/>
        <v>0</v>
      </c>
      <c r="AK53" s="65">
        <f t="shared" si="15"/>
        <v>101512.77780555957</v>
      </c>
      <c r="AL53" s="65">
        <f t="shared" si="15"/>
        <v>5269860.7034904482</v>
      </c>
      <c r="AM53" s="65">
        <f t="shared" si="15"/>
        <v>900424.69057946594</v>
      </c>
      <c r="AN53" s="65">
        <f t="shared" si="15"/>
        <v>760917.58632812498</v>
      </c>
      <c r="AO53" s="65">
        <f t="shared" si="15"/>
        <v>0</v>
      </c>
      <c r="AP53" s="65">
        <f t="shared" si="15"/>
        <v>0</v>
      </c>
      <c r="AQ53" s="65">
        <f t="shared" si="15"/>
        <v>0</v>
      </c>
      <c r="AR53" s="65">
        <f t="shared" si="15"/>
        <v>0</v>
      </c>
      <c r="AS53" s="65">
        <f t="shared" si="15"/>
        <v>0</v>
      </c>
      <c r="AT53" s="65">
        <f t="shared" si="15"/>
        <v>0</v>
      </c>
      <c r="AU53" s="65">
        <f t="shared" si="15"/>
        <v>0</v>
      </c>
      <c r="AV53" s="65"/>
      <c r="AW53" s="65"/>
      <c r="AX53" s="65"/>
      <c r="AY53" s="65"/>
      <c r="AZ53" s="65"/>
      <c r="BA53" s="65"/>
      <c r="BB53" s="65">
        <f>SUM(BB54:BB66)</f>
        <v>0</v>
      </c>
      <c r="BC53" s="65">
        <f>SUM(BC54:BC66)</f>
        <v>0</v>
      </c>
      <c r="BD53" s="65">
        <f>SUM(BD54:BD66)</f>
        <v>0</v>
      </c>
      <c r="BE53" s="65">
        <f>SUM(BE54:BE66)</f>
        <v>0</v>
      </c>
      <c r="BF53" s="68">
        <f>SUM(BF54:BF66)</f>
        <v>0</v>
      </c>
    </row>
    <row r="54" spans="1:58" x14ac:dyDescent="0.2">
      <c r="A54" s="64" t="s">
        <v>273</v>
      </c>
      <c r="B54" s="65">
        <f t="shared" ref="B54:B66" si="16">+E54+F54+G54+D54</f>
        <v>7348916.5135851558</v>
      </c>
      <c r="C54" s="65"/>
      <c r="D54" s="65"/>
      <c r="E54" s="65"/>
      <c r="F54" s="65">
        <v>7348916.5135851558</v>
      </c>
      <c r="G54" s="65"/>
      <c r="H54" s="65"/>
      <c r="I54" s="65"/>
      <c r="J54" s="65"/>
      <c r="K54" s="65">
        <v>733993.61602783203</v>
      </c>
      <c r="L54" s="65"/>
      <c r="M54" s="65"/>
      <c r="N54" s="67">
        <v>289570.25398437498</v>
      </c>
      <c r="O54" s="65">
        <v>1117450.2947460937</v>
      </c>
      <c r="P54" s="65">
        <v>5600714.91890625</v>
      </c>
      <c r="Q54" s="65"/>
      <c r="R54" s="65">
        <f t="shared" ref="R54:R67" si="17">SUM(S54:V54)</f>
        <v>0</v>
      </c>
      <c r="S54" s="65"/>
      <c r="T54" s="65"/>
      <c r="U54" s="65"/>
      <c r="V54" s="65"/>
      <c r="W54" s="67">
        <v>606208.44423339842</v>
      </c>
      <c r="X54" s="65">
        <f t="shared" ref="X54:X66" si="18">SUM(Y54:AC54)</f>
        <v>0</v>
      </c>
      <c r="Y54" s="65"/>
      <c r="Z54" s="65"/>
      <c r="AA54" s="65"/>
      <c r="AB54" s="65"/>
      <c r="AC54" s="65"/>
      <c r="AD54" s="65"/>
      <c r="AE54" s="65"/>
      <c r="AF54" s="65"/>
      <c r="AG54" s="65"/>
      <c r="AH54" s="65"/>
      <c r="AI54" s="65">
        <v>107.43376867389679</v>
      </c>
      <c r="AJ54" s="65"/>
      <c r="AK54" s="65">
        <v>1.0537304003182797</v>
      </c>
      <c r="AL54" s="65">
        <v>31502.420739746092</v>
      </c>
      <c r="AM54" s="65">
        <v>643.38356455802921</v>
      </c>
      <c r="AN54" s="65"/>
      <c r="AO54" s="65"/>
      <c r="AP54" s="65"/>
      <c r="AQ54" s="65"/>
      <c r="AR54" s="65"/>
      <c r="AS54" s="65"/>
      <c r="AT54" s="65"/>
      <c r="AU54" s="65"/>
      <c r="AV54" s="65"/>
      <c r="AW54" s="65"/>
      <c r="AX54" s="65"/>
      <c r="AY54" s="65"/>
      <c r="AZ54" s="65"/>
      <c r="BA54" s="65"/>
      <c r="BB54" s="65"/>
      <c r="BC54" s="65"/>
      <c r="BD54" s="65"/>
      <c r="BE54" s="65"/>
      <c r="BF54" s="68"/>
    </row>
    <row r="55" spans="1:58" x14ac:dyDescent="0.2">
      <c r="A55" s="64" t="s">
        <v>274</v>
      </c>
      <c r="B55" s="65">
        <f t="shared" si="16"/>
        <v>4244393.5899066404</v>
      </c>
      <c r="C55" s="65"/>
      <c r="D55" s="65"/>
      <c r="E55" s="65"/>
      <c r="F55" s="65">
        <v>4244393.5899066404</v>
      </c>
      <c r="G55" s="65"/>
      <c r="H55" s="65"/>
      <c r="I55" s="65"/>
      <c r="J55" s="65"/>
      <c r="K55" s="65"/>
      <c r="L55" s="65"/>
      <c r="M55" s="65"/>
      <c r="N55" s="67">
        <v>252110.28622558594</v>
      </c>
      <c r="O55" s="65"/>
      <c r="P55" s="65"/>
      <c r="Q55" s="65"/>
      <c r="R55" s="65">
        <f t="shared" si="17"/>
        <v>0</v>
      </c>
      <c r="S55" s="65"/>
      <c r="T55" s="65"/>
      <c r="U55" s="65"/>
      <c r="V55" s="65"/>
      <c r="W55" s="67">
        <v>23197190.61065625</v>
      </c>
      <c r="X55" s="65">
        <f t="shared" si="18"/>
        <v>0</v>
      </c>
      <c r="Y55" s="65"/>
      <c r="Z55" s="65"/>
      <c r="AA55" s="65"/>
      <c r="AB55" s="65"/>
      <c r="AC55" s="65"/>
      <c r="AD55" s="65"/>
      <c r="AE55" s="65"/>
      <c r="AF55" s="65"/>
      <c r="AG55" s="65">
        <v>118.82418490290641</v>
      </c>
      <c r="AH55" s="65"/>
      <c r="AI55" s="65"/>
      <c r="AJ55" s="65"/>
      <c r="AK55" s="65">
        <v>9539.3217556762702</v>
      </c>
      <c r="AL55" s="65">
        <v>4525.095272064209</v>
      </c>
      <c r="AM55" s="65">
        <v>7770.4241306915292</v>
      </c>
      <c r="AN55" s="65"/>
      <c r="AO55" s="65"/>
      <c r="AP55" s="65"/>
      <c r="AQ55" s="65"/>
      <c r="AR55" s="65"/>
      <c r="AS55" s="65"/>
      <c r="AT55" s="65"/>
      <c r="AU55" s="65"/>
      <c r="AV55" s="65"/>
      <c r="AW55" s="65"/>
      <c r="AX55" s="65"/>
      <c r="AY55" s="65"/>
      <c r="AZ55" s="65"/>
      <c r="BA55" s="65"/>
      <c r="BB55" s="65"/>
      <c r="BC55" s="65"/>
      <c r="BD55" s="65"/>
      <c r="BE55" s="65"/>
      <c r="BF55" s="68"/>
    </row>
    <row r="56" spans="1:58" x14ac:dyDescent="0.2">
      <c r="A56" s="64" t="s">
        <v>275</v>
      </c>
      <c r="B56" s="65">
        <f t="shared" si="16"/>
        <v>107780.36207894287</v>
      </c>
      <c r="C56" s="65"/>
      <c r="D56" s="65"/>
      <c r="E56" s="65"/>
      <c r="F56" s="65">
        <v>107780.36207894287</v>
      </c>
      <c r="G56" s="65"/>
      <c r="H56" s="65"/>
      <c r="I56" s="65"/>
      <c r="J56" s="65"/>
      <c r="K56" s="65"/>
      <c r="L56" s="65"/>
      <c r="M56" s="65"/>
      <c r="N56" s="67">
        <v>81834.530908203116</v>
      </c>
      <c r="O56" s="65"/>
      <c r="P56" s="65"/>
      <c r="Q56" s="65"/>
      <c r="R56" s="65">
        <f t="shared" si="17"/>
        <v>0</v>
      </c>
      <c r="S56" s="65"/>
      <c r="T56" s="65"/>
      <c r="U56" s="65"/>
      <c r="V56" s="65"/>
      <c r="W56" s="67">
        <v>84432.014579223629</v>
      </c>
      <c r="X56" s="65">
        <f t="shared" si="18"/>
        <v>0</v>
      </c>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8"/>
    </row>
    <row r="57" spans="1:58" x14ac:dyDescent="0.2">
      <c r="A57" s="64" t="s">
        <v>276</v>
      </c>
      <c r="B57" s="65">
        <f t="shared" si="16"/>
        <v>3516773.9802406249</v>
      </c>
      <c r="C57" s="65"/>
      <c r="D57" s="65"/>
      <c r="E57" s="65"/>
      <c r="F57" s="65">
        <v>3516773.9802406249</v>
      </c>
      <c r="G57" s="65"/>
      <c r="H57" s="65"/>
      <c r="I57" s="65"/>
      <c r="J57" s="65"/>
      <c r="K57" s="65"/>
      <c r="L57" s="65"/>
      <c r="M57" s="65"/>
      <c r="N57" s="67">
        <v>16818.585988464354</v>
      </c>
      <c r="O57" s="65"/>
      <c r="P57" s="65"/>
      <c r="Q57" s="65"/>
      <c r="R57" s="65">
        <f t="shared" si="17"/>
        <v>0</v>
      </c>
      <c r="S57" s="65"/>
      <c r="T57" s="65"/>
      <c r="U57" s="65"/>
      <c r="V57" s="65"/>
      <c r="W57" s="67">
        <v>105155.71596826172</v>
      </c>
      <c r="X57" s="65">
        <f t="shared" si="18"/>
        <v>0</v>
      </c>
      <c r="Y57" s="65"/>
      <c r="Z57" s="65"/>
      <c r="AA57" s="65"/>
      <c r="AB57" s="65"/>
      <c r="AC57" s="65"/>
      <c r="AD57" s="65"/>
      <c r="AE57" s="65"/>
      <c r="AF57" s="65"/>
      <c r="AG57" s="65">
        <v>3959.5907926788323</v>
      </c>
      <c r="AH57" s="65"/>
      <c r="AI57" s="65"/>
      <c r="AJ57" s="65"/>
      <c r="AK57" s="65">
        <v>1623.2664084892272</v>
      </c>
      <c r="AL57" s="65">
        <v>18619.599624633789</v>
      </c>
      <c r="AM57" s="65">
        <v>6169.4600015716551</v>
      </c>
      <c r="AN57" s="65"/>
      <c r="AO57" s="65"/>
      <c r="AP57" s="65"/>
      <c r="AQ57" s="65"/>
      <c r="AR57" s="65"/>
      <c r="AS57" s="65"/>
      <c r="AT57" s="65"/>
      <c r="AU57" s="65"/>
      <c r="AV57" s="65"/>
      <c r="AW57" s="65"/>
      <c r="AX57" s="65"/>
      <c r="AY57" s="65"/>
      <c r="AZ57" s="65"/>
      <c r="BA57" s="65"/>
      <c r="BB57" s="65"/>
      <c r="BC57" s="65"/>
      <c r="BD57" s="65"/>
      <c r="BE57" s="65"/>
      <c r="BF57" s="68"/>
    </row>
    <row r="58" spans="1:58" x14ac:dyDescent="0.2">
      <c r="A58" s="64" t="s">
        <v>277</v>
      </c>
      <c r="B58" s="65">
        <f t="shared" si="16"/>
        <v>0</v>
      </c>
      <c r="C58" s="65"/>
      <c r="D58" s="65"/>
      <c r="E58" s="65"/>
      <c r="F58" s="65"/>
      <c r="G58" s="65"/>
      <c r="H58" s="65"/>
      <c r="I58" s="65"/>
      <c r="J58" s="65"/>
      <c r="K58" s="65"/>
      <c r="L58" s="65"/>
      <c r="M58" s="65"/>
      <c r="N58" s="67"/>
      <c r="O58" s="65"/>
      <c r="P58" s="65"/>
      <c r="Q58" s="65"/>
      <c r="R58" s="65">
        <f t="shared" si="17"/>
        <v>0</v>
      </c>
      <c r="S58" s="65"/>
      <c r="T58" s="65"/>
      <c r="U58" s="65"/>
      <c r="V58" s="65"/>
      <c r="W58" s="67">
        <v>37600.788530456543</v>
      </c>
      <c r="X58" s="65">
        <f t="shared" si="18"/>
        <v>0</v>
      </c>
      <c r="Y58" s="65"/>
      <c r="Z58" s="65"/>
      <c r="AA58" s="65"/>
      <c r="AB58" s="65"/>
      <c r="AC58" s="65"/>
      <c r="AD58" s="65"/>
      <c r="AE58" s="65"/>
      <c r="AF58" s="65"/>
      <c r="AG58" s="65">
        <v>9896.4579026794436</v>
      </c>
      <c r="AH58" s="65"/>
      <c r="AI58" s="65"/>
      <c r="AJ58" s="65"/>
      <c r="AK58" s="65">
        <v>1400.0599831962586</v>
      </c>
      <c r="AL58" s="65">
        <v>7656.1432617187502</v>
      </c>
      <c r="AM58" s="65"/>
      <c r="AN58" s="65"/>
      <c r="AO58" s="65"/>
      <c r="AP58" s="65"/>
      <c r="AQ58" s="65"/>
      <c r="AR58" s="65"/>
      <c r="AS58" s="65"/>
      <c r="AT58" s="65"/>
      <c r="AU58" s="65"/>
      <c r="AV58" s="65"/>
      <c r="AW58" s="65"/>
      <c r="AX58" s="65"/>
      <c r="AY58" s="65"/>
      <c r="AZ58" s="65"/>
      <c r="BA58" s="65"/>
      <c r="BB58" s="65"/>
      <c r="BC58" s="65"/>
      <c r="BD58" s="65"/>
      <c r="BE58" s="65"/>
      <c r="BF58" s="68"/>
    </row>
    <row r="59" spans="1:58" x14ac:dyDescent="0.2">
      <c r="A59" s="64" t="s">
        <v>278</v>
      </c>
      <c r="B59" s="65">
        <f t="shared" si="16"/>
        <v>0</v>
      </c>
      <c r="C59" s="65"/>
      <c r="D59" s="65"/>
      <c r="E59" s="65"/>
      <c r="F59" s="65"/>
      <c r="G59" s="65"/>
      <c r="H59" s="65"/>
      <c r="I59" s="65"/>
      <c r="J59" s="65"/>
      <c r="K59" s="65"/>
      <c r="L59" s="65"/>
      <c r="M59" s="65"/>
      <c r="N59" s="67">
        <v>631.77580216407773</v>
      </c>
      <c r="O59" s="65"/>
      <c r="P59" s="65"/>
      <c r="Q59" s="65"/>
      <c r="R59" s="65">
        <f t="shared" si="17"/>
        <v>0</v>
      </c>
      <c r="S59" s="65"/>
      <c r="T59" s="65"/>
      <c r="U59" s="65"/>
      <c r="V59" s="65"/>
      <c r="W59" s="67">
        <v>56645.745007873535</v>
      </c>
      <c r="X59" s="65">
        <f t="shared" si="18"/>
        <v>0</v>
      </c>
      <c r="Y59" s="65"/>
      <c r="Z59" s="65"/>
      <c r="AA59" s="65"/>
      <c r="AB59" s="65"/>
      <c r="AC59" s="65"/>
      <c r="AD59" s="65"/>
      <c r="AE59" s="65"/>
      <c r="AF59" s="65">
        <v>36207.212093994138</v>
      </c>
      <c r="AG59" s="65"/>
      <c r="AH59" s="65"/>
      <c r="AI59" s="65"/>
      <c r="AJ59" s="65"/>
      <c r="AK59" s="65"/>
      <c r="AL59" s="65">
        <v>10108.099291992186</v>
      </c>
      <c r="AM59" s="65">
        <v>8833.8423613357536</v>
      </c>
      <c r="AN59" s="65"/>
      <c r="AO59" s="65"/>
      <c r="AP59" s="65"/>
      <c r="AQ59" s="65"/>
      <c r="AR59" s="65"/>
      <c r="AS59" s="65"/>
      <c r="AT59" s="65"/>
      <c r="AU59" s="65"/>
      <c r="AV59" s="65"/>
      <c r="AW59" s="65"/>
      <c r="AX59" s="65"/>
      <c r="AY59" s="65"/>
      <c r="AZ59" s="65"/>
      <c r="BA59" s="65"/>
      <c r="BB59" s="65"/>
      <c r="BC59" s="65"/>
      <c r="BD59" s="65"/>
      <c r="BE59" s="65"/>
      <c r="BF59" s="68"/>
    </row>
    <row r="60" spans="1:58" x14ac:dyDescent="0.2">
      <c r="A60" s="64" t="s">
        <v>279</v>
      </c>
      <c r="B60" s="65">
        <f t="shared" si="16"/>
        <v>617089.25908652344</v>
      </c>
      <c r="C60" s="65"/>
      <c r="D60" s="65"/>
      <c r="E60" s="65"/>
      <c r="F60" s="65">
        <v>617089.25908652344</v>
      </c>
      <c r="G60" s="65"/>
      <c r="H60" s="65"/>
      <c r="I60" s="65"/>
      <c r="J60" s="65"/>
      <c r="K60" s="65"/>
      <c r="L60" s="65"/>
      <c r="M60" s="65"/>
      <c r="N60" s="67">
        <v>16599.836046142576</v>
      </c>
      <c r="O60" s="65"/>
      <c r="P60" s="65"/>
      <c r="Q60" s="65"/>
      <c r="R60" s="65">
        <f t="shared" si="17"/>
        <v>0</v>
      </c>
      <c r="S60" s="65"/>
      <c r="T60" s="65"/>
      <c r="U60" s="65"/>
      <c r="V60" s="65"/>
      <c r="W60" s="67"/>
      <c r="X60" s="65">
        <f t="shared" si="18"/>
        <v>0</v>
      </c>
      <c r="Y60" s="65"/>
      <c r="Z60" s="65"/>
      <c r="AA60" s="65"/>
      <c r="AB60" s="65"/>
      <c r="AC60" s="65"/>
      <c r="AD60" s="65"/>
      <c r="AE60" s="65"/>
      <c r="AF60" s="65">
        <v>19682.948569580079</v>
      </c>
      <c r="AG60" s="65">
        <v>388193.8496689453</v>
      </c>
      <c r="AH60" s="65"/>
      <c r="AI60" s="65">
        <v>67.93412947940827</v>
      </c>
      <c r="AJ60" s="65"/>
      <c r="AK60" s="65">
        <v>22211.046975097655</v>
      </c>
      <c r="AL60" s="65">
        <v>4614635.0625</v>
      </c>
      <c r="AM60" s="65">
        <v>131316.40171142577</v>
      </c>
      <c r="AN60" s="65"/>
      <c r="AO60" s="65"/>
      <c r="AP60" s="65"/>
      <c r="AQ60" s="65"/>
      <c r="AR60" s="65"/>
      <c r="AS60" s="65"/>
      <c r="AT60" s="65"/>
      <c r="AU60" s="65"/>
      <c r="AV60" s="65"/>
      <c r="AW60" s="65"/>
      <c r="AX60" s="65"/>
      <c r="AY60" s="65"/>
      <c r="AZ60" s="65"/>
      <c r="BA60" s="65"/>
      <c r="BB60" s="65"/>
      <c r="BC60" s="65"/>
      <c r="BD60" s="65"/>
      <c r="BE60" s="65"/>
      <c r="BF60" s="68"/>
    </row>
    <row r="61" spans="1:58" x14ac:dyDescent="0.2">
      <c r="A61" s="64" t="s">
        <v>280</v>
      </c>
      <c r="B61" s="65">
        <f t="shared" si="16"/>
        <v>0</v>
      </c>
      <c r="C61" s="65"/>
      <c r="D61" s="65"/>
      <c r="E61" s="65"/>
      <c r="F61" s="65"/>
      <c r="G61" s="65"/>
      <c r="H61" s="65"/>
      <c r="I61" s="65"/>
      <c r="J61" s="65"/>
      <c r="K61" s="65"/>
      <c r="L61" s="65"/>
      <c r="M61" s="65"/>
      <c r="N61" s="67">
        <v>50110.065760498044</v>
      </c>
      <c r="O61" s="65"/>
      <c r="P61" s="65"/>
      <c r="Q61" s="65"/>
      <c r="R61" s="65">
        <f t="shared" si="17"/>
        <v>0</v>
      </c>
      <c r="S61" s="65"/>
      <c r="T61" s="65"/>
      <c r="U61" s="65"/>
      <c r="V61" s="65"/>
      <c r="W61" s="67">
        <v>230627.75754638671</v>
      </c>
      <c r="X61" s="65">
        <f t="shared" si="18"/>
        <v>0</v>
      </c>
      <c r="Y61" s="65"/>
      <c r="Z61" s="65"/>
      <c r="AA61" s="65"/>
      <c r="AB61" s="65"/>
      <c r="AC61" s="65"/>
      <c r="AD61" s="65"/>
      <c r="AE61" s="65"/>
      <c r="AF61" s="65"/>
      <c r="AG61" s="65">
        <v>1365.1474492034911</v>
      </c>
      <c r="AH61" s="65"/>
      <c r="AI61" s="65"/>
      <c r="AJ61" s="65"/>
      <c r="AK61" s="65">
        <v>10508.603609924316</v>
      </c>
      <c r="AL61" s="65">
        <v>89784.345849609366</v>
      </c>
      <c r="AM61" s="65">
        <v>54462.400609741213</v>
      </c>
      <c r="AN61" s="65"/>
      <c r="AO61" s="65"/>
      <c r="AP61" s="65"/>
      <c r="AQ61" s="65"/>
      <c r="AR61" s="65"/>
      <c r="AS61" s="65"/>
      <c r="AT61" s="65"/>
      <c r="AU61" s="65"/>
      <c r="AV61" s="65"/>
      <c r="AW61" s="65"/>
      <c r="AX61" s="65"/>
      <c r="AY61" s="65"/>
      <c r="AZ61" s="65"/>
      <c r="BA61" s="65"/>
      <c r="BB61" s="65"/>
      <c r="BC61" s="65"/>
      <c r="BD61" s="65"/>
      <c r="BE61" s="65"/>
      <c r="BF61" s="68"/>
    </row>
    <row r="62" spans="1:58" x14ac:dyDescent="0.2">
      <c r="A62" s="64" t="s">
        <v>281</v>
      </c>
      <c r="B62" s="65">
        <f t="shared" si="16"/>
        <v>0</v>
      </c>
      <c r="C62" s="65"/>
      <c r="D62" s="65"/>
      <c r="E62" s="65"/>
      <c r="F62" s="65"/>
      <c r="G62" s="65"/>
      <c r="H62" s="65"/>
      <c r="I62" s="65"/>
      <c r="J62" s="65"/>
      <c r="K62" s="65"/>
      <c r="L62" s="65"/>
      <c r="M62" s="65"/>
      <c r="N62" s="67">
        <v>174155.39600341796</v>
      </c>
      <c r="O62" s="65"/>
      <c r="P62" s="65"/>
      <c r="Q62" s="65"/>
      <c r="R62" s="65">
        <f t="shared" si="17"/>
        <v>0</v>
      </c>
      <c r="S62" s="65"/>
      <c r="T62" s="65"/>
      <c r="U62" s="65"/>
      <c r="V62" s="65"/>
      <c r="W62" s="67">
        <v>38855.18281530762</v>
      </c>
      <c r="X62" s="65">
        <f t="shared" si="18"/>
        <v>0</v>
      </c>
      <c r="Y62" s="65"/>
      <c r="Z62" s="65"/>
      <c r="AA62" s="65"/>
      <c r="AB62" s="65"/>
      <c r="AC62" s="65"/>
      <c r="AD62" s="65"/>
      <c r="AE62" s="65"/>
      <c r="AF62" s="65"/>
      <c r="AG62" s="65">
        <v>26.784689046263694</v>
      </c>
      <c r="AH62" s="65"/>
      <c r="AI62" s="65"/>
      <c r="AJ62" s="65"/>
      <c r="AK62" s="65"/>
      <c r="AL62" s="65">
        <v>8334.7852630615234</v>
      </c>
      <c r="AM62" s="65">
        <v>2967.8309822273254</v>
      </c>
      <c r="AN62" s="65"/>
      <c r="AO62" s="65"/>
      <c r="AP62" s="65"/>
      <c r="AQ62" s="65"/>
      <c r="AR62" s="65"/>
      <c r="AS62" s="65"/>
      <c r="AT62" s="65"/>
      <c r="AU62" s="65"/>
      <c r="AV62" s="65"/>
      <c r="AW62" s="65"/>
      <c r="AX62" s="65"/>
      <c r="AY62" s="65"/>
      <c r="AZ62" s="65"/>
      <c r="BA62" s="65"/>
      <c r="BB62" s="65"/>
      <c r="BC62" s="65"/>
      <c r="BD62" s="65"/>
      <c r="BE62" s="65"/>
      <c r="BF62" s="68"/>
    </row>
    <row r="63" spans="1:58" x14ac:dyDescent="0.2">
      <c r="A63" s="64" t="s">
        <v>282</v>
      </c>
      <c r="B63" s="65">
        <f t="shared" si="16"/>
        <v>0</v>
      </c>
      <c r="C63" s="65"/>
      <c r="D63" s="65"/>
      <c r="E63" s="65"/>
      <c r="F63" s="65"/>
      <c r="G63" s="65"/>
      <c r="H63" s="65"/>
      <c r="I63" s="65"/>
      <c r="J63" s="65"/>
      <c r="K63" s="65"/>
      <c r="L63" s="65"/>
      <c r="M63" s="65"/>
      <c r="N63" s="67"/>
      <c r="O63" s="65"/>
      <c r="P63" s="65"/>
      <c r="Q63" s="65"/>
      <c r="R63" s="65">
        <f t="shared" si="17"/>
        <v>0</v>
      </c>
      <c r="S63" s="65"/>
      <c r="T63" s="65"/>
      <c r="U63" s="65"/>
      <c r="V63" s="65"/>
      <c r="W63" s="67"/>
      <c r="X63" s="65">
        <f t="shared" si="18"/>
        <v>0</v>
      </c>
      <c r="Y63" s="65"/>
      <c r="Z63" s="65"/>
      <c r="AA63" s="65"/>
      <c r="AB63" s="65"/>
      <c r="AC63" s="65"/>
      <c r="AD63" s="65"/>
      <c r="AE63" s="65"/>
      <c r="AF63" s="65"/>
      <c r="AG63" s="65">
        <v>241.90469669961925</v>
      </c>
      <c r="AH63" s="65"/>
      <c r="AI63" s="65"/>
      <c r="AJ63" s="65"/>
      <c r="AK63" s="65">
        <v>22.128337412059306</v>
      </c>
      <c r="AL63" s="65">
        <v>15592.56194152832</v>
      </c>
      <c r="AM63" s="65">
        <v>5592.7814541015632</v>
      </c>
      <c r="AN63" s="65"/>
      <c r="AO63" s="65"/>
      <c r="AP63" s="65"/>
      <c r="AQ63" s="65"/>
      <c r="AR63" s="65"/>
      <c r="AS63" s="65"/>
      <c r="AT63" s="65"/>
      <c r="AU63" s="65"/>
      <c r="AV63" s="65"/>
      <c r="AW63" s="65"/>
      <c r="AX63" s="65"/>
      <c r="AY63" s="65"/>
      <c r="AZ63" s="65"/>
      <c r="BA63" s="65"/>
      <c r="BB63" s="65"/>
      <c r="BC63" s="65"/>
      <c r="BD63" s="65"/>
      <c r="BE63" s="65"/>
      <c r="BF63" s="68"/>
    </row>
    <row r="64" spans="1:58" x14ac:dyDescent="0.2">
      <c r="A64" s="64" t="s">
        <v>283</v>
      </c>
      <c r="B64" s="65">
        <f t="shared" si="16"/>
        <v>0</v>
      </c>
      <c r="C64" s="65"/>
      <c r="D64" s="65"/>
      <c r="E64" s="65"/>
      <c r="F64" s="65"/>
      <c r="G64" s="65"/>
      <c r="H64" s="65"/>
      <c r="I64" s="65"/>
      <c r="J64" s="65"/>
      <c r="K64" s="65"/>
      <c r="L64" s="65"/>
      <c r="M64" s="65"/>
      <c r="N64" s="67"/>
      <c r="O64" s="65"/>
      <c r="P64" s="65"/>
      <c r="Q64" s="65"/>
      <c r="R64" s="65">
        <f t="shared" si="17"/>
        <v>0</v>
      </c>
      <c r="S64" s="65"/>
      <c r="T64" s="65"/>
      <c r="U64" s="65"/>
      <c r="V64" s="65"/>
      <c r="W64" s="67"/>
      <c r="X64" s="65">
        <f t="shared" si="18"/>
        <v>0</v>
      </c>
      <c r="Y64" s="65"/>
      <c r="Z64" s="65"/>
      <c r="AA64" s="65"/>
      <c r="AB64" s="65"/>
      <c r="AC64" s="65"/>
      <c r="AD64" s="65"/>
      <c r="AE64" s="65"/>
      <c r="AF64" s="65">
        <v>2861.4278915100094</v>
      </c>
      <c r="AG64" s="65">
        <v>3332.250489677429</v>
      </c>
      <c r="AH64" s="65"/>
      <c r="AI64" s="65"/>
      <c r="AJ64" s="65"/>
      <c r="AK64" s="65">
        <v>10879.969362091064</v>
      </c>
      <c r="AL64" s="65">
        <v>208601.92192382811</v>
      </c>
      <c r="AM64" s="65">
        <v>581786.71433935547</v>
      </c>
      <c r="AN64" s="65"/>
      <c r="AO64" s="65"/>
      <c r="AP64" s="65"/>
      <c r="AQ64" s="65"/>
      <c r="AR64" s="65"/>
      <c r="AS64" s="65"/>
      <c r="AT64" s="65"/>
      <c r="AU64" s="65"/>
      <c r="AV64" s="65"/>
      <c r="AW64" s="65"/>
      <c r="AX64" s="65"/>
      <c r="AY64" s="65"/>
      <c r="AZ64" s="65"/>
      <c r="BA64" s="65"/>
      <c r="BB64" s="65"/>
      <c r="BC64" s="65"/>
      <c r="BD64" s="65"/>
      <c r="BE64" s="65"/>
      <c r="BF64" s="68"/>
    </row>
    <row r="65" spans="1:58" x14ac:dyDescent="0.2">
      <c r="A65" s="64" t="s">
        <v>284</v>
      </c>
      <c r="B65" s="65">
        <f t="shared" si="16"/>
        <v>0</v>
      </c>
      <c r="C65" s="65"/>
      <c r="D65" s="65"/>
      <c r="E65" s="65"/>
      <c r="F65" s="65"/>
      <c r="G65" s="65"/>
      <c r="H65" s="65"/>
      <c r="I65" s="65"/>
      <c r="J65" s="65"/>
      <c r="K65" s="65"/>
      <c r="L65" s="65"/>
      <c r="M65" s="65"/>
      <c r="N65" s="67"/>
      <c r="O65" s="65"/>
      <c r="P65" s="65"/>
      <c r="Q65" s="65"/>
      <c r="R65" s="65">
        <f t="shared" si="17"/>
        <v>0</v>
      </c>
      <c r="S65" s="65"/>
      <c r="T65" s="65"/>
      <c r="U65" s="65"/>
      <c r="V65" s="65"/>
      <c r="W65" s="67">
        <v>713.45462442111977</v>
      </c>
      <c r="X65" s="65">
        <f t="shared" si="18"/>
        <v>0</v>
      </c>
      <c r="Y65" s="65"/>
      <c r="Z65" s="65"/>
      <c r="AA65" s="65"/>
      <c r="AB65" s="65"/>
      <c r="AC65" s="65"/>
      <c r="AD65" s="65"/>
      <c r="AE65" s="65"/>
      <c r="AF65" s="65"/>
      <c r="AG65" s="65"/>
      <c r="AH65" s="65"/>
      <c r="AI65" s="65"/>
      <c r="AJ65" s="65"/>
      <c r="AK65" s="65">
        <v>932.15891329193107</v>
      </c>
      <c r="AL65" s="65"/>
      <c r="AM65" s="65">
        <v>1725.6510393257142</v>
      </c>
      <c r="AN65" s="65"/>
      <c r="AO65" s="65"/>
      <c r="AP65" s="65"/>
      <c r="AQ65" s="65"/>
      <c r="AR65" s="65"/>
      <c r="AS65" s="65"/>
      <c r="AT65" s="65"/>
      <c r="AU65" s="65"/>
      <c r="AV65" s="65"/>
      <c r="AW65" s="65"/>
      <c r="AX65" s="65"/>
      <c r="AY65" s="65"/>
      <c r="AZ65" s="65"/>
      <c r="BA65" s="65"/>
      <c r="BB65" s="65"/>
      <c r="BC65" s="65"/>
      <c r="BD65" s="65"/>
      <c r="BE65" s="65"/>
      <c r="BF65" s="68"/>
    </row>
    <row r="66" spans="1:58" x14ac:dyDescent="0.2">
      <c r="A66" s="64" t="s">
        <v>285</v>
      </c>
      <c r="B66" s="65">
        <f t="shared" si="16"/>
        <v>12212413.079607813</v>
      </c>
      <c r="C66" s="65"/>
      <c r="D66" s="65"/>
      <c r="E66" s="65"/>
      <c r="F66" s="65">
        <v>12212413.079607813</v>
      </c>
      <c r="G66" s="65"/>
      <c r="H66" s="65"/>
      <c r="I66" s="65"/>
      <c r="J66" s="65"/>
      <c r="K66" s="65"/>
      <c r="L66" s="65"/>
      <c r="M66" s="65"/>
      <c r="N66" s="67">
        <v>98449.771367187495</v>
      </c>
      <c r="O66" s="65"/>
      <c r="P66" s="65"/>
      <c r="Q66" s="65"/>
      <c r="R66" s="65">
        <f t="shared" si="17"/>
        <v>43536173.397031248</v>
      </c>
      <c r="S66" s="65">
        <v>43536173.397031248</v>
      </c>
      <c r="T66" s="65"/>
      <c r="U66" s="65"/>
      <c r="V66" s="65"/>
      <c r="W66" s="67">
        <v>157286.58676831055</v>
      </c>
      <c r="X66" s="65">
        <f t="shared" si="18"/>
        <v>0</v>
      </c>
      <c r="Y66" s="65"/>
      <c r="Z66" s="65"/>
      <c r="AA66" s="65"/>
      <c r="AB66" s="65"/>
      <c r="AC66" s="65"/>
      <c r="AD66" s="65"/>
      <c r="AE66" s="65"/>
      <c r="AF66" s="65"/>
      <c r="AG66" s="65">
        <v>42920.939048339838</v>
      </c>
      <c r="AH66" s="65"/>
      <c r="AI66" s="65"/>
      <c r="AJ66" s="65"/>
      <c r="AK66" s="65">
        <v>44395.168729980469</v>
      </c>
      <c r="AL66" s="65">
        <v>260500.66782226562</v>
      </c>
      <c r="AM66" s="65">
        <v>99155.80038513185</v>
      </c>
      <c r="AN66" s="65">
        <v>760917.58632812498</v>
      </c>
      <c r="AO66" s="65"/>
      <c r="AP66" s="65"/>
      <c r="AQ66" s="65"/>
      <c r="AR66" s="65"/>
      <c r="AS66" s="65"/>
      <c r="AT66" s="65"/>
      <c r="AU66" s="65"/>
      <c r="AV66" s="65"/>
      <c r="AW66" s="65"/>
      <c r="AX66" s="65"/>
      <c r="AY66" s="65"/>
      <c r="AZ66" s="65"/>
      <c r="BA66" s="65"/>
      <c r="BB66" s="65"/>
      <c r="BC66" s="65"/>
      <c r="BD66" s="65"/>
      <c r="BE66" s="65"/>
      <c r="BF66" s="68"/>
    </row>
    <row r="67" spans="1:58" x14ac:dyDescent="0.2">
      <c r="A67" s="64" t="s">
        <v>242</v>
      </c>
      <c r="B67" s="74"/>
      <c r="C67" s="65"/>
      <c r="D67" s="65"/>
      <c r="E67" s="65"/>
      <c r="F67" s="65"/>
      <c r="G67" s="65"/>
      <c r="H67" s="65"/>
      <c r="I67" s="65"/>
      <c r="J67" s="65"/>
      <c r="K67" s="65"/>
      <c r="L67" s="65"/>
      <c r="M67" s="65"/>
      <c r="N67" s="67"/>
      <c r="O67" s="65"/>
      <c r="P67" s="65"/>
      <c r="Q67" s="65"/>
      <c r="R67" s="65">
        <f t="shared" si="17"/>
        <v>0</v>
      </c>
      <c r="S67" s="65"/>
      <c r="T67" s="65"/>
      <c r="U67" s="65"/>
      <c r="V67" s="65"/>
      <c r="W67" s="67"/>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8"/>
    </row>
    <row r="68" spans="1:58" s="83" customFormat="1" x14ac:dyDescent="0.2">
      <c r="A68" s="79" t="s">
        <v>286</v>
      </c>
      <c r="B68" s="80">
        <f>SUM(B69:B75)</f>
        <v>13989080.8867875</v>
      </c>
      <c r="C68" s="80">
        <f t="shared" ref="C68:AU68" si="19">SUM(C69:C75)</f>
        <v>0</v>
      </c>
      <c r="D68" s="80"/>
      <c r="E68" s="80">
        <f t="shared" si="19"/>
        <v>0</v>
      </c>
      <c r="F68" s="80">
        <f t="shared" si="19"/>
        <v>13989080.8867875</v>
      </c>
      <c r="G68" s="80">
        <f t="shared" si="19"/>
        <v>0</v>
      </c>
      <c r="H68" s="80">
        <f t="shared" si="19"/>
        <v>0</v>
      </c>
      <c r="I68" s="80">
        <f t="shared" si="19"/>
        <v>0</v>
      </c>
      <c r="J68" s="80">
        <f t="shared" si="19"/>
        <v>0</v>
      </c>
      <c r="K68" s="80">
        <f t="shared" si="19"/>
        <v>0</v>
      </c>
      <c r="L68" s="80">
        <f t="shared" si="19"/>
        <v>0</v>
      </c>
      <c r="M68" s="80">
        <f t="shared" si="19"/>
        <v>0</v>
      </c>
      <c r="N68" s="81">
        <f t="shared" si="19"/>
        <v>0</v>
      </c>
      <c r="O68" s="80">
        <f t="shared" si="19"/>
        <v>0</v>
      </c>
      <c r="P68" s="80">
        <f t="shared" si="19"/>
        <v>0</v>
      </c>
      <c r="Q68" s="80">
        <f t="shared" si="19"/>
        <v>0</v>
      </c>
      <c r="R68" s="80">
        <f t="shared" si="19"/>
        <v>0</v>
      </c>
      <c r="S68" s="80">
        <f t="shared" si="19"/>
        <v>0</v>
      </c>
      <c r="T68" s="80">
        <f t="shared" si="19"/>
        <v>0</v>
      </c>
      <c r="U68" s="80">
        <f t="shared" si="19"/>
        <v>0</v>
      </c>
      <c r="V68" s="80">
        <f t="shared" si="19"/>
        <v>0</v>
      </c>
      <c r="W68" s="81">
        <f t="shared" si="19"/>
        <v>0</v>
      </c>
      <c r="X68" s="81">
        <f t="shared" si="19"/>
        <v>0</v>
      </c>
      <c r="Y68" s="80">
        <f t="shared" si="19"/>
        <v>0</v>
      </c>
      <c r="Z68" s="80">
        <f t="shared" si="19"/>
        <v>0</v>
      </c>
      <c r="AA68" s="80">
        <f t="shared" si="19"/>
        <v>0</v>
      </c>
      <c r="AB68" s="80">
        <f t="shared" si="19"/>
        <v>0</v>
      </c>
      <c r="AC68" s="80">
        <f t="shared" si="19"/>
        <v>0</v>
      </c>
      <c r="AD68" s="80">
        <f t="shared" si="19"/>
        <v>0</v>
      </c>
      <c r="AE68" s="80">
        <f t="shared" si="19"/>
        <v>0</v>
      </c>
      <c r="AF68" s="80">
        <f t="shared" si="19"/>
        <v>50806.305228721612</v>
      </c>
      <c r="AG68" s="80">
        <f t="shared" si="19"/>
        <v>23041603.182676859</v>
      </c>
      <c r="AH68" s="80">
        <f t="shared" si="19"/>
        <v>0</v>
      </c>
      <c r="AI68" s="80">
        <f t="shared" si="19"/>
        <v>5428000.116879914</v>
      </c>
      <c r="AJ68" s="80">
        <f t="shared" si="19"/>
        <v>0</v>
      </c>
      <c r="AK68" s="80">
        <f t="shared" si="19"/>
        <v>205457.40074797769</v>
      </c>
      <c r="AL68" s="80">
        <f t="shared" si="19"/>
        <v>18440087.342608646</v>
      </c>
      <c r="AM68" s="80">
        <f t="shared" si="19"/>
        <v>10162.629569545506</v>
      </c>
      <c r="AN68" s="80">
        <f t="shared" si="19"/>
        <v>0</v>
      </c>
      <c r="AO68" s="80">
        <f t="shared" si="19"/>
        <v>0</v>
      </c>
      <c r="AP68" s="80">
        <f t="shared" si="19"/>
        <v>0</v>
      </c>
      <c r="AQ68" s="80">
        <f t="shared" si="19"/>
        <v>0</v>
      </c>
      <c r="AR68" s="80">
        <f t="shared" si="19"/>
        <v>0</v>
      </c>
      <c r="AS68" s="80">
        <f t="shared" si="19"/>
        <v>0</v>
      </c>
      <c r="AT68" s="80">
        <f t="shared" si="19"/>
        <v>0</v>
      </c>
      <c r="AU68" s="80">
        <f t="shared" si="19"/>
        <v>0</v>
      </c>
      <c r="AV68" s="80"/>
      <c r="AW68" s="80"/>
      <c r="AX68" s="80"/>
      <c r="AY68" s="80"/>
      <c r="AZ68" s="80"/>
      <c r="BA68" s="80"/>
      <c r="BB68" s="80">
        <f>SUM(BB69:BB75)</f>
        <v>0</v>
      </c>
      <c r="BC68" s="80">
        <f>SUM(BC69:BC75)</f>
        <v>0</v>
      </c>
      <c r="BD68" s="80">
        <f>SUM(BD69:BD75)</f>
        <v>0</v>
      </c>
      <c r="BE68" s="80">
        <f>SUM(BE69:BE75)</f>
        <v>0</v>
      </c>
      <c r="BF68" s="82">
        <f>SUM(BF69:BF75)</f>
        <v>0</v>
      </c>
    </row>
    <row r="69" spans="1:58" x14ac:dyDescent="0.2">
      <c r="A69" s="64" t="s">
        <v>287</v>
      </c>
      <c r="B69" s="65">
        <f t="shared" ref="B69:B75" si="20">+E69+F69+G69+D69</f>
        <v>0</v>
      </c>
      <c r="C69" s="65"/>
      <c r="D69" s="65"/>
      <c r="E69" s="65"/>
      <c r="F69" s="65"/>
      <c r="G69" s="65"/>
      <c r="H69" s="65"/>
      <c r="I69" s="65"/>
      <c r="J69" s="65"/>
      <c r="K69" s="65"/>
      <c r="L69" s="65"/>
      <c r="M69" s="65"/>
      <c r="N69" s="67"/>
      <c r="O69" s="65"/>
      <c r="P69" s="65"/>
      <c r="Q69" s="65"/>
      <c r="R69" s="65">
        <f t="shared" ref="R69:R75" si="21">SUM(S69:V69)</f>
        <v>0</v>
      </c>
      <c r="S69" s="65"/>
      <c r="T69" s="65"/>
      <c r="U69" s="65"/>
      <c r="V69" s="65"/>
      <c r="W69" s="67"/>
      <c r="X69" s="65">
        <f t="shared" ref="X69:X75" si="22">SUM(Y69:AC69)</f>
        <v>0</v>
      </c>
      <c r="Y69" s="65"/>
      <c r="Z69" s="65"/>
      <c r="AA69" s="65"/>
      <c r="AB69" s="65"/>
      <c r="AC69" s="65"/>
      <c r="AD69" s="65"/>
      <c r="AE69" s="65"/>
      <c r="AF69" s="65"/>
      <c r="AG69" s="65"/>
      <c r="AH69" s="65"/>
      <c r="AI69" s="65">
        <v>930718.52428515628</v>
      </c>
      <c r="AJ69" s="65"/>
      <c r="AK69" s="65"/>
      <c r="AL69" s="65"/>
      <c r="AM69" s="65"/>
      <c r="AN69" s="65"/>
      <c r="AO69" s="65"/>
      <c r="AP69" s="65"/>
      <c r="AQ69" s="65"/>
      <c r="AR69" s="65"/>
      <c r="AS69" s="65"/>
      <c r="AT69" s="65"/>
      <c r="AU69" s="65"/>
      <c r="AV69" s="65"/>
      <c r="AW69" s="65"/>
      <c r="AX69" s="65"/>
      <c r="AY69" s="65"/>
      <c r="AZ69" s="65"/>
      <c r="BA69" s="65"/>
      <c r="BB69" s="65"/>
      <c r="BC69" s="65"/>
      <c r="BD69" s="65"/>
      <c r="BE69" s="65"/>
      <c r="BF69" s="68"/>
    </row>
    <row r="70" spans="1:58" x14ac:dyDescent="0.2">
      <c r="A70" s="64" t="s">
        <v>288</v>
      </c>
      <c r="B70" s="65">
        <f t="shared" si="20"/>
        <v>0</v>
      </c>
      <c r="C70" s="65"/>
      <c r="D70" s="65"/>
      <c r="E70" s="65"/>
      <c r="F70" s="65"/>
      <c r="G70" s="65"/>
      <c r="H70" s="65"/>
      <c r="I70" s="65"/>
      <c r="J70" s="65"/>
      <c r="K70" s="65"/>
      <c r="L70" s="65"/>
      <c r="M70" s="65"/>
      <c r="N70" s="67"/>
      <c r="O70" s="65"/>
      <c r="P70" s="65"/>
      <c r="Q70" s="65"/>
      <c r="R70" s="65">
        <f t="shared" si="21"/>
        <v>0</v>
      </c>
      <c r="S70" s="65"/>
      <c r="T70" s="65"/>
      <c r="U70" s="65"/>
      <c r="V70" s="65"/>
      <c r="W70" s="67"/>
      <c r="X70" s="65">
        <f t="shared" si="22"/>
        <v>0</v>
      </c>
      <c r="Y70" s="65"/>
      <c r="Z70" s="65"/>
      <c r="AA70" s="65"/>
      <c r="AB70" s="65"/>
      <c r="AC70" s="65"/>
      <c r="AD70" s="65"/>
      <c r="AE70" s="65"/>
      <c r="AF70" s="65"/>
      <c r="AG70" s="65">
        <v>7100.9961275787346</v>
      </c>
      <c r="AH70" s="65"/>
      <c r="AI70" s="65">
        <v>4450124.3191562509</v>
      </c>
      <c r="AJ70" s="65"/>
      <c r="AK70" s="65"/>
      <c r="AL70" s="65">
        <v>21185.437878417968</v>
      </c>
      <c r="AM70" s="65">
        <v>193.65643535876274</v>
      </c>
      <c r="AN70" s="65"/>
      <c r="AO70" s="65"/>
      <c r="AP70" s="65"/>
      <c r="AQ70" s="65"/>
      <c r="AR70" s="65"/>
      <c r="AS70" s="65"/>
      <c r="AT70" s="65"/>
      <c r="AU70" s="65"/>
      <c r="AV70" s="65"/>
      <c r="AW70" s="65"/>
      <c r="AX70" s="65"/>
      <c r="AY70" s="65"/>
      <c r="AZ70" s="65"/>
      <c r="BA70" s="65"/>
      <c r="BB70" s="65"/>
      <c r="BC70" s="65"/>
      <c r="BD70" s="65"/>
      <c r="BE70" s="65"/>
      <c r="BF70" s="68"/>
    </row>
    <row r="71" spans="1:58" x14ac:dyDescent="0.2">
      <c r="A71" s="64" t="s">
        <v>289</v>
      </c>
      <c r="B71" s="65">
        <f t="shared" si="20"/>
        <v>0</v>
      </c>
      <c r="C71" s="65"/>
      <c r="D71" s="65"/>
      <c r="E71" s="65"/>
      <c r="F71" s="65"/>
      <c r="G71" s="65"/>
      <c r="H71" s="65"/>
      <c r="I71" s="65"/>
      <c r="J71" s="65"/>
      <c r="K71" s="65"/>
      <c r="L71" s="65"/>
      <c r="M71" s="65"/>
      <c r="N71" s="67"/>
      <c r="O71" s="65"/>
      <c r="P71" s="65"/>
      <c r="Q71" s="65"/>
      <c r="R71" s="65">
        <f t="shared" si="21"/>
        <v>0</v>
      </c>
      <c r="S71" s="65"/>
      <c r="T71" s="65"/>
      <c r="U71" s="65"/>
      <c r="V71" s="65"/>
      <c r="W71" s="67"/>
      <c r="X71" s="65">
        <f t="shared" si="22"/>
        <v>0</v>
      </c>
      <c r="Y71" s="65"/>
      <c r="Z71" s="65"/>
      <c r="AA71" s="65"/>
      <c r="AB71" s="65"/>
      <c r="AC71" s="65"/>
      <c r="AD71" s="65"/>
      <c r="AE71" s="65"/>
      <c r="AF71" s="65">
        <v>49104.947108886714</v>
      </c>
      <c r="AG71" s="65">
        <v>22940801.027374998</v>
      </c>
      <c r="AH71" s="65"/>
      <c r="AI71" s="65">
        <v>44164.232815185547</v>
      </c>
      <c r="AJ71" s="65"/>
      <c r="AK71" s="65">
        <v>205455.97821191404</v>
      </c>
      <c r="AL71" s="65">
        <v>17875323.346875001</v>
      </c>
      <c r="AM71" s="65">
        <v>8725.6141811752314</v>
      </c>
      <c r="AN71" s="65"/>
      <c r="AO71" s="65"/>
      <c r="AP71" s="65"/>
      <c r="AQ71" s="65"/>
      <c r="AR71" s="65"/>
      <c r="AS71" s="65"/>
      <c r="AT71" s="65"/>
      <c r="AU71" s="65"/>
      <c r="AV71" s="65"/>
      <c r="AW71" s="65"/>
      <c r="AX71" s="65"/>
      <c r="AY71" s="65"/>
      <c r="AZ71" s="65"/>
      <c r="BA71" s="65"/>
      <c r="BB71" s="65"/>
      <c r="BC71" s="65"/>
      <c r="BD71" s="65"/>
      <c r="BE71" s="65"/>
      <c r="BF71" s="68"/>
    </row>
    <row r="72" spans="1:58" x14ac:dyDescent="0.2">
      <c r="A72" s="64" t="s">
        <v>290</v>
      </c>
      <c r="B72" s="65">
        <f t="shared" si="20"/>
        <v>0</v>
      </c>
      <c r="C72" s="65"/>
      <c r="D72" s="65"/>
      <c r="E72" s="65"/>
      <c r="F72" s="65"/>
      <c r="G72" s="65"/>
      <c r="H72" s="65"/>
      <c r="I72" s="65"/>
      <c r="J72" s="65"/>
      <c r="K72" s="65"/>
      <c r="L72" s="65"/>
      <c r="M72" s="65"/>
      <c r="N72" s="67"/>
      <c r="O72" s="65"/>
      <c r="P72" s="65"/>
      <c r="Q72" s="65"/>
      <c r="R72" s="65">
        <f t="shared" si="21"/>
        <v>0</v>
      </c>
      <c r="S72" s="65"/>
      <c r="T72" s="65"/>
      <c r="U72" s="65"/>
      <c r="V72" s="65"/>
      <c r="W72" s="67"/>
      <c r="X72" s="65">
        <f t="shared" si="22"/>
        <v>0</v>
      </c>
      <c r="Y72" s="65"/>
      <c r="Z72" s="65"/>
      <c r="AA72" s="65"/>
      <c r="AB72" s="65"/>
      <c r="AC72" s="65"/>
      <c r="AD72" s="65"/>
      <c r="AE72" s="65"/>
      <c r="AF72" s="65">
        <v>1141.4781663284302</v>
      </c>
      <c r="AG72" s="65">
        <v>86267.449540527334</v>
      </c>
      <c r="AH72" s="65"/>
      <c r="AI72" s="65">
        <v>2843.3009217376707</v>
      </c>
      <c r="AJ72" s="65"/>
      <c r="AK72" s="65">
        <v>1.4225360636375843</v>
      </c>
      <c r="AL72" s="65">
        <v>474694.0712890625</v>
      </c>
      <c r="AM72" s="65">
        <v>352.5928507604599</v>
      </c>
      <c r="AN72" s="65"/>
      <c r="AO72" s="65"/>
      <c r="AP72" s="65"/>
      <c r="AQ72" s="65"/>
      <c r="AR72" s="65"/>
      <c r="AS72" s="65"/>
      <c r="AT72" s="65"/>
      <c r="AU72" s="65"/>
      <c r="AV72" s="65"/>
      <c r="AW72" s="65"/>
      <c r="AX72" s="65"/>
      <c r="AY72" s="65"/>
      <c r="AZ72" s="65"/>
      <c r="BA72" s="65"/>
      <c r="BB72" s="65"/>
      <c r="BC72" s="65"/>
      <c r="BD72" s="65"/>
      <c r="BE72" s="65"/>
      <c r="BF72" s="68"/>
    </row>
    <row r="73" spans="1:58" x14ac:dyDescent="0.2">
      <c r="A73" s="64" t="s">
        <v>291</v>
      </c>
      <c r="B73" s="65">
        <f t="shared" si="20"/>
        <v>0</v>
      </c>
      <c r="C73" s="65"/>
      <c r="D73" s="65"/>
      <c r="E73" s="65"/>
      <c r="F73" s="65"/>
      <c r="G73" s="65"/>
      <c r="H73" s="65"/>
      <c r="I73" s="65"/>
      <c r="J73" s="65"/>
      <c r="K73" s="65"/>
      <c r="L73" s="65"/>
      <c r="M73" s="65"/>
      <c r="N73" s="67"/>
      <c r="O73" s="65"/>
      <c r="P73" s="65"/>
      <c r="Q73" s="65"/>
      <c r="R73" s="65">
        <f t="shared" si="21"/>
        <v>0</v>
      </c>
      <c r="S73" s="65"/>
      <c r="T73" s="65"/>
      <c r="U73" s="65"/>
      <c r="V73" s="65"/>
      <c r="W73" s="67"/>
      <c r="X73" s="65">
        <f t="shared" si="22"/>
        <v>0</v>
      </c>
      <c r="Y73" s="65"/>
      <c r="Z73" s="65"/>
      <c r="AA73" s="65"/>
      <c r="AB73" s="65"/>
      <c r="AC73" s="65"/>
      <c r="AD73" s="65"/>
      <c r="AE73" s="65"/>
      <c r="AF73" s="65"/>
      <c r="AG73" s="65">
        <v>512.71453503227224</v>
      </c>
      <c r="AH73" s="65"/>
      <c r="AI73" s="65">
        <v>149.73970158386231</v>
      </c>
      <c r="AJ73" s="65"/>
      <c r="AK73" s="65"/>
      <c r="AL73" s="65">
        <v>42653.405725097655</v>
      </c>
      <c r="AM73" s="65"/>
      <c r="AN73" s="65"/>
      <c r="AO73" s="65"/>
      <c r="AP73" s="65"/>
      <c r="AQ73" s="65"/>
      <c r="AR73" s="65"/>
      <c r="AS73" s="65"/>
      <c r="AT73" s="65"/>
      <c r="AU73" s="65"/>
      <c r="AV73" s="65"/>
      <c r="AW73" s="65"/>
      <c r="AX73" s="65"/>
      <c r="AY73" s="65"/>
      <c r="AZ73" s="65"/>
      <c r="BA73" s="65"/>
      <c r="BB73" s="65"/>
      <c r="BC73" s="65"/>
      <c r="BD73" s="65"/>
      <c r="BE73" s="65"/>
      <c r="BF73" s="68"/>
    </row>
    <row r="74" spans="1:58" x14ac:dyDescent="0.2">
      <c r="A74" s="64" t="s">
        <v>292</v>
      </c>
      <c r="B74" s="65">
        <f t="shared" si="20"/>
        <v>0</v>
      </c>
      <c r="C74" s="65"/>
      <c r="D74" s="65"/>
      <c r="E74" s="65"/>
      <c r="F74" s="65"/>
      <c r="G74" s="65"/>
      <c r="H74" s="65"/>
      <c r="I74" s="65"/>
      <c r="J74" s="65"/>
      <c r="K74" s="65"/>
      <c r="L74" s="65"/>
      <c r="M74" s="65"/>
      <c r="N74" s="67"/>
      <c r="O74" s="65"/>
      <c r="P74" s="65"/>
      <c r="Q74" s="65"/>
      <c r="R74" s="65">
        <f t="shared" si="21"/>
        <v>0</v>
      </c>
      <c r="S74" s="65"/>
      <c r="T74" s="65"/>
      <c r="U74" s="65"/>
      <c r="V74" s="65"/>
      <c r="W74" s="67"/>
      <c r="X74" s="65">
        <f t="shared" si="22"/>
        <v>0</v>
      </c>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8"/>
    </row>
    <row r="75" spans="1:58" x14ac:dyDescent="0.2">
      <c r="A75" s="64" t="s">
        <v>293</v>
      </c>
      <c r="B75" s="65">
        <f t="shared" si="20"/>
        <v>13989080.8867875</v>
      </c>
      <c r="C75" s="65"/>
      <c r="D75" s="65"/>
      <c r="E75" s="65"/>
      <c r="F75" s="65">
        <v>13989080.8867875</v>
      </c>
      <c r="G75" s="65"/>
      <c r="H75" s="65"/>
      <c r="I75" s="65"/>
      <c r="J75" s="65"/>
      <c r="K75" s="65"/>
      <c r="L75" s="65"/>
      <c r="M75" s="65"/>
      <c r="N75" s="67"/>
      <c r="O75" s="65"/>
      <c r="P75" s="65"/>
      <c r="Q75" s="65"/>
      <c r="R75" s="65">
        <f t="shared" si="21"/>
        <v>0</v>
      </c>
      <c r="S75" s="65"/>
      <c r="T75" s="65"/>
      <c r="U75" s="65"/>
      <c r="V75" s="65"/>
      <c r="W75" s="67"/>
      <c r="X75" s="65">
        <f t="shared" si="22"/>
        <v>0</v>
      </c>
      <c r="Y75" s="65"/>
      <c r="Z75" s="65"/>
      <c r="AA75" s="65"/>
      <c r="AB75" s="65"/>
      <c r="AC75" s="65"/>
      <c r="AD75" s="65"/>
      <c r="AE75" s="65"/>
      <c r="AF75" s="65">
        <v>559.87995350646975</v>
      </c>
      <c r="AG75" s="65">
        <v>6920.9950987243647</v>
      </c>
      <c r="AH75" s="65"/>
      <c r="AI75" s="65"/>
      <c r="AJ75" s="65"/>
      <c r="AK75" s="65"/>
      <c r="AL75" s="65">
        <v>26231.080841064453</v>
      </c>
      <c r="AM75" s="65">
        <v>890.76610225105287</v>
      </c>
      <c r="AN75" s="65"/>
      <c r="AO75" s="65"/>
      <c r="AP75" s="65"/>
      <c r="AQ75" s="65"/>
      <c r="AR75" s="65"/>
      <c r="AS75" s="65"/>
      <c r="AT75" s="65"/>
      <c r="AU75" s="65"/>
      <c r="AV75" s="65"/>
      <c r="AW75" s="65"/>
      <c r="AX75" s="65"/>
      <c r="AY75" s="65"/>
      <c r="AZ75" s="65"/>
      <c r="BA75" s="65"/>
      <c r="BB75" s="65"/>
      <c r="BC75" s="65"/>
      <c r="BD75" s="65"/>
      <c r="BE75" s="65"/>
      <c r="BF75" s="68"/>
    </row>
    <row r="76" spans="1:58" x14ac:dyDescent="0.2">
      <c r="A76" s="64" t="s">
        <v>242</v>
      </c>
      <c r="B76" s="74"/>
      <c r="C76" s="65"/>
      <c r="D76" s="65"/>
      <c r="E76" s="65"/>
      <c r="F76" s="65"/>
      <c r="G76" s="65"/>
      <c r="H76" s="65"/>
      <c r="I76" s="65"/>
      <c r="J76" s="65"/>
      <c r="K76" s="65"/>
      <c r="L76" s="65"/>
      <c r="M76" s="65"/>
      <c r="N76" s="67"/>
      <c r="O76" s="65"/>
      <c r="P76" s="65"/>
      <c r="Q76" s="65"/>
      <c r="R76" s="65"/>
      <c r="S76" s="65"/>
      <c r="T76" s="65"/>
      <c r="U76" s="65"/>
      <c r="V76" s="65"/>
      <c r="W76" s="67"/>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8"/>
    </row>
    <row r="77" spans="1:58" s="83" customFormat="1" x14ac:dyDescent="0.2">
      <c r="A77" s="79" t="s">
        <v>294</v>
      </c>
      <c r="B77" s="65">
        <f>SUM(B78:B81)</f>
        <v>10203721.063845649</v>
      </c>
      <c r="C77" s="65">
        <f t="shared" ref="C77:AU77" si="23">SUM(C78:C81)</f>
        <v>0</v>
      </c>
      <c r="D77" s="65"/>
      <c r="E77" s="65">
        <f t="shared" si="23"/>
        <v>0</v>
      </c>
      <c r="F77" s="65">
        <f t="shared" si="23"/>
        <v>10203721.063845649</v>
      </c>
      <c r="G77" s="65">
        <f t="shared" si="23"/>
        <v>0</v>
      </c>
      <c r="H77" s="65">
        <f t="shared" si="23"/>
        <v>0</v>
      </c>
      <c r="I77" s="65">
        <f t="shared" si="23"/>
        <v>0</v>
      </c>
      <c r="J77" s="65">
        <f t="shared" si="23"/>
        <v>0</v>
      </c>
      <c r="K77" s="65">
        <f t="shared" si="23"/>
        <v>0</v>
      </c>
      <c r="L77" s="65">
        <f t="shared" si="23"/>
        <v>0</v>
      </c>
      <c r="M77" s="65">
        <f t="shared" si="23"/>
        <v>0</v>
      </c>
      <c r="N77" s="67">
        <f t="shared" si="23"/>
        <v>0</v>
      </c>
      <c r="O77" s="65">
        <f t="shared" si="23"/>
        <v>0</v>
      </c>
      <c r="P77" s="65">
        <f t="shared" si="23"/>
        <v>0</v>
      </c>
      <c r="Q77" s="65">
        <f t="shared" si="23"/>
        <v>0</v>
      </c>
      <c r="R77" s="65">
        <f t="shared" si="23"/>
        <v>3146691.5059531247</v>
      </c>
      <c r="S77" s="65">
        <f t="shared" si="23"/>
        <v>3146691.5059531247</v>
      </c>
      <c r="T77" s="65">
        <f t="shared" si="23"/>
        <v>0</v>
      </c>
      <c r="U77" s="65">
        <f t="shared" si="23"/>
        <v>0</v>
      </c>
      <c r="V77" s="65">
        <f t="shared" si="23"/>
        <v>0</v>
      </c>
      <c r="W77" s="67">
        <f t="shared" si="23"/>
        <v>89516.773113739022</v>
      </c>
      <c r="X77" s="67">
        <f t="shared" si="23"/>
        <v>0</v>
      </c>
      <c r="Y77" s="65">
        <f t="shared" si="23"/>
        <v>0</v>
      </c>
      <c r="Z77" s="65">
        <f t="shared" si="23"/>
        <v>0</v>
      </c>
      <c r="AA77" s="65">
        <f t="shared" si="23"/>
        <v>0</v>
      </c>
      <c r="AB77" s="65">
        <f t="shared" si="23"/>
        <v>0</v>
      </c>
      <c r="AC77" s="65">
        <f t="shared" si="23"/>
        <v>0</v>
      </c>
      <c r="AD77" s="65">
        <f t="shared" si="23"/>
        <v>0</v>
      </c>
      <c r="AE77" s="65">
        <f t="shared" si="23"/>
        <v>0</v>
      </c>
      <c r="AF77" s="65">
        <f t="shared" si="23"/>
        <v>735798.64432429883</v>
      </c>
      <c r="AG77" s="65">
        <f t="shared" si="23"/>
        <v>5035059.9007612225</v>
      </c>
      <c r="AH77" s="65">
        <f t="shared" si="23"/>
        <v>0</v>
      </c>
      <c r="AI77" s="65">
        <f t="shared" si="23"/>
        <v>505724.09668029787</v>
      </c>
      <c r="AJ77" s="65">
        <f t="shared" si="23"/>
        <v>0</v>
      </c>
      <c r="AK77" s="65">
        <f t="shared" si="23"/>
        <v>1640088.8991054688</v>
      </c>
      <c r="AL77" s="65">
        <f t="shared" si="23"/>
        <v>13217665.796298981</v>
      </c>
      <c r="AM77" s="65">
        <f t="shared" si="23"/>
        <v>206443.19945355225</v>
      </c>
      <c r="AN77" s="65">
        <f t="shared" si="23"/>
        <v>0</v>
      </c>
      <c r="AO77" s="65">
        <f t="shared" si="23"/>
        <v>0</v>
      </c>
      <c r="AP77" s="65">
        <f t="shared" si="23"/>
        <v>0</v>
      </c>
      <c r="AQ77" s="65">
        <f t="shared" si="23"/>
        <v>0</v>
      </c>
      <c r="AR77" s="65">
        <f t="shared" si="23"/>
        <v>0</v>
      </c>
      <c r="AS77" s="65">
        <f t="shared" si="23"/>
        <v>287131.625</v>
      </c>
      <c r="AT77" s="65">
        <f t="shared" si="23"/>
        <v>0</v>
      </c>
      <c r="AU77" s="65">
        <f t="shared" si="23"/>
        <v>0</v>
      </c>
      <c r="AV77" s="65"/>
      <c r="AW77" s="65"/>
      <c r="AX77" s="65"/>
      <c r="AY77" s="65"/>
      <c r="AZ77" s="65"/>
      <c r="BA77" s="65"/>
      <c r="BB77" s="65">
        <f>SUM(BB78:BB81)</f>
        <v>0</v>
      </c>
      <c r="BC77" s="65">
        <f>SUM(BC78:BC81)</f>
        <v>0</v>
      </c>
      <c r="BD77" s="65">
        <f>SUM(BD78:BD81)</f>
        <v>0</v>
      </c>
      <c r="BE77" s="65">
        <f>SUM(BE78:BE81)</f>
        <v>0</v>
      </c>
      <c r="BF77" s="68">
        <f>SUM(BF78:BF81)</f>
        <v>0</v>
      </c>
    </row>
    <row r="78" spans="1:58" x14ac:dyDescent="0.2">
      <c r="A78" s="64" t="s">
        <v>295</v>
      </c>
      <c r="B78" s="65">
        <f>+E78+F78+G78+D78</f>
        <v>85223.358143304431</v>
      </c>
      <c r="C78" s="65"/>
      <c r="D78" s="65"/>
      <c r="E78" s="65"/>
      <c r="F78" s="65">
        <v>85223.358143304431</v>
      </c>
      <c r="G78" s="65"/>
      <c r="H78" s="65"/>
      <c r="I78" s="65"/>
      <c r="J78" s="65"/>
      <c r="K78" s="65"/>
      <c r="L78" s="65"/>
      <c r="M78" s="65"/>
      <c r="N78" s="67"/>
      <c r="O78" s="65"/>
      <c r="P78" s="65"/>
      <c r="Q78" s="65"/>
      <c r="R78" s="65">
        <f t="shared" ref="R78:R81" si="24">SUM(S78:V78)</f>
        <v>0</v>
      </c>
      <c r="S78" s="65"/>
      <c r="T78" s="65"/>
      <c r="U78" s="65"/>
      <c r="V78" s="65"/>
      <c r="W78" s="67"/>
      <c r="X78" s="65">
        <f>SUM(Y78:AC78)</f>
        <v>0</v>
      </c>
      <c r="Y78" s="65"/>
      <c r="Z78" s="65"/>
      <c r="AA78" s="65"/>
      <c r="AB78" s="65"/>
      <c r="AC78" s="65"/>
      <c r="AD78" s="65"/>
      <c r="AE78" s="65"/>
      <c r="AF78" s="65"/>
      <c r="AG78" s="65">
        <v>293399.55312988278</v>
      </c>
      <c r="AH78" s="65"/>
      <c r="AI78" s="65"/>
      <c r="AJ78" s="65"/>
      <c r="AK78" s="65">
        <v>655632.55393164058</v>
      </c>
      <c r="AL78" s="65">
        <v>2516560.0007812497</v>
      </c>
      <c r="AM78" s="65">
        <v>23678.097331237794</v>
      </c>
      <c r="AN78" s="65"/>
      <c r="AO78" s="65"/>
      <c r="AP78" s="65"/>
      <c r="AQ78" s="65"/>
      <c r="AR78" s="65"/>
      <c r="AS78" s="65"/>
      <c r="AT78" s="65"/>
      <c r="AU78" s="65"/>
      <c r="AV78" s="65"/>
      <c r="AW78" s="65"/>
      <c r="AX78" s="65"/>
      <c r="AY78" s="65"/>
      <c r="AZ78" s="65"/>
      <c r="BA78" s="65"/>
      <c r="BB78" s="65"/>
      <c r="BC78" s="65"/>
      <c r="BD78" s="65"/>
      <c r="BE78" s="65"/>
      <c r="BF78" s="68"/>
    </row>
    <row r="79" spans="1:58" x14ac:dyDescent="0.2">
      <c r="A79" s="64" t="s">
        <v>296</v>
      </c>
      <c r="B79" s="65">
        <f>+E79+F79+G79+D79</f>
        <v>947118.18292304687</v>
      </c>
      <c r="C79" s="65"/>
      <c r="D79" s="65"/>
      <c r="E79" s="65"/>
      <c r="F79" s="65">
        <v>947118.18292304687</v>
      </c>
      <c r="G79" s="65"/>
      <c r="H79" s="65"/>
      <c r="I79" s="65"/>
      <c r="J79" s="65"/>
      <c r="K79" s="65"/>
      <c r="L79" s="65"/>
      <c r="M79" s="65"/>
      <c r="N79" s="67"/>
      <c r="O79" s="65"/>
      <c r="P79" s="65"/>
      <c r="Q79" s="65"/>
      <c r="R79" s="65">
        <f t="shared" si="24"/>
        <v>0</v>
      </c>
      <c r="S79" s="65"/>
      <c r="T79" s="65"/>
      <c r="U79" s="65"/>
      <c r="V79" s="65"/>
      <c r="W79" s="67">
        <v>75917.591417724616</v>
      </c>
      <c r="X79" s="65">
        <f>SUM(Y79:AC79)</f>
        <v>0</v>
      </c>
      <c r="Y79" s="65"/>
      <c r="Z79" s="65"/>
      <c r="AA79" s="65"/>
      <c r="AB79" s="65"/>
      <c r="AC79" s="65"/>
      <c r="AD79" s="65"/>
      <c r="AE79" s="65"/>
      <c r="AF79" s="65">
        <v>735184.26885937492</v>
      </c>
      <c r="AG79" s="65">
        <v>4741222.7783437492</v>
      </c>
      <c r="AH79" s="65"/>
      <c r="AI79" s="65">
        <v>494571.87293554691</v>
      </c>
      <c r="AJ79" s="65"/>
      <c r="AK79" s="65">
        <v>984456.34517382807</v>
      </c>
      <c r="AL79" s="65">
        <v>10693153.990625</v>
      </c>
      <c r="AM79" s="65">
        <v>182765.10212231445</v>
      </c>
      <c r="AN79" s="65"/>
      <c r="AO79" s="65"/>
      <c r="AP79" s="65"/>
      <c r="AQ79" s="65"/>
      <c r="AR79" s="65"/>
      <c r="AS79" s="65"/>
      <c r="AT79" s="65"/>
      <c r="AU79" s="65"/>
      <c r="AV79" s="65"/>
      <c r="AW79" s="65"/>
      <c r="AX79" s="65"/>
      <c r="AY79" s="65"/>
      <c r="AZ79" s="65"/>
      <c r="BA79" s="65"/>
      <c r="BB79" s="65"/>
      <c r="BC79" s="65"/>
      <c r="BD79" s="65"/>
      <c r="BE79" s="65"/>
      <c r="BF79" s="68"/>
    </row>
    <row r="80" spans="1:58" x14ac:dyDescent="0.2">
      <c r="A80" s="64" t="s">
        <v>297</v>
      </c>
      <c r="B80" s="65">
        <f>+E80+F80+G80+D80</f>
        <v>947118.18292304687</v>
      </c>
      <c r="C80" s="65"/>
      <c r="D80" s="65"/>
      <c r="E80" s="65"/>
      <c r="F80" s="65">
        <v>947118.18292304687</v>
      </c>
      <c r="G80" s="65"/>
      <c r="H80" s="65"/>
      <c r="I80" s="65"/>
      <c r="J80" s="65"/>
      <c r="K80" s="65"/>
      <c r="L80" s="65"/>
      <c r="M80" s="65"/>
      <c r="N80" s="67"/>
      <c r="O80" s="65"/>
      <c r="P80" s="65"/>
      <c r="Q80" s="65"/>
      <c r="R80" s="65">
        <f t="shared" si="24"/>
        <v>3146691.5059531247</v>
      </c>
      <c r="S80" s="65">
        <v>3146691.5059531247</v>
      </c>
      <c r="T80" s="65"/>
      <c r="U80" s="65"/>
      <c r="V80" s="65"/>
      <c r="W80" s="67">
        <v>13599.181696014404</v>
      </c>
      <c r="X80" s="65">
        <f>SUM(Y80:AC80)</f>
        <v>0</v>
      </c>
      <c r="Y80" s="65"/>
      <c r="Z80" s="65"/>
      <c r="AA80" s="65"/>
      <c r="AB80" s="65"/>
      <c r="AC80" s="65"/>
      <c r="AD80" s="65"/>
      <c r="AE80" s="65"/>
      <c r="AF80" s="65">
        <v>614.37546492385866</v>
      </c>
      <c r="AG80" s="65">
        <v>437.56928759098048</v>
      </c>
      <c r="AH80" s="65"/>
      <c r="AI80" s="65">
        <v>11152.223744750978</v>
      </c>
      <c r="AJ80" s="65"/>
      <c r="AK80" s="65"/>
      <c r="AL80" s="65">
        <v>3695.5745285034177</v>
      </c>
      <c r="AM80" s="65"/>
      <c r="AN80" s="65"/>
      <c r="AO80" s="65"/>
      <c r="AP80" s="65"/>
      <c r="AQ80" s="65"/>
      <c r="AR80" s="65"/>
      <c r="AS80" s="65"/>
      <c r="AT80" s="65"/>
      <c r="AU80" s="65"/>
      <c r="AV80" s="65"/>
      <c r="AW80" s="65"/>
      <c r="AX80" s="65"/>
      <c r="AY80" s="65"/>
      <c r="AZ80" s="65"/>
      <c r="BA80" s="65"/>
      <c r="BB80" s="65"/>
      <c r="BC80" s="65"/>
      <c r="BD80" s="65"/>
      <c r="BE80" s="65"/>
      <c r="BF80" s="68"/>
    </row>
    <row r="81" spans="1:58" x14ac:dyDescent="0.2">
      <c r="A81" s="64" t="s">
        <v>298</v>
      </c>
      <c r="B81" s="65">
        <f>+E81+F81+G81+D81</f>
        <v>8224261.3398562502</v>
      </c>
      <c r="C81" s="65"/>
      <c r="D81" s="65"/>
      <c r="E81" s="65"/>
      <c r="F81" s="65">
        <v>8224261.3398562502</v>
      </c>
      <c r="G81" s="65"/>
      <c r="H81" s="65"/>
      <c r="I81" s="65"/>
      <c r="J81" s="65"/>
      <c r="K81" s="65"/>
      <c r="L81" s="65"/>
      <c r="M81" s="65"/>
      <c r="N81" s="67"/>
      <c r="O81" s="65"/>
      <c r="P81" s="65"/>
      <c r="Q81" s="65"/>
      <c r="R81" s="65">
        <f t="shared" si="24"/>
        <v>0</v>
      </c>
      <c r="S81" s="65"/>
      <c r="T81" s="65"/>
      <c r="U81" s="65"/>
      <c r="V81" s="65"/>
      <c r="W81" s="67"/>
      <c r="X81" s="65">
        <f>SUM(Y81:AC81)</f>
        <v>0</v>
      </c>
      <c r="Y81" s="65"/>
      <c r="Z81" s="65"/>
      <c r="AA81" s="65"/>
      <c r="AB81" s="65"/>
      <c r="AC81" s="65"/>
      <c r="AD81" s="65"/>
      <c r="AE81" s="65"/>
      <c r="AF81" s="65"/>
      <c r="AG81" s="65"/>
      <c r="AH81" s="65"/>
      <c r="AI81" s="65"/>
      <c r="AJ81" s="65"/>
      <c r="AK81" s="65"/>
      <c r="AL81" s="65">
        <v>4256.2303642272946</v>
      </c>
      <c r="AM81" s="65"/>
      <c r="AN81" s="65"/>
      <c r="AO81" s="65"/>
      <c r="AP81" s="65"/>
      <c r="AQ81" s="65"/>
      <c r="AR81" s="65"/>
      <c r="AS81" s="65">
        <v>287131.625</v>
      </c>
      <c r="AT81" s="65"/>
      <c r="AU81" s="65"/>
      <c r="AV81" s="65"/>
      <c r="AW81" s="65"/>
      <c r="AX81" s="65"/>
      <c r="AY81" s="65"/>
      <c r="AZ81" s="65"/>
      <c r="BA81" s="65"/>
      <c r="BB81" s="65"/>
      <c r="BC81" s="65"/>
      <c r="BD81" s="65"/>
      <c r="BE81" s="65"/>
      <c r="BF81" s="68"/>
    </row>
    <row r="82" spans="1:58" x14ac:dyDescent="0.2">
      <c r="A82" s="64" t="s">
        <v>242</v>
      </c>
      <c r="B82" s="74"/>
      <c r="C82" s="65"/>
      <c r="D82" s="65"/>
      <c r="E82" s="65"/>
      <c r="F82" s="65"/>
      <c r="G82" s="65"/>
      <c r="H82" s="65"/>
      <c r="I82" s="65"/>
      <c r="J82" s="65"/>
      <c r="K82" s="65"/>
      <c r="L82" s="65"/>
      <c r="M82" s="65"/>
      <c r="N82" s="67"/>
      <c r="O82" s="65"/>
      <c r="P82" s="65"/>
      <c r="Q82" s="65"/>
      <c r="R82" s="65"/>
      <c r="S82" s="65"/>
      <c r="T82" s="65"/>
      <c r="U82" s="65"/>
      <c r="V82" s="65"/>
      <c r="W82" s="67"/>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8"/>
    </row>
    <row r="83" spans="1:58" s="83" customFormat="1" ht="15" customHeight="1" x14ac:dyDescent="0.2">
      <c r="A83" s="70" t="s">
        <v>299</v>
      </c>
      <c r="B83" s="65">
        <f>+E83+F83+G83</f>
        <v>0</v>
      </c>
      <c r="C83" s="71"/>
      <c r="D83" s="71"/>
      <c r="E83" s="71"/>
      <c r="F83" s="71"/>
      <c r="G83" s="71"/>
      <c r="H83" s="71"/>
      <c r="I83" s="71"/>
      <c r="J83" s="71"/>
      <c r="K83" s="71"/>
      <c r="L83" s="71"/>
      <c r="M83" s="71"/>
      <c r="N83" s="72"/>
      <c r="O83" s="71"/>
      <c r="P83" s="71"/>
      <c r="Q83" s="71"/>
      <c r="R83" s="71"/>
      <c r="S83" s="71"/>
      <c r="T83" s="71"/>
      <c r="U83" s="71"/>
      <c r="V83" s="71"/>
      <c r="W83" s="72"/>
      <c r="X83" s="84">
        <f>SUM(Y83:AC83)</f>
        <v>0</v>
      </c>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3"/>
    </row>
    <row r="84" spans="1:58" x14ac:dyDescent="0.2">
      <c r="A84" s="64" t="s">
        <v>300</v>
      </c>
      <c r="B84" s="65">
        <f>+E84+F84+G84+D84</f>
        <v>0</v>
      </c>
      <c r="C84" s="65"/>
      <c r="D84" s="65"/>
      <c r="E84" s="65"/>
      <c r="F84" s="65"/>
      <c r="G84" s="65"/>
      <c r="H84" s="65"/>
      <c r="I84" s="65"/>
      <c r="J84" s="65"/>
      <c r="K84" s="65"/>
      <c r="L84" s="65"/>
      <c r="M84" s="65"/>
      <c r="N84" s="67"/>
      <c r="O84" s="65"/>
      <c r="P84" s="65"/>
      <c r="Q84" s="65"/>
      <c r="R84" s="65">
        <f t="shared" ref="R84:R88" si="25">SUM(S84:V84)</f>
        <v>0</v>
      </c>
      <c r="S84" s="65"/>
      <c r="T84" s="65"/>
      <c r="U84" s="65"/>
      <c r="V84" s="65"/>
      <c r="W84" s="67"/>
      <c r="X84" s="65">
        <f>SUM(Y84:AC84)</f>
        <v>0</v>
      </c>
      <c r="Y84" s="65"/>
      <c r="Z84" s="65"/>
      <c r="AA84" s="65"/>
      <c r="AB84" s="65"/>
      <c r="AC84" s="65"/>
      <c r="AD84" s="65"/>
      <c r="AE84" s="65"/>
      <c r="AF84" s="65"/>
      <c r="AG84" s="65"/>
      <c r="AH84" s="65"/>
      <c r="AI84" s="65"/>
      <c r="AJ84" s="65"/>
      <c r="AK84" s="65"/>
      <c r="AL84" s="65"/>
      <c r="AM84" s="65"/>
      <c r="AN84" s="65"/>
      <c r="AO84" s="65">
        <v>131370.75014648438</v>
      </c>
      <c r="AP84" s="65">
        <v>122960.70681152343</v>
      </c>
      <c r="AQ84" s="65">
        <v>831375.83761718753</v>
      </c>
      <c r="AR84" s="65">
        <v>5524.8267135620117</v>
      </c>
      <c r="AS84" s="65"/>
      <c r="AT84" s="65"/>
      <c r="AU84" s="65"/>
      <c r="AV84" s="65"/>
      <c r="AW84" s="65"/>
      <c r="AX84" s="65"/>
      <c r="AY84" s="65"/>
      <c r="AZ84" s="65"/>
      <c r="BA84" s="65"/>
      <c r="BB84" s="65"/>
      <c r="BC84" s="65"/>
      <c r="BD84" s="65"/>
      <c r="BE84" s="65"/>
      <c r="BF84" s="68"/>
    </row>
    <row r="85" spans="1:58" x14ac:dyDescent="0.2">
      <c r="A85" s="64" t="s">
        <v>301</v>
      </c>
      <c r="B85" s="65">
        <f>+E85+F85+G85+D85</f>
        <v>0</v>
      </c>
      <c r="C85" s="65"/>
      <c r="D85" s="65"/>
      <c r="E85" s="65"/>
      <c r="F85" s="65"/>
      <c r="G85" s="65"/>
      <c r="H85" s="65"/>
      <c r="I85" s="65"/>
      <c r="J85" s="65"/>
      <c r="K85" s="65"/>
      <c r="L85" s="65"/>
      <c r="M85" s="65"/>
      <c r="N85" s="67"/>
      <c r="O85" s="65"/>
      <c r="P85" s="65"/>
      <c r="Q85" s="65"/>
      <c r="R85" s="65">
        <f t="shared" si="25"/>
        <v>0</v>
      </c>
      <c r="S85" s="65"/>
      <c r="T85" s="65"/>
      <c r="U85" s="65"/>
      <c r="V85" s="65"/>
      <c r="W85" s="67"/>
      <c r="X85" s="65">
        <f>SUM(Y85:AC85)</f>
        <v>0</v>
      </c>
      <c r="Y85" s="65"/>
      <c r="Z85" s="65"/>
      <c r="AA85" s="65"/>
      <c r="AB85" s="65"/>
      <c r="AC85" s="65"/>
      <c r="AD85" s="65"/>
      <c r="AE85" s="65"/>
      <c r="AF85" s="65"/>
      <c r="AG85" s="65"/>
      <c r="AH85" s="65"/>
      <c r="AI85" s="65"/>
      <c r="AJ85" s="65"/>
      <c r="AK85" s="65"/>
      <c r="AL85" s="65"/>
      <c r="AM85" s="65"/>
      <c r="AN85" s="65"/>
      <c r="AO85" s="65">
        <v>53459.212695312497</v>
      </c>
      <c r="AP85" s="65">
        <v>128977.66105957031</v>
      </c>
      <c r="AQ85" s="65">
        <v>237308.89488281248</v>
      </c>
      <c r="AR85" s="65">
        <v>7727.1845520019533</v>
      </c>
      <c r="AS85" s="65"/>
      <c r="AT85" s="65"/>
      <c r="AU85" s="65"/>
      <c r="AV85" s="65"/>
      <c r="AW85" s="65"/>
      <c r="AX85" s="65"/>
      <c r="AY85" s="65"/>
      <c r="AZ85" s="65"/>
      <c r="BA85" s="65"/>
      <c r="BB85" s="65"/>
      <c r="BC85" s="65"/>
      <c r="BD85" s="65"/>
      <c r="BE85" s="65"/>
      <c r="BF85" s="68"/>
    </row>
    <row r="86" spans="1:58" x14ac:dyDescent="0.2">
      <c r="A86" s="64" t="s">
        <v>302</v>
      </c>
      <c r="B86" s="65">
        <f>+E86+F86+G86+D86</f>
        <v>0</v>
      </c>
      <c r="C86" s="65"/>
      <c r="D86" s="65"/>
      <c r="E86" s="65"/>
      <c r="F86" s="65"/>
      <c r="G86" s="65"/>
      <c r="H86" s="65"/>
      <c r="I86" s="65"/>
      <c r="J86" s="65"/>
      <c r="K86" s="65"/>
      <c r="L86" s="65"/>
      <c r="M86" s="65"/>
      <c r="N86" s="67"/>
      <c r="O86" s="65"/>
      <c r="P86" s="65"/>
      <c r="Q86" s="65"/>
      <c r="R86" s="65">
        <f t="shared" si="25"/>
        <v>0</v>
      </c>
      <c r="S86" s="65"/>
      <c r="T86" s="65"/>
      <c r="U86" s="65"/>
      <c r="V86" s="65"/>
      <c r="W86" s="67"/>
      <c r="X86" s="65">
        <f>SUM(Y86:AC86)</f>
        <v>0</v>
      </c>
      <c r="Y86" s="65"/>
      <c r="Z86" s="65"/>
      <c r="AA86" s="65"/>
      <c r="AB86" s="65"/>
      <c r="AC86" s="65"/>
      <c r="AD86" s="65"/>
      <c r="AE86" s="65"/>
      <c r="AF86" s="65"/>
      <c r="AG86" s="65"/>
      <c r="AH86" s="65"/>
      <c r="AI86" s="65"/>
      <c r="AJ86" s="65"/>
      <c r="AK86" s="65"/>
      <c r="AL86" s="65"/>
      <c r="AM86" s="65"/>
      <c r="AN86" s="65"/>
      <c r="AO86" s="65">
        <v>50511.726025390621</v>
      </c>
      <c r="AP86" s="65">
        <v>214598.66250000001</v>
      </c>
      <c r="AQ86" s="65">
        <v>3948.4297501373289</v>
      </c>
      <c r="AR86" s="65">
        <v>603.30783977508543</v>
      </c>
      <c r="AS86" s="65"/>
      <c r="AT86" s="65"/>
      <c r="AU86" s="65"/>
      <c r="AV86" s="65"/>
      <c r="AW86" s="65"/>
      <c r="AX86" s="65"/>
      <c r="AY86" s="65"/>
      <c r="AZ86" s="65"/>
      <c r="BA86" s="65"/>
      <c r="BB86" s="65"/>
      <c r="BC86" s="65"/>
      <c r="BD86" s="65"/>
      <c r="BE86" s="65"/>
      <c r="BF86" s="68"/>
    </row>
    <row r="87" spans="1:58" x14ac:dyDescent="0.2">
      <c r="A87" s="64" t="s">
        <v>303</v>
      </c>
      <c r="B87" s="65">
        <f>+E87+F87+G87+D87</f>
        <v>4244393.5899066404</v>
      </c>
      <c r="C87" s="65"/>
      <c r="D87" s="65"/>
      <c r="E87" s="65"/>
      <c r="F87" s="65">
        <v>4244393.5899066404</v>
      </c>
      <c r="G87" s="65"/>
      <c r="H87" s="65"/>
      <c r="I87" s="65"/>
      <c r="J87" s="65"/>
      <c r="K87" s="65"/>
      <c r="L87" s="65"/>
      <c r="M87" s="65"/>
      <c r="N87" s="67"/>
      <c r="O87" s="65"/>
      <c r="P87" s="65"/>
      <c r="Q87" s="65"/>
      <c r="R87" s="65">
        <f t="shared" si="25"/>
        <v>0</v>
      </c>
      <c r="S87" s="65"/>
      <c r="T87" s="65"/>
      <c r="U87" s="65"/>
      <c r="V87" s="65"/>
      <c r="W87" s="67"/>
      <c r="X87" s="65">
        <f>SUM(Y87:AC87)</f>
        <v>0</v>
      </c>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8"/>
    </row>
    <row r="88" spans="1:58" x14ac:dyDescent="0.2">
      <c r="A88" s="64" t="s">
        <v>242</v>
      </c>
      <c r="B88" s="65"/>
      <c r="C88" s="65"/>
      <c r="D88" s="65"/>
      <c r="E88" s="65"/>
      <c r="F88" s="65"/>
      <c r="G88" s="65"/>
      <c r="H88" s="65"/>
      <c r="I88" s="65"/>
      <c r="J88" s="65"/>
      <c r="K88" s="65"/>
      <c r="L88" s="65"/>
      <c r="M88" s="65"/>
      <c r="N88" s="67"/>
      <c r="O88" s="65"/>
      <c r="P88" s="65"/>
      <c r="Q88" s="65"/>
      <c r="R88" s="65">
        <f t="shared" si="25"/>
        <v>0</v>
      </c>
      <c r="S88" s="65"/>
      <c r="T88" s="65"/>
      <c r="U88" s="65"/>
      <c r="V88" s="65"/>
      <c r="W88" s="67"/>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8"/>
    </row>
    <row r="89" spans="1:58" s="83" customFormat="1" ht="15" customHeight="1" x14ac:dyDescent="0.2">
      <c r="A89" s="70" t="s">
        <v>304</v>
      </c>
      <c r="B89" s="65">
        <f>SUM(B90:B93)</f>
        <v>0</v>
      </c>
      <c r="C89" s="65">
        <f t="shared" ref="C89:BF89" si="26">SUM(C90:C93)</f>
        <v>0</v>
      </c>
      <c r="D89" s="65"/>
      <c r="E89" s="65">
        <f t="shared" si="26"/>
        <v>0</v>
      </c>
      <c r="F89" s="65">
        <f t="shared" si="26"/>
        <v>0</v>
      </c>
      <c r="G89" s="65">
        <f t="shared" si="26"/>
        <v>0</v>
      </c>
      <c r="H89" s="65">
        <f t="shared" si="26"/>
        <v>0</v>
      </c>
      <c r="I89" s="65">
        <f t="shared" si="26"/>
        <v>0</v>
      </c>
      <c r="J89" s="65">
        <f t="shared" si="26"/>
        <v>0</v>
      </c>
      <c r="K89" s="65">
        <f t="shared" si="26"/>
        <v>0</v>
      </c>
      <c r="L89" s="65">
        <f t="shared" si="26"/>
        <v>0</v>
      </c>
      <c r="M89" s="65">
        <f t="shared" si="26"/>
        <v>0</v>
      </c>
      <c r="N89" s="67">
        <f t="shared" si="26"/>
        <v>0</v>
      </c>
      <c r="O89" s="65">
        <f t="shared" si="26"/>
        <v>0</v>
      </c>
      <c r="P89" s="65">
        <f t="shared" si="26"/>
        <v>0</v>
      </c>
      <c r="Q89" s="65">
        <f t="shared" si="26"/>
        <v>0</v>
      </c>
      <c r="R89" s="65">
        <f t="shared" si="26"/>
        <v>0</v>
      </c>
      <c r="S89" s="65">
        <f t="shared" si="26"/>
        <v>0</v>
      </c>
      <c r="T89" s="65">
        <f t="shared" si="26"/>
        <v>0</v>
      </c>
      <c r="U89" s="65">
        <f t="shared" si="26"/>
        <v>0</v>
      </c>
      <c r="V89" s="65">
        <f t="shared" si="26"/>
        <v>0</v>
      </c>
      <c r="W89" s="67">
        <f t="shared" si="26"/>
        <v>0</v>
      </c>
      <c r="X89" s="67">
        <f t="shared" si="26"/>
        <v>0</v>
      </c>
      <c r="Y89" s="65">
        <f t="shared" si="26"/>
        <v>0</v>
      </c>
      <c r="Z89" s="65">
        <f t="shared" si="26"/>
        <v>0</v>
      </c>
      <c r="AA89" s="65">
        <f t="shared" si="26"/>
        <v>0</v>
      </c>
      <c r="AB89" s="65">
        <f t="shared" si="26"/>
        <v>0</v>
      </c>
      <c r="AC89" s="65">
        <f t="shared" si="26"/>
        <v>0</v>
      </c>
      <c r="AD89" s="65">
        <f t="shared" si="26"/>
        <v>0</v>
      </c>
      <c r="AE89" s="65">
        <f t="shared" si="26"/>
        <v>0</v>
      </c>
      <c r="AF89" s="65">
        <f t="shared" si="26"/>
        <v>0</v>
      </c>
      <c r="AG89" s="65">
        <f t="shared" si="26"/>
        <v>0</v>
      </c>
      <c r="AH89" s="65">
        <f t="shared" si="26"/>
        <v>0</v>
      </c>
      <c r="AI89" s="65">
        <f t="shared" si="26"/>
        <v>0</v>
      </c>
      <c r="AJ89" s="65">
        <f t="shared" si="26"/>
        <v>0</v>
      </c>
      <c r="AK89" s="65">
        <f t="shared" si="26"/>
        <v>0</v>
      </c>
      <c r="AL89" s="65">
        <f t="shared" si="26"/>
        <v>0</v>
      </c>
      <c r="AM89" s="65">
        <f t="shared" si="26"/>
        <v>0</v>
      </c>
      <c r="AN89" s="65">
        <f t="shared" si="26"/>
        <v>0</v>
      </c>
      <c r="AO89" s="65">
        <f t="shared" si="26"/>
        <v>0</v>
      </c>
      <c r="AP89" s="65">
        <f t="shared" si="26"/>
        <v>0</v>
      </c>
      <c r="AQ89" s="65">
        <f t="shared" si="26"/>
        <v>0</v>
      </c>
      <c r="AR89" s="65">
        <f t="shared" si="26"/>
        <v>0</v>
      </c>
      <c r="AS89" s="65">
        <f t="shared" si="26"/>
        <v>0</v>
      </c>
      <c r="AT89" s="65">
        <f t="shared" si="26"/>
        <v>0</v>
      </c>
      <c r="AU89" s="65">
        <f t="shared" si="26"/>
        <v>0</v>
      </c>
      <c r="AV89" s="65">
        <f t="shared" si="26"/>
        <v>0</v>
      </c>
      <c r="AW89" s="65">
        <f>SUM(AW90:AW93)</f>
        <v>0</v>
      </c>
      <c r="AX89" s="65">
        <f t="shared" si="26"/>
        <v>0</v>
      </c>
      <c r="AY89" s="65">
        <f t="shared" si="26"/>
        <v>0</v>
      </c>
      <c r="AZ89" s="65">
        <f t="shared" si="26"/>
        <v>0</v>
      </c>
      <c r="BA89" s="65">
        <f t="shared" si="26"/>
        <v>0</v>
      </c>
      <c r="BB89" s="65">
        <f t="shared" si="26"/>
        <v>0</v>
      </c>
      <c r="BC89" s="65">
        <f t="shared" si="26"/>
        <v>0</v>
      </c>
      <c r="BD89" s="65">
        <f t="shared" si="26"/>
        <v>0</v>
      </c>
      <c r="BE89" s="65">
        <f t="shared" si="26"/>
        <v>0</v>
      </c>
      <c r="BF89" s="68">
        <f t="shared" si="26"/>
        <v>0</v>
      </c>
    </row>
    <row r="90" spans="1:58" x14ac:dyDescent="0.2">
      <c r="A90" s="64" t="s">
        <v>305</v>
      </c>
      <c r="B90" s="65">
        <f>+E90+F90+G90+D90</f>
        <v>0</v>
      </c>
      <c r="C90" s="65"/>
      <c r="D90" s="65"/>
      <c r="E90" s="65"/>
      <c r="F90" s="65"/>
      <c r="G90" s="65"/>
      <c r="H90" s="65"/>
      <c r="I90" s="65"/>
      <c r="J90" s="65"/>
      <c r="K90" s="65"/>
      <c r="L90" s="65"/>
      <c r="M90" s="65"/>
      <c r="N90" s="67"/>
      <c r="O90" s="65"/>
      <c r="P90" s="65"/>
      <c r="Q90" s="65"/>
      <c r="R90" s="65">
        <f t="shared" ref="R90:R93" si="27">SUM(S90:V90)</f>
        <v>0</v>
      </c>
      <c r="S90" s="65"/>
      <c r="T90" s="65"/>
      <c r="U90" s="65"/>
      <c r="V90" s="65"/>
      <c r="W90" s="67"/>
      <c r="X90" s="65">
        <f>SUM(Y90:AC90)</f>
        <v>0</v>
      </c>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85"/>
      <c r="AX90" s="65"/>
      <c r="AY90" s="65"/>
      <c r="AZ90" s="65"/>
      <c r="BA90" s="65"/>
      <c r="BB90" s="65"/>
      <c r="BC90" s="65"/>
      <c r="BD90" s="65"/>
      <c r="BE90" s="65"/>
      <c r="BF90" s="68"/>
    </row>
    <row r="91" spans="1:58" x14ac:dyDescent="0.2">
      <c r="A91" s="64" t="s">
        <v>306</v>
      </c>
      <c r="B91" s="65">
        <f>+E91+F91+G91+D91</f>
        <v>0</v>
      </c>
      <c r="C91" s="65"/>
      <c r="D91" s="65"/>
      <c r="E91" s="65"/>
      <c r="F91" s="65"/>
      <c r="G91" s="65"/>
      <c r="H91" s="65"/>
      <c r="I91" s="65"/>
      <c r="J91" s="65"/>
      <c r="K91" s="65"/>
      <c r="L91" s="65"/>
      <c r="M91" s="65"/>
      <c r="N91" s="67"/>
      <c r="O91" s="65"/>
      <c r="P91" s="65"/>
      <c r="Q91" s="65"/>
      <c r="R91" s="65">
        <f t="shared" si="27"/>
        <v>0</v>
      </c>
      <c r="S91" s="65"/>
      <c r="T91" s="65"/>
      <c r="U91" s="65"/>
      <c r="V91" s="65"/>
      <c r="W91" s="67"/>
      <c r="X91" s="65">
        <f>SUM(Y91:AC91)</f>
        <v>0</v>
      </c>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8"/>
    </row>
    <row r="92" spans="1:58" x14ac:dyDescent="0.2">
      <c r="A92" s="64" t="s">
        <v>307</v>
      </c>
      <c r="B92" s="65">
        <f>+E92+F92+G92+D92</f>
        <v>0</v>
      </c>
      <c r="C92" s="65"/>
      <c r="D92" s="65"/>
      <c r="E92" s="65"/>
      <c r="F92" s="65"/>
      <c r="G92" s="65"/>
      <c r="H92" s="65"/>
      <c r="I92" s="65"/>
      <c r="J92" s="65"/>
      <c r="K92" s="65"/>
      <c r="L92" s="65"/>
      <c r="M92" s="65"/>
      <c r="N92" s="67"/>
      <c r="O92" s="65"/>
      <c r="P92" s="65"/>
      <c r="Q92" s="65"/>
      <c r="R92" s="65">
        <f t="shared" si="27"/>
        <v>0</v>
      </c>
      <c r="S92" s="65"/>
      <c r="T92" s="65"/>
      <c r="U92" s="65"/>
      <c r="V92" s="65"/>
      <c r="W92" s="67"/>
      <c r="X92" s="65">
        <f>SUM(Y92:AC92)</f>
        <v>0</v>
      </c>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8"/>
    </row>
    <row r="93" spans="1:58" x14ac:dyDescent="0.2">
      <c r="A93" s="64" t="s">
        <v>308</v>
      </c>
      <c r="B93" s="65">
        <f>+E93+F93+G93+D93</f>
        <v>0</v>
      </c>
      <c r="C93" s="65"/>
      <c r="D93" s="65"/>
      <c r="E93" s="65"/>
      <c r="F93" s="65"/>
      <c r="G93" s="65"/>
      <c r="H93" s="65"/>
      <c r="I93" s="65"/>
      <c r="J93" s="65"/>
      <c r="K93" s="65"/>
      <c r="L93" s="65"/>
      <c r="M93" s="65"/>
      <c r="N93" s="67"/>
      <c r="O93" s="65"/>
      <c r="P93" s="65"/>
      <c r="Q93" s="65"/>
      <c r="R93" s="65">
        <f t="shared" si="27"/>
        <v>0</v>
      </c>
      <c r="S93" s="65"/>
      <c r="T93" s="65"/>
      <c r="U93" s="65"/>
      <c r="V93" s="65"/>
      <c r="W93" s="67"/>
      <c r="X93" s="65">
        <f>SUM(Y93:AC93)</f>
        <v>0</v>
      </c>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8"/>
    </row>
    <row r="94" spans="1:58" x14ac:dyDescent="0.2">
      <c r="A94" s="64" t="s">
        <v>242</v>
      </c>
      <c r="B94" s="74"/>
      <c r="C94" s="65"/>
      <c r="D94" s="65"/>
      <c r="E94" s="65"/>
      <c r="F94" s="65"/>
      <c r="G94" s="65"/>
      <c r="H94" s="65"/>
      <c r="I94" s="65"/>
      <c r="J94" s="65"/>
      <c r="K94" s="65"/>
      <c r="L94" s="65"/>
      <c r="M94" s="65"/>
      <c r="N94" s="67"/>
      <c r="O94" s="65"/>
      <c r="P94" s="65"/>
      <c r="Q94" s="65"/>
      <c r="R94" s="65"/>
      <c r="S94" s="65"/>
      <c r="T94" s="65"/>
      <c r="U94" s="65"/>
      <c r="V94" s="65"/>
      <c r="W94" s="67"/>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8"/>
    </row>
    <row r="95" spans="1:58" x14ac:dyDescent="0.2">
      <c r="A95" s="64" t="s">
        <v>309</v>
      </c>
      <c r="B95" s="65">
        <f>+E95+F95+G95+D95</f>
        <v>0</v>
      </c>
      <c r="C95" s="65"/>
      <c r="D95" s="65"/>
      <c r="E95" s="65"/>
      <c r="F95" s="65"/>
      <c r="G95" s="65"/>
      <c r="H95" s="65"/>
      <c r="I95" s="65"/>
      <c r="J95" s="65"/>
      <c r="K95" s="65"/>
      <c r="L95" s="65"/>
      <c r="M95" s="65"/>
      <c r="N95" s="67"/>
      <c r="O95" s="65"/>
      <c r="P95" s="65"/>
      <c r="Q95" s="65"/>
      <c r="R95" s="65">
        <f t="shared" ref="R95:R98" si="28">SUM(S95:V95)</f>
        <v>0</v>
      </c>
      <c r="S95" s="65"/>
      <c r="T95" s="65"/>
      <c r="U95" s="65"/>
      <c r="V95" s="65"/>
      <c r="W95" s="67"/>
      <c r="X95" s="65">
        <f>SUM(Y95:AC95)</f>
        <v>0</v>
      </c>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8"/>
    </row>
    <row r="96" spans="1:58" x14ac:dyDescent="0.2">
      <c r="A96" s="64" t="s">
        <v>310</v>
      </c>
      <c r="B96" s="65">
        <f>+E96+F96+G96+D96</f>
        <v>0</v>
      </c>
      <c r="C96" s="65"/>
      <c r="D96" s="65"/>
      <c r="E96" s="65"/>
      <c r="F96" s="65"/>
      <c r="G96" s="65"/>
      <c r="H96" s="65"/>
      <c r="I96" s="65"/>
      <c r="J96" s="65"/>
      <c r="K96" s="65"/>
      <c r="L96" s="65"/>
      <c r="M96" s="65"/>
      <c r="N96" s="67"/>
      <c r="O96" s="65"/>
      <c r="P96" s="65"/>
      <c r="Q96" s="65"/>
      <c r="R96" s="65">
        <f t="shared" si="28"/>
        <v>0</v>
      </c>
      <c r="S96" s="65"/>
      <c r="T96" s="65"/>
      <c r="U96" s="65"/>
      <c r="V96" s="65"/>
      <c r="W96" s="67"/>
      <c r="X96" s="65">
        <f>SUM(Y96:AC96)</f>
        <v>0</v>
      </c>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8"/>
    </row>
    <row r="97" spans="1:58" x14ac:dyDescent="0.2">
      <c r="A97" s="64" t="s">
        <v>311</v>
      </c>
      <c r="B97" s="65">
        <f>+E97+F97+G97+D97</f>
        <v>0</v>
      </c>
      <c r="C97" s="65"/>
      <c r="D97" s="65"/>
      <c r="E97" s="65"/>
      <c r="F97" s="65"/>
      <c r="G97" s="65"/>
      <c r="H97" s="65"/>
      <c r="I97" s="65"/>
      <c r="J97" s="65"/>
      <c r="K97" s="65"/>
      <c r="L97" s="65"/>
      <c r="M97" s="65"/>
      <c r="N97" s="67"/>
      <c r="O97" s="65"/>
      <c r="P97" s="65"/>
      <c r="Q97" s="65"/>
      <c r="R97" s="65">
        <f t="shared" si="28"/>
        <v>0</v>
      </c>
      <c r="S97" s="65"/>
      <c r="T97" s="65"/>
      <c r="U97" s="65"/>
      <c r="V97" s="65"/>
      <c r="W97" s="67"/>
      <c r="X97" s="65">
        <f>SUM(Y97:AC97)</f>
        <v>0</v>
      </c>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8"/>
    </row>
    <row r="98" spans="1:58" x14ac:dyDescent="0.2">
      <c r="A98" s="64" t="s">
        <v>312</v>
      </c>
      <c r="B98" s="65">
        <f>+E98+F98+G98+D98</f>
        <v>0</v>
      </c>
      <c r="C98" s="65"/>
      <c r="D98" s="65"/>
      <c r="E98" s="65"/>
      <c r="F98" s="65"/>
      <c r="G98" s="65"/>
      <c r="H98" s="65"/>
      <c r="I98" s="65"/>
      <c r="J98" s="65"/>
      <c r="K98" s="65"/>
      <c r="L98" s="65"/>
      <c r="M98" s="65"/>
      <c r="N98" s="67"/>
      <c r="O98" s="65"/>
      <c r="P98" s="65"/>
      <c r="Q98" s="65"/>
      <c r="R98" s="65">
        <f t="shared" si="28"/>
        <v>0</v>
      </c>
      <c r="S98" s="65"/>
      <c r="T98" s="65"/>
      <c r="U98" s="65"/>
      <c r="V98" s="65"/>
      <c r="W98" s="67"/>
      <c r="X98" s="65">
        <f>SUM(Y98:AC98)</f>
        <v>0</v>
      </c>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8"/>
    </row>
    <row r="99" spans="1:58" s="83" customFormat="1" ht="15" customHeight="1" x14ac:dyDescent="0.2">
      <c r="A99" s="70" t="s">
        <v>313</v>
      </c>
      <c r="B99" s="71">
        <f t="shared" ref="B99" si="29">SUM(B95:B98)</f>
        <v>0</v>
      </c>
      <c r="C99" s="71">
        <f t="shared" ref="C99:BF99" si="30">SUM(C95:C98)</f>
        <v>0</v>
      </c>
      <c r="D99" s="71"/>
      <c r="E99" s="71">
        <f t="shared" si="30"/>
        <v>0</v>
      </c>
      <c r="F99" s="71">
        <f t="shared" si="30"/>
        <v>0</v>
      </c>
      <c r="G99" s="71">
        <f t="shared" si="30"/>
        <v>0</v>
      </c>
      <c r="H99" s="71">
        <f t="shared" si="30"/>
        <v>0</v>
      </c>
      <c r="I99" s="71">
        <f t="shared" si="30"/>
        <v>0</v>
      </c>
      <c r="J99" s="71">
        <f t="shared" si="30"/>
        <v>0</v>
      </c>
      <c r="K99" s="71">
        <f t="shared" si="30"/>
        <v>0</v>
      </c>
      <c r="L99" s="71">
        <f t="shared" si="30"/>
        <v>0</v>
      </c>
      <c r="M99" s="71">
        <f t="shared" si="30"/>
        <v>0</v>
      </c>
      <c r="N99" s="72">
        <f t="shared" si="30"/>
        <v>0</v>
      </c>
      <c r="O99" s="71">
        <f t="shared" si="30"/>
        <v>0</v>
      </c>
      <c r="P99" s="71">
        <f t="shared" si="30"/>
        <v>0</v>
      </c>
      <c r="Q99" s="71">
        <f t="shared" si="30"/>
        <v>0</v>
      </c>
      <c r="R99" s="71">
        <f t="shared" si="30"/>
        <v>0</v>
      </c>
      <c r="S99" s="71">
        <f t="shared" si="30"/>
        <v>0</v>
      </c>
      <c r="T99" s="71">
        <f t="shared" si="30"/>
        <v>0</v>
      </c>
      <c r="U99" s="71">
        <f t="shared" si="30"/>
        <v>0</v>
      </c>
      <c r="V99" s="71">
        <f t="shared" si="30"/>
        <v>0</v>
      </c>
      <c r="W99" s="72">
        <f t="shared" si="30"/>
        <v>0</v>
      </c>
      <c r="X99" s="72">
        <f t="shared" si="30"/>
        <v>0</v>
      </c>
      <c r="Y99" s="71">
        <f t="shared" si="30"/>
        <v>0</v>
      </c>
      <c r="Z99" s="71">
        <f t="shared" si="30"/>
        <v>0</v>
      </c>
      <c r="AA99" s="71">
        <f t="shared" si="30"/>
        <v>0</v>
      </c>
      <c r="AB99" s="71">
        <f t="shared" si="30"/>
        <v>0</v>
      </c>
      <c r="AC99" s="71">
        <f t="shared" si="30"/>
        <v>0</v>
      </c>
      <c r="AD99" s="71">
        <f t="shared" si="30"/>
        <v>0</v>
      </c>
      <c r="AE99" s="71">
        <f t="shared" si="30"/>
        <v>0</v>
      </c>
      <c r="AF99" s="71">
        <f t="shared" si="30"/>
        <v>0</v>
      </c>
      <c r="AG99" s="71">
        <f t="shared" si="30"/>
        <v>0</v>
      </c>
      <c r="AH99" s="71">
        <f t="shared" si="30"/>
        <v>0</v>
      </c>
      <c r="AI99" s="71">
        <f t="shared" si="30"/>
        <v>0</v>
      </c>
      <c r="AJ99" s="71">
        <f t="shared" si="30"/>
        <v>0</v>
      </c>
      <c r="AK99" s="71">
        <f t="shared" si="30"/>
        <v>0</v>
      </c>
      <c r="AL99" s="71">
        <f t="shared" si="30"/>
        <v>0</v>
      </c>
      <c r="AM99" s="71">
        <f t="shared" si="30"/>
        <v>0</v>
      </c>
      <c r="AN99" s="71">
        <f t="shared" si="30"/>
        <v>0</v>
      </c>
      <c r="AO99" s="71">
        <f t="shared" si="30"/>
        <v>0</v>
      </c>
      <c r="AP99" s="71">
        <f t="shared" si="30"/>
        <v>0</v>
      </c>
      <c r="AQ99" s="71">
        <f t="shared" si="30"/>
        <v>0</v>
      </c>
      <c r="AR99" s="71">
        <f t="shared" si="30"/>
        <v>0</v>
      </c>
      <c r="AS99" s="71">
        <f t="shared" si="30"/>
        <v>0</v>
      </c>
      <c r="AT99" s="71">
        <f t="shared" si="30"/>
        <v>0</v>
      </c>
      <c r="AU99" s="71">
        <f t="shared" si="30"/>
        <v>0</v>
      </c>
      <c r="AV99" s="71">
        <f t="shared" si="30"/>
        <v>0</v>
      </c>
      <c r="AW99" s="71">
        <f t="shared" si="30"/>
        <v>0</v>
      </c>
      <c r="AX99" s="71">
        <f t="shared" si="30"/>
        <v>0</v>
      </c>
      <c r="AY99" s="71">
        <f t="shared" si="30"/>
        <v>0</v>
      </c>
      <c r="AZ99" s="71">
        <f t="shared" si="30"/>
        <v>0</v>
      </c>
      <c r="BA99" s="71">
        <f t="shared" si="30"/>
        <v>0</v>
      </c>
      <c r="BB99" s="71">
        <f t="shared" si="30"/>
        <v>0</v>
      </c>
      <c r="BC99" s="71">
        <f t="shared" si="30"/>
        <v>0</v>
      </c>
      <c r="BD99" s="71">
        <f t="shared" si="30"/>
        <v>0</v>
      </c>
      <c r="BE99" s="73">
        <f t="shared" si="30"/>
        <v>0</v>
      </c>
      <c r="BF99" s="73">
        <f t="shared" si="30"/>
        <v>0</v>
      </c>
    </row>
    <row r="100" spans="1:58" x14ac:dyDescent="0.2">
      <c r="A100" s="64" t="s">
        <v>242</v>
      </c>
      <c r="B100" s="65"/>
      <c r="C100" s="65"/>
      <c r="D100" s="65"/>
      <c r="E100" s="65"/>
      <c r="F100" s="65"/>
      <c r="G100" s="65"/>
      <c r="H100" s="65"/>
      <c r="I100" s="65"/>
      <c r="J100" s="65"/>
      <c r="K100" s="65"/>
      <c r="L100" s="65"/>
      <c r="M100" s="65"/>
      <c r="N100" s="67"/>
      <c r="O100" s="65"/>
      <c r="P100" s="65"/>
      <c r="Q100" s="65"/>
      <c r="R100" s="65"/>
      <c r="S100" s="65"/>
      <c r="T100" s="65"/>
      <c r="U100" s="65"/>
      <c r="V100" s="65"/>
      <c r="W100" s="67"/>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8"/>
    </row>
    <row r="101" spans="1:58" x14ac:dyDescent="0.2">
      <c r="A101" s="64" t="s">
        <v>314</v>
      </c>
      <c r="B101" s="65"/>
      <c r="C101" s="65"/>
      <c r="D101" s="65"/>
      <c r="E101" s="65"/>
      <c r="F101" s="65"/>
      <c r="G101" s="65"/>
      <c r="H101" s="65"/>
      <c r="I101" s="65"/>
      <c r="J101" s="65"/>
      <c r="K101" s="65"/>
      <c r="L101" s="65"/>
      <c r="M101" s="65"/>
      <c r="N101" s="67"/>
      <c r="O101" s="65"/>
      <c r="P101" s="65"/>
      <c r="Q101" s="65"/>
      <c r="R101" s="65"/>
      <c r="S101" s="65"/>
      <c r="T101" s="65"/>
      <c r="U101" s="65"/>
      <c r="V101" s="65"/>
      <c r="W101" s="67"/>
      <c r="X101" s="65">
        <f>SUM(Y101:AC101)</f>
        <v>0</v>
      </c>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f>+AW101</f>
        <v>0</v>
      </c>
      <c r="BF101" s="68"/>
    </row>
    <row r="102" spans="1:58" x14ac:dyDescent="0.2">
      <c r="A102" s="64" t="s">
        <v>242</v>
      </c>
      <c r="B102" s="65"/>
      <c r="C102" s="65"/>
      <c r="D102" s="65"/>
      <c r="E102" s="65"/>
      <c r="F102" s="65"/>
      <c r="G102" s="65"/>
      <c r="H102" s="65"/>
      <c r="I102" s="65"/>
      <c r="J102" s="65"/>
      <c r="K102" s="65"/>
      <c r="L102" s="65"/>
      <c r="M102" s="65"/>
      <c r="N102" s="67"/>
      <c r="O102" s="65"/>
      <c r="P102" s="65"/>
      <c r="Q102" s="65"/>
      <c r="R102" s="65"/>
      <c r="S102" s="65"/>
      <c r="T102" s="65"/>
      <c r="U102" s="65"/>
      <c r="V102" s="65"/>
      <c r="W102" s="67"/>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8"/>
    </row>
    <row r="103" spans="1:58" x14ac:dyDescent="0.2">
      <c r="A103" s="64" t="s">
        <v>315</v>
      </c>
      <c r="B103" s="65"/>
      <c r="C103" s="65"/>
      <c r="D103" s="65"/>
      <c r="E103" s="65"/>
      <c r="F103" s="65"/>
      <c r="G103" s="65"/>
      <c r="H103" s="65"/>
      <c r="I103" s="65"/>
      <c r="J103" s="65"/>
      <c r="K103" s="65"/>
      <c r="L103" s="65"/>
      <c r="M103" s="65"/>
      <c r="N103" s="67"/>
      <c r="O103" s="65"/>
      <c r="P103" s="65"/>
      <c r="Q103" s="65"/>
      <c r="R103" s="65"/>
      <c r="S103" s="65"/>
      <c r="T103" s="65"/>
      <c r="U103" s="65"/>
      <c r="V103" s="65"/>
      <c r="W103" s="67"/>
      <c r="X103" s="65">
        <f>SUM(Y103:AC103)</f>
        <v>0</v>
      </c>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8"/>
    </row>
    <row r="104" spans="1:58" x14ac:dyDescent="0.2">
      <c r="A104" s="64" t="s">
        <v>316</v>
      </c>
      <c r="B104" s="65"/>
      <c r="C104" s="65"/>
      <c r="D104" s="65"/>
      <c r="E104" s="65"/>
      <c r="F104" s="65"/>
      <c r="G104" s="65"/>
      <c r="H104" s="65"/>
      <c r="I104" s="65"/>
      <c r="J104" s="65"/>
      <c r="K104" s="65"/>
      <c r="L104" s="65"/>
      <c r="M104" s="65"/>
      <c r="N104" s="67"/>
      <c r="O104" s="65"/>
      <c r="P104" s="65"/>
      <c r="Q104" s="65"/>
      <c r="R104" s="65"/>
      <c r="S104" s="65"/>
      <c r="T104" s="65"/>
      <c r="U104" s="65"/>
      <c r="V104" s="65"/>
      <c r="W104" s="67"/>
      <c r="X104" s="65">
        <f>SUM(Y104:AC104)</f>
        <v>0</v>
      </c>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8"/>
    </row>
    <row r="105" spans="1:58" x14ac:dyDescent="0.2">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f t="shared" ref="X105:X106" si="31">SUM(Y105:AC105)</f>
        <v>0</v>
      </c>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8"/>
    </row>
    <row r="106" spans="1:58" x14ac:dyDescent="0.2">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c r="X106" s="65">
        <f t="shared" si="31"/>
        <v>0</v>
      </c>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10" sqref="A10"/>
    </sheetView>
  </sheetViews>
  <sheetFormatPr defaultRowHeight="12.75" x14ac:dyDescent="0.2"/>
  <cols>
    <col min="1" max="1" width="80" bestFit="1" customWidth="1"/>
  </cols>
  <sheetData>
    <row r="1" spans="1:1" ht="18" x14ac:dyDescent="0.25">
      <c r="A1" s="23" t="s">
        <v>331</v>
      </c>
    </row>
    <row r="2" spans="1:1" ht="30" x14ac:dyDescent="0.2">
      <c r="A2" s="126" t="s">
        <v>359</v>
      </c>
    </row>
    <row r="3" spans="1:1" ht="15" x14ac:dyDescent="0.2">
      <c r="A3" s="126" t="s">
        <v>360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Explanation</vt:lpstr>
      <vt:lpstr>Commodity flow native units</vt:lpstr>
      <vt:lpstr>Commodity flow TJ</vt:lpstr>
      <vt:lpstr>Disaggregate balance</vt:lpstr>
      <vt:lpstr>Aggregate balance</vt:lpstr>
      <vt:lpstr>Notes</vt:lpstr>
      <vt:lpstr>Emissions</vt:lpstr>
      <vt:lpstr>Notes on Emissions</vt:lpstr>
      <vt:lpstr>'Aggregate balance'!Print_Area</vt:lpstr>
      <vt:lpstr>'Disaggregate balance'!Print_Area</vt:lpstr>
      <vt:lpstr>Emissions!Print_Area</vt:lpstr>
      <vt:lpstr>'Disaggregate balance'!Print_Titles</vt:lpstr>
      <vt:lpstr>Emissions!Print_Titles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Maluta Kwinda</dc:creator>
  <cp:lastModifiedBy>Thabisho Kgaditsi</cp:lastModifiedBy>
  <cp:lastPrinted>2010-04-22T12:57:28Z</cp:lastPrinted>
  <dcterms:created xsi:type="dcterms:W3CDTF">2003-10-02T12:06:59Z</dcterms:created>
  <dcterms:modified xsi:type="dcterms:W3CDTF">2021-04-21T13:44:18Z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