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files\media\explained\"/>
    </mc:Choice>
  </mc:AlternateContent>
  <bookViews>
    <workbookView xWindow="0" yWindow="0" windowWidth="25200" windowHeight="11850" tabRatio="757" activeTab="4"/>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balance'!$A:$BF</definedName>
    <definedName name="_xlnm.Print_Area" localSheetId="6">Emissions!$A:$BF</definedName>
    <definedName name="_xlnm.Print_Titles" localSheetId="3">'Disaggregate balance'!$A:$A</definedName>
    <definedName name="_xlnm.Print_Titles" localSheetId="6">Emissions!$A:$A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8" i="10" l="1"/>
  <c r="B97" i="10"/>
  <c r="B96" i="10"/>
  <c r="B95" i="10"/>
  <c r="B99" i="10" s="1"/>
  <c r="B93" i="10"/>
  <c r="B92" i="10"/>
  <c r="B91" i="10"/>
  <c r="B90" i="10"/>
  <c r="B87" i="10"/>
  <c r="B86" i="10"/>
  <c r="B85" i="10"/>
  <c r="B84" i="10"/>
  <c r="B83" i="10"/>
  <c r="B81" i="10"/>
  <c r="B80" i="10"/>
  <c r="B79" i="10"/>
  <c r="B78" i="10"/>
  <c r="B75" i="10"/>
  <c r="B74" i="10"/>
  <c r="B73" i="10"/>
  <c r="B72" i="10"/>
  <c r="B71" i="10"/>
  <c r="B70" i="10"/>
  <c r="B69" i="10"/>
  <c r="B66" i="10"/>
  <c r="B65" i="10"/>
  <c r="B64" i="10"/>
  <c r="B63" i="10"/>
  <c r="B62" i="10"/>
  <c r="B61" i="10"/>
  <c r="B60" i="10"/>
  <c r="B59" i="10"/>
  <c r="B58" i="10"/>
  <c r="B57" i="10"/>
  <c r="B56" i="10"/>
  <c r="B55" i="10"/>
  <c r="B54" i="10"/>
  <c r="B49" i="10"/>
  <c r="B47" i="10"/>
  <c r="B46" i="10"/>
  <c r="B45" i="10"/>
  <c r="B44" i="10"/>
  <c r="B43" i="10"/>
  <c r="B42" i="10"/>
  <c r="B41" i="10"/>
  <c r="B40" i="10"/>
  <c r="B39" i="10"/>
  <c r="B36" i="10" s="1"/>
  <c r="B38" i="10"/>
  <c r="B37" i="10"/>
  <c r="B34" i="10"/>
  <c r="B33" i="10"/>
  <c r="B32" i="10"/>
  <c r="B31" i="10"/>
  <c r="B30" i="10"/>
  <c r="B29" i="10"/>
  <c r="B28" i="10"/>
  <c r="B27" i="10"/>
  <c r="B26" i="10"/>
  <c r="B25" i="10"/>
  <c r="B24" i="10"/>
  <c r="B23" i="10"/>
  <c r="B22" i="10"/>
  <c r="B21" i="10"/>
  <c r="B20" i="10"/>
  <c r="B19" i="10"/>
  <c r="B18" i="10"/>
  <c r="B14" i="10"/>
  <c r="B11" i="10"/>
  <c r="B10" i="10"/>
  <c r="B9" i="10"/>
  <c r="B8" i="10"/>
  <c r="B7" i="10"/>
  <c r="B6" i="10"/>
  <c r="B98" i="6"/>
  <c r="B97" i="6"/>
  <c r="B96" i="6"/>
  <c r="B95" i="6"/>
  <c r="B93" i="6"/>
  <c r="B92" i="6"/>
  <c r="B91" i="6"/>
  <c r="B90" i="6"/>
  <c r="B87" i="6"/>
  <c r="B86" i="6"/>
  <c r="B85" i="6"/>
  <c r="B84" i="6"/>
  <c r="B81" i="6"/>
  <c r="B80" i="6"/>
  <c r="B79" i="6"/>
  <c r="B78" i="6"/>
  <c r="B75" i="6"/>
  <c r="B74" i="6"/>
  <c r="B73" i="6"/>
  <c r="B72" i="6"/>
  <c r="B71" i="6"/>
  <c r="B70" i="6"/>
  <c r="B69" i="6"/>
  <c r="B66" i="6"/>
  <c r="B65" i="6"/>
  <c r="B64" i="6"/>
  <c r="B63" i="6"/>
  <c r="B62" i="6"/>
  <c r="B61" i="6"/>
  <c r="B60" i="6"/>
  <c r="B59" i="6"/>
  <c r="B58" i="6"/>
  <c r="B57" i="6"/>
  <c r="B56" i="6"/>
  <c r="B55" i="6"/>
  <c r="B54" i="6"/>
  <c r="B49" i="6"/>
  <c r="B47" i="6"/>
  <c r="B46" i="6"/>
  <c r="B45" i="6"/>
  <c r="B44" i="6"/>
  <c r="B43" i="6"/>
  <c r="B42" i="6"/>
  <c r="B41" i="6"/>
  <c r="B40" i="6"/>
  <c r="B39" i="6"/>
  <c r="B38" i="6"/>
  <c r="B37" i="6"/>
  <c r="B34" i="6"/>
  <c r="B33" i="6"/>
  <c r="B32" i="6"/>
  <c r="B31" i="6"/>
  <c r="B30" i="6"/>
  <c r="B29" i="6"/>
  <c r="B28" i="6"/>
  <c r="B27" i="6"/>
  <c r="B26" i="6"/>
  <c r="B25" i="6"/>
  <c r="B24" i="6"/>
  <c r="B23" i="6"/>
  <c r="B22" i="6"/>
  <c r="B21" i="6"/>
  <c r="B20" i="6"/>
  <c r="B19" i="6"/>
  <c r="B18" i="6"/>
  <c r="B14" i="6"/>
  <c r="B11" i="6"/>
  <c r="B10" i="6"/>
  <c r="B9" i="6"/>
  <c r="B8" i="6"/>
  <c r="B7" i="6"/>
  <c r="B6" i="6"/>
  <c r="C21" i="7"/>
  <c r="B92" i="7"/>
  <c r="B91" i="7"/>
  <c r="B90" i="7"/>
  <c r="B89" i="7"/>
  <c r="B88" i="7"/>
  <c r="B87" i="7"/>
  <c r="B85" i="7"/>
  <c r="B84" i="7"/>
  <c r="B83" i="7"/>
  <c r="B82" i="7"/>
  <c r="B81" i="7"/>
  <c r="B80" i="7"/>
  <c r="B79" i="7"/>
  <c r="B78" i="7"/>
  <c r="B76" i="7"/>
  <c r="B75" i="7"/>
  <c r="B74" i="7"/>
  <c r="B73" i="7"/>
  <c r="B71" i="7"/>
  <c r="B70" i="7"/>
  <c r="B69" i="7"/>
  <c r="B68" i="7"/>
  <c r="B66" i="7"/>
  <c r="B65" i="7"/>
  <c r="B64" i="7"/>
  <c r="B63" i="7"/>
  <c r="B62" i="7"/>
  <c r="B61" i="7"/>
  <c r="B60" i="7"/>
  <c r="B58" i="7"/>
  <c r="B57" i="7"/>
  <c r="B56" i="7"/>
  <c r="B55" i="7"/>
  <c r="B54" i="7"/>
  <c r="B53" i="7"/>
  <c r="B52" i="7"/>
  <c r="B51" i="7"/>
  <c r="B50" i="7"/>
  <c r="B49" i="7"/>
  <c r="B48" i="7"/>
  <c r="B47" i="7"/>
  <c r="B46" i="7"/>
  <c r="B43" i="7"/>
  <c r="B42" i="7"/>
  <c r="B41" i="7"/>
  <c r="B40" i="7"/>
  <c r="B39" i="7"/>
  <c r="B38" i="7"/>
  <c r="B37" i="7"/>
  <c r="B36" i="7"/>
  <c r="B35" i="7"/>
  <c r="B34" i="7"/>
  <c r="B33" i="7"/>
  <c r="B32" i="7"/>
  <c r="B30" i="7"/>
  <c r="B29" i="7"/>
  <c r="B28" i="7"/>
  <c r="B27" i="7"/>
  <c r="B26" i="7"/>
  <c r="B25" i="7"/>
  <c r="B24" i="7"/>
  <c r="B23" i="7"/>
  <c r="B22" i="7"/>
  <c r="B21" i="7"/>
  <c r="B20" i="7"/>
  <c r="B19" i="7"/>
  <c r="B18" i="7"/>
  <c r="B17" i="7"/>
  <c r="B16" i="7"/>
  <c r="B15" i="7"/>
  <c r="B14" i="7"/>
  <c r="B11" i="7"/>
  <c r="B9" i="7"/>
  <c r="B8" i="7"/>
  <c r="B7" i="7"/>
  <c r="B6" i="7"/>
  <c r="B5" i="7"/>
  <c r="D86" i="7"/>
  <c r="D77" i="7"/>
  <c r="D72" i="7"/>
  <c r="D67" i="7"/>
  <c r="D44" i="7" s="1"/>
  <c r="D59" i="7"/>
  <c r="D45" i="7"/>
  <c r="D31" i="7"/>
  <c r="D13" i="7"/>
  <c r="D10" i="7"/>
  <c r="B77" i="10" l="1"/>
  <c r="B12" i="10"/>
  <c r="B17" i="10"/>
  <c r="B89" i="10"/>
  <c r="D12" i="7"/>
  <c r="B68" i="10"/>
  <c r="B53" i="10"/>
  <c r="D86" i="5"/>
  <c r="D77" i="5"/>
  <c r="D72" i="5"/>
  <c r="D67" i="5"/>
  <c r="D59" i="5"/>
  <c r="D45" i="5"/>
  <c r="D44" i="5" s="1"/>
  <c r="D31" i="5"/>
  <c r="D13" i="5"/>
  <c r="D10" i="5"/>
  <c r="B92" i="5"/>
  <c r="B91" i="5"/>
  <c r="B90" i="5"/>
  <c r="B89" i="5"/>
  <c r="B88" i="5"/>
  <c r="B87" i="5"/>
  <c r="B85" i="5"/>
  <c r="B84" i="5"/>
  <c r="B83" i="5"/>
  <c r="B82" i="5"/>
  <c r="B81" i="5"/>
  <c r="B80" i="5"/>
  <c r="B79" i="5"/>
  <c r="B78" i="5"/>
  <c r="B76" i="5"/>
  <c r="B75" i="5"/>
  <c r="B74" i="5"/>
  <c r="B73" i="5"/>
  <c r="B71" i="5"/>
  <c r="B70" i="5"/>
  <c r="B69" i="5"/>
  <c r="B68" i="5"/>
  <c r="B66" i="5"/>
  <c r="B65" i="5"/>
  <c r="B64" i="5"/>
  <c r="B63" i="5"/>
  <c r="B62" i="5"/>
  <c r="B61" i="5"/>
  <c r="B60" i="5"/>
  <c r="B58" i="5"/>
  <c r="B57" i="5"/>
  <c r="B56" i="5"/>
  <c r="B55" i="5"/>
  <c r="B54" i="5"/>
  <c r="B53" i="5"/>
  <c r="B52" i="5"/>
  <c r="B51" i="5"/>
  <c r="B50" i="5"/>
  <c r="B49" i="5"/>
  <c r="B48" i="5"/>
  <c r="B47" i="5"/>
  <c r="B46" i="5"/>
  <c r="B43" i="5"/>
  <c r="B42" i="5"/>
  <c r="B41" i="5"/>
  <c r="B40" i="5"/>
  <c r="B39" i="5"/>
  <c r="B38" i="5"/>
  <c r="B37" i="5"/>
  <c r="B36" i="5"/>
  <c r="B35" i="5"/>
  <c r="B34" i="5"/>
  <c r="B33" i="5"/>
  <c r="B32" i="5"/>
  <c r="B30" i="5"/>
  <c r="B29" i="5"/>
  <c r="B28" i="5"/>
  <c r="B27" i="5"/>
  <c r="B26" i="5"/>
  <c r="B25" i="5"/>
  <c r="B24" i="5"/>
  <c r="B23" i="5"/>
  <c r="B22" i="5"/>
  <c r="B21" i="5"/>
  <c r="B20" i="5"/>
  <c r="B19" i="5"/>
  <c r="B18" i="5"/>
  <c r="B17" i="5"/>
  <c r="B16" i="5"/>
  <c r="B15" i="5"/>
  <c r="B14" i="5"/>
  <c r="B11" i="5"/>
  <c r="B9" i="5"/>
  <c r="B8" i="5"/>
  <c r="B7" i="5"/>
  <c r="B6" i="5"/>
  <c r="B5" i="5"/>
  <c r="B4" i="5"/>
  <c r="B4" i="7"/>
  <c r="B51" i="10" l="1"/>
  <c r="B15" i="10" s="1"/>
  <c r="D12" i="5"/>
  <c r="C4" i="5"/>
  <c r="X4" i="5"/>
  <c r="C5" i="5"/>
  <c r="R5" i="5"/>
  <c r="R10" i="5" s="1"/>
  <c r="X5" i="5"/>
  <c r="C6" i="5"/>
  <c r="R6" i="5"/>
  <c r="X6" i="5"/>
  <c r="C7" i="5"/>
  <c r="R7" i="5"/>
  <c r="X7" i="5"/>
  <c r="C8" i="5"/>
  <c r="R8" i="5"/>
  <c r="X8" i="5"/>
  <c r="C9" i="5"/>
  <c r="R9" i="5"/>
  <c r="X9" i="5"/>
  <c r="E10" i="5"/>
  <c r="F10" i="5"/>
  <c r="G10" i="5"/>
  <c r="H10" i="5"/>
  <c r="I10" i="5"/>
  <c r="J10" i="5"/>
  <c r="K10" i="5"/>
  <c r="L10" i="5"/>
  <c r="M10" i="5"/>
  <c r="N10" i="5"/>
  <c r="P10" i="5"/>
  <c r="Q10" i="5"/>
  <c r="S10" i="5"/>
  <c r="T10" i="5"/>
  <c r="U10" i="5"/>
  <c r="V10" i="5"/>
  <c r="W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C11" i="5"/>
  <c r="X11" i="5"/>
  <c r="E13" i="5"/>
  <c r="F13" i="5"/>
  <c r="G13" i="5"/>
  <c r="H13" i="5"/>
  <c r="I13" i="5"/>
  <c r="J13" i="5"/>
  <c r="K13" i="5"/>
  <c r="L13" i="5"/>
  <c r="M13" i="5"/>
  <c r="N13" i="5"/>
  <c r="O13" i="5"/>
  <c r="P13" i="5"/>
  <c r="Q13" i="5"/>
  <c r="S13" i="5"/>
  <c r="T13" i="5"/>
  <c r="U13" i="5"/>
  <c r="V13" i="5"/>
  <c r="W13" i="5"/>
  <c r="Y13" i="5"/>
  <c r="Z13" i="5"/>
  <c r="X13" i="5" s="1"/>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C14" i="5"/>
  <c r="R14" i="5"/>
  <c r="R13" i="5" s="1"/>
  <c r="X14" i="5"/>
  <c r="C15" i="5"/>
  <c r="X15" i="5"/>
  <c r="C16" i="5"/>
  <c r="R16" i="5"/>
  <c r="X16" i="5"/>
  <c r="C17" i="5"/>
  <c r="R17" i="5"/>
  <c r="X17" i="5"/>
  <c r="C18" i="5"/>
  <c r="R18" i="5"/>
  <c r="X18" i="5"/>
  <c r="C19" i="5"/>
  <c r="R19" i="5"/>
  <c r="X19" i="5"/>
  <c r="C20" i="5"/>
  <c r="R20" i="5"/>
  <c r="X20" i="5"/>
  <c r="C21" i="5"/>
  <c r="R21" i="5"/>
  <c r="X21" i="5"/>
  <c r="C22" i="5"/>
  <c r="R22" i="5"/>
  <c r="X22" i="5"/>
  <c r="C23" i="5"/>
  <c r="R23" i="5"/>
  <c r="X23" i="5"/>
  <c r="C24" i="5"/>
  <c r="R24" i="5"/>
  <c r="X24" i="5"/>
  <c r="C25" i="5"/>
  <c r="R25" i="5"/>
  <c r="X25" i="5"/>
  <c r="C26" i="5"/>
  <c r="R26" i="5"/>
  <c r="X26" i="5"/>
  <c r="C27" i="5"/>
  <c r="R27" i="5"/>
  <c r="X27" i="5"/>
  <c r="C28" i="5"/>
  <c r="R28" i="5"/>
  <c r="X28" i="5"/>
  <c r="C29" i="5"/>
  <c r="R29" i="5"/>
  <c r="X29" i="5"/>
  <c r="C30" i="5"/>
  <c r="X30" i="5"/>
  <c r="E31" i="5"/>
  <c r="B31" i="5" s="1"/>
  <c r="F31" i="5"/>
  <c r="G31" i="5"/>
  <c r="H31" i="5"/>
  <c r="I31" i="5"/>
  <c r="J31" i="5"/>
  <c r="K31" i="5"/>
  <c r="L31" i="5"/>
  <c r="M31" i="5"/>
  <c r="N31" i="5"/>
  <c r="Q31" i="5"/>
  <c r="S31" i="5"/>
  <c r="T31" i="5"/>
  <c r="U31" i="5"/>
  <c r="V31" i="5"/>
  <c r="W31" i="5"/>
  <c r="Y31" i="5"/>
  <c r="Z31" i="5"/>
  <c r="AA31" i="5"/>
  <c r="AB31" i="5"/>
  <c r="X31" i="5" s="1"/>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C32" i="5"/>
  <c r="R32" i="5"/>
  <c r="X32" i="5"/>
  <c r="C33" i="5"/>
  <c r="R33" i="5"/>
  <c r="X33" i="5"/>
  <c r="C34" i="5"/>
  <c r="R34" i="5"/>
  <c r="X34" i="5"/>
  <c r="C35" i="5"/>
  <c r="R35" i="5"/>
  <c r="X35" i="5"/>
  <c r="C36" i="5"/>
  <c r="R36" i="5"/>
  <c r="X36" i="5"/>
  <c r="C37" i="5"/>
  <c r="R37" i="5"/>
  <c r="X37" i="5"/>
  <c r="C38" i="5"/>
  <c r="R38" i="5"/>
  <c r="X38" i="5"/>
  <c r="C39" i="5"/>
  <c r="R39" i="5"/>
  <c r="X39" i="5"/>
  <c r="C40" i="5"/>
  <c r="R40" i="5"/>
  <c r="X40" i="5"/>
  <c r="C41" i="5"/>
  <c r="R41" i="5"/>
  <c r="X41" i="5"/>
  <c r="C42" i="5"/>
  <c r="R42" i="5"/>
  <c r="X42" i="5"/>
  <c r="C43" i="5"/>
  <c r="R43" i="5"/>
  <c r="X43" i="5"/>
  <c r="U44" i="5"/>
  <c r="E45" i="5"/>
  <c r="F45" i="5"/>
  <c r="G45" i="5"/>
  <c r="G44" i="5" s="1"/>
  <c r="H45" i="5"/>
  <c r="I45" i="5"/>
  <c r="J45" i="5"/>
  <c r="K45" i="5"/>
  <c r="K44" i="5" s="1"/>
  <c r="L45" i="5"/>
  <c r="M45" i="5"/>
  <c r="N45" i="5"/>
  <c r="P45" i="5"/>
  <c r="P44" i="5" s="1"/>
  <c r="Q45" i="5"/>
  <c r="Q44" i="5" s="1"/>
  <c r="S45" i="5"/>
  <c r="T45" i="5"/>
  <c r="T44" i="5" s="1"/>
  <c r="U45" i="5"/>
  <c r="V45" i="5"/>
  <c r="W45" i="5"/>
  <c r="Y45" i="5"/>
  <c r="X45" i="5" s="1"/>
  <c r="Z45" i="5"/>
  <c r="AA45" i="5"/>
  <c r="AB45" i="5"/>
  <c r="AC45" i="5"/>
  <c r="AC44" i="5" s="1"/>
  <c r="AD45" i="5"/>
  <c r="AE45" i="5"/>
  <c r="AF45" i="5"/>
  <c r="AG45" i="5"/>
  <c r="AH45" i="5"/>
  <c r="AI45" i="5"/>
  <c r="AJ45" i="5"/>
  <c r="AK45" i="5"/>
  <c r="AL45" i="5"/>
  <c r="AM45" i="5"/>
  <c r="AN45" i="5"/>
  <c r="AO45" i="5"/>
  <c r="AO44" i="5" s="1"/>
  <c r="AP45" i="5"/>
  <c r="AQ45" i="5"/>
  <c r="AR45" i="5"/>
  <c r="AS45" i="5"/>
  <c r="AS44" i="5" s="1"/>
  <c r="AT45" i="5"/>
  <c r="AU45" i="5"/>
  <c r="AV45" i="5"/>
  <c r="AW45" i="5"/>
  <c r="AW44" i="5" s="1"/>
  <c r="AX45" i="5"/>
  <c r="AY45" i="5"/>
  <c r="AZ45" i="5"/>
  <c r="BA45" i="5"/>
  <c r="BA44" i="5" s="1"/>
  <c r="BB45" i="5"/>
  <c r="BC45" i="5"/>
  <c r="BD45" i="5"/>
  <c r="BE45" i="5"/>
  <c r="BF45" i="5"/>
  <c r="C46" i="5"/>
  <c r="R46" i="5"/>
  <c r="X46" i="5"/>
  <c r="C47" i="5"/>
  <c r="R47" i="5"/>
  <c r="X47" i="5"/>
  <c r="C48" i="5"/>
  <c r="R48" i="5"/>
  <c r="X48" i="5"/>
  <c r="C49" i="5"/>
  <c r="R49" i="5"/>
  <c r="X49" i="5"/>
  <c r="C50" i="5"/>
  <c r="R50" i="5"/>
  <c r="X50" i="5"/>
  <c r="C51" i="5"/>
  <c r="R51" i="5"/>
  <c r="X51" i="5"/>
  <c r="C52" i="5"/>
  <c r="R52" i="5"/>
  <c r="X52" i="5"/>
  <c r="C53" i="5"/>
  <c r="R53" i="5"/>
  <c r="X53" i="5"/>
  <c r="C54" i="5"/>
  <c r="R54" i="5"/>
  <c r="X54" i="5"/>
  <c r="C55" i="5"/>
  <c r="R55" i="5"/>
  <c r="X55" i="5"/>
  <c r="C56" i="5"/>
  <c r="R56" i="5"/>
  <c r="X56" i="5"/>
  <c r="C57" i="5"/>
  <c r="R57" i="5"/>
  <c r="X57" i="5"/>
  <c r="C58" i="5"/>
  <c r="R58" i="5"/>
  <c r="X58" i="5"/>
  <c r="E59" i="5"/>
  <c r="F59" i="5"/>
  <c r="G59" i="5"/>
  <c r="H59" i="5"/>
  <c r="C59" i="5" s="1"/>
  <c r="I59" i="5"/>
  <c r="J59" i="5"/>
  <c r="K59" i="5"/>
  <c r="L59" i="5"/>
  <c r="M59" i="5"/>
  <c r="N59" i="5"/>
  <c r="Q59" i="5"/>
  <c r="S59" i="5"/>
  <c r="T59" i="5"/>
  <c r="U59" i="5"/>
  <c r="V59" i="5"/>
  <c r="W59" i="5"/>
  <c r="Y59" i="5"/>
  <c r="Z59" i="5"/>
  <c r="AA59" i="5"/>
  <c r="AB59" i="5"/>
  <c r="X59" i="5" s="1"/>
  <c r="AC59" i="5"/>
  <c r="AD59" i="5"/>
  <c r="AE59" i="5"/>
  <c r="AF59" i="5"/>
  <c r="AG59" i="5"/>
  <c r="AH59" i="5"/>
  <c r="AI59" i="5"/>
  <c r="AJ59" i="5"/>
  <c r="AK59" i="5"/>
  <c r="AL59" i="5"/>
  <c r="AM59" i="5"/>
  <c r="AN59" i="5"/>
  <c r="AO59" i="5"/>
  <c r="AP59" i="5"/>
  <c r="AQ59" i="5"/>
  <c r="AR59" i="5"/>
  <c r="AS59" i="5"/>
  <c r="AT59" i="5"/>
  <c r="AU59" i="5"/>
  <c r="AV59" i="5"/>
  <c r="AW59" i="5"/>
  <c r="AX59" i="5"/>
  <c r="AY59" i="5"/>
  <c r="AZ59" i="5"/>
  <c r="BA59" i="5"/>
  <c r="BB59" i="5"/>
  <c r="BC59" i="5"/>
  <c r="BD59" i="5"/>
  <c r="BE59" i="5"/>
  <c r="BF59" i="5"/>
  <c r="C60" i="5"/>
  <c r="R60" i="5"/>
  <c r="X60" i="5"/>
  <c r="C61" i="5"/>
  <c r="R61" i="5"/>
  <c r="X61" i="5"/>
  <c r="C62" i="5"/>
  <c r="R62" i="5"/>
  <c r="X62" i="5"/>
  <c r="C63" i="5"/>
  <c r="R63" i="5"/>
  <c r="X63" i="5"/>
  <c r="C64" i="5"/>
  <c r="R64" i="5"/>
  <c r="X64" i="5"/>
  <c r="C65" i="5"/>
  <c r="R65" i="5"/>
  <c r="X65" i="5"/>
  <c r="C66" i="5"/>
  <c r="R66" i="5"/>
  <c r="X66" i="5"/>
  <c r="E67" i="5"/>
  <c r="F67" i="5"/>
  <c r="G67" i="5"/>
  <c r="H67" i="5"/>
  <c r="I67" i="5"/>
  <c r="J67" i="5"/>
  <c r="K67" i="5"/>
  <c r="L67" i="5"/>
  <c r="M67" i="5"/>
  <c r="N67" i="5"/>
  <c r="Q67" i="5"/>
  <c r="S67" i="5"/>
  <c r="T67" i="5"/>
  <c r="U67" i="5"/>
  <c r="V67" i="5"/>
  <c r="W67" i="5"/>
  <c r="Y67" i="5"/>
  <c r="Z67" i="5"/>
  <c r="AA67" i="5"/>
  <c r="AB67" i="5"/>
  <c r="AC67" i="5"/>
  <c r="AD67" i="5"/>
  <c r="AE67" i="5"/>
  <c r="AF67" i="5"/>
  <c r="AG67" i="5"/>
  <c r="AH67" i="5"/>
  <c r="AI67" i="5"/>
  <c r="AJ67" i="5"/>
  <c r="AK67" i="5"/>
  <c r="AL67" i="5"/>
  <c r="AM67" i="5"/>
  <c r="AN67" i="5"/>
  <c r="AO67" i="5"/>
  <c r="AP67" i="5"/>
  <c r="AQ67" i="5"/>
  <c r="AR67" i="5"/>
  <c r="AS67" i="5"/>
  <c r="AT67" i="5"/>
  <c r="AU67" i="5"/>
  <c r="AV67" i="5"/>
  <c r="AW67" i="5"/>
  <c r="AX67" i="5"/>
  <c r="AY67" i="5"/>
  <c r="AZ67" i="5"/>
  <c r="BA67" i="5"/>
  <c r="BB67" i="5"/>
  <c r="BC67" i="5"/>
  <c r="BD67" i="5"/>
  <c r="BE67" i="5"/>
  <c r="BF67" i="5"/>
  <c r="C68" i="5"/>
  <c r="R68" i="5"/>
  <c r="R67" i="5" s="1"/>
  <c r="X68" i="5"/>
  <c r="C69" i="5"/>
  <c r="R69" i="5"/>
  <c r="X69" i="5"/>
  <c r="C70" i="5"/>
  <c r="R70" i="5"/>
  <c r="X70" i="5"/>
  <c r="C71" i="5"/>
  <c r="R71" i="5"/>
  <c r="X71" i="5"/>
  <c r="E72" i="5"/>
  <c r="F72" i="5"/>
  <c r="G72" i="5"/>
  <c r="H72" i="5"/>
  <c r="I72" i="5"/>
  <c r="J72" i="5"/>
  <c r="K72" i="5"/>
  <c r="L72" i="5"/>
  <c r="M72" i="5"/>
  <c r="N72" i="5"/>
  <c r="O72" i="5"/>
  <c r="P72" i="5"/>
  <c r="Q72" i="5"/>
  <c r="S72" i="5"/>
  <c r="T72" i="5"/>
  <c r="U72" i="5"/>
  <c r="V72" i="5"/>
  <c r="W72" i="5"/>
  <c r="Y72" i="5"/>
  <c r="Z72" i="5"/>
  <c r="AA72" i="5"/>
  <c r="AB72" i="5"/>
  <c r="AC72" i="5"/>
  <c r="AD72" i="5"/>
  <c r="AE72" i="5"/>
  <c r="AF72" i="5"/>
  <c r="AG72" i="5"/>
  <c r="AH72" i="5"/>
  <c r="AI72" i="5"/>
  <c r="AJ72" i="5"/>
  <c r="AK72" i="5"/>
  <c r="AL72" i="5"/>
  <c r="AM72" i="5"/>
  <c r="AN72" i="5"/>
  <c r="AO72" i="5"/>
  <c r="AP72" i="5"/>
  <c r="AQ72" i="5"/>
  <c r="AR72" i="5"/>
  <c r="AS72" i="5"/>
  <c r="AT72" i="5"/>
  <c r="AU72" i="5"/>
  <c r="AV72" i="5"/>
  <c r="AW72" i="5"/>
  <c r="AX72" i="5"/>
  <c r="AY72" i="5"/>
  <c r="AZ72" i="5"/>
  <c r="BA72" i="5"/>
  <c r="BB72" i="5"/>
  <c r="BC72" i="5"/>
  <c r="BD72" i="5"/>
  <c r="BE72" i="5"/>
  <c r="BF72" i="5"/>
  <c r="C73" i="5"/>
  <c r="R73" i="5"/>
  <c r="X73" i="5"/>
  <c r="C74" i="5"/>
  <c r="R74" i="5"/>
  <c r="R72" i="5" s="1"/>
  <c r="X74" i="5"/>
  <c r="C75" i="5"/>
  <c r="R75" i="5"/>
  <c r="X75" i="5"/>
  <c r="C76" i="5"/>
  <c r="R76" i="5"/>
  <c r="X76" i="5"/>
  <c r="C77" i="5"/>
  <c r="E77" i="5"/>
  <c r="B77" i="5" s="1"/>
  <c r="F77" i="5"/>
  <c r="Q77" i="5"/>
  <c r="S77" i="5"/>
  <c r="T77" i="5"/>
  <c r="U77" i="5"/>
  <c r="V77" i="5"/>
  <c r="W77" i="5"/>
  <c r="AV77" i="5"/>
  <c r="AW77" i="5"/>
  <c r="AX77" i="5"/>
  <c r="AY77" i="5"/>
  <c r="AZ77" i="5"/>
  <c r="BA77" i="5"/>
  <c r="BB77" i="5"/>
  <c r="BC77" i="5"/>
  <c r="BD77" i="5"/>
  <c r="BE77" i="5"/>
  <c r="BF77" i="5"/>
  <c r="C78" i="5"/>
  <c r="R78" i="5"/>
  <c r="X78" i="5"/>
  <c r="C79" i="5"/>
  <c r="X79" i="5"/>
  <c r="C80" i="5"/>
  <c r="R80" i="5"/>
  <c r="X80" i="5"/>
  <c r="C81" i="5"/>
  <c r="R81" i="5"/>
  <c r="X81" i="5"/>
  <c r="C82" i="5"/>
  <c r="R82" i="5"/>
  <c r="X82" i="5"/>
  <c r="C83" i="5"/>
  <c r="R83" i="5"/>
  <c r="X83" i="5"/>
  <c r="C84" i="5"/>
  <c r="R84" i="5"/>
  <c r="X84" i="5"/>
  <c r="C85" i="5"/>
  <c r="R85" i="5"/>
  <c r="X85" i="5"/>
  <c r="E86" i="5"/>
  <c r="B86" i="5" s="1"/>
  <c r="F86" i="5"/>
  <c r="G86" i="5"/>
  <c r="H86" i="5"/>
  <c r="I86" i="5"/>
  <c r="J86" i="5"/>
  <c r="K86" i="5"/>
  <c r="L86" i="5"/>
  <c r="M86" i="5"/>
  <c r="N86" i="5"/>
  <c r="O86" i="5"/>
  <c r="P86" i="5"/>
  <c r="Q86" i="5"/>
  <c r="S86" i="5"/>
  <c r="T86" i="5"/>
  <c r="U86" i="5"/>
  <c r="V86" i="5"/>
  <c r="W86" i="5"/>
  <c r="Y86" i="5"/>
  <c r="Z86" i="5"/>
  <c r="AA86" i="5"/>
  <c r="AB86" i="5"/>
  <c r="AC86" i="5"/>
  <c r="AD86" i="5"/>
  <c r="AE86" i="5"/>
  <c r="AF86" i="5"/>
  <c r="AG86" i="5"/>
  <c r="AH86" i="5"/>
  <c r="AI86" i="5"/>
  <c r="AJ86" i="5"/>
  <c r="AK86" i="5"/>
  <c r="AL86" i="5"/>
  <c r="AM86" i="5"/>
  <c r="AN86" i="5"/>
  <c r="AO86" i="5"/>
  <c r="AP86" i="5"/>
  <c r="AQ86" i="5"/>
  <c r="AR86" i="5"/>
  <c r="AS86" i="5"/>
  <c r="AT86" i="5"/>
  <c r="AU86" i="5"/>
  <c r="AV86" i="5"/>
  <c r="AW86" i="5"/>
  <c r="AX86" i="5"/>
  <c r="AY86" i="5"/>
  <c r="AZ86" i="5"/>
  <c r="BA86" i="5"/>
  <c r="BB86" i="5"/>
  <c r="BC86" i="5"/>
  <c r="BD86" i="5"/>
  <c r="BE86" i="5"/>
  <c r="BF86" i="5"/>
  <c r="C87" i="5"/>
  <c r="R87" i="5"/>
  <c r="C88" i="5"/>
  <c r="R88" i="5"/>
  <c r="C89" i="5"/>
  <c r="R89" i="5"/>
  <c r="C90" i="5"/>
  <c r="R90" i="5"/>
  <c r="C91" i="5"/>
  <c r="R91" i="5"/>
  <c r="C92" i="5"/>
  <c r="R92" i="5"/>
  <c r="B67" i="5" l="1"/>
  <c r="BE44" i="5"/>
  <c r="AK44" i="5"/>
  <c r="AG44" i="5"/>
  <c r="AG12" i="5" s="1"/>
  <c r="R45" i="5"/>
  <c r="B13" i="5"/>
  <c r="X10" i="5"/>
  <c r="U12" i="5"/>
  <c r="I12" i="5"/>
  <c r="C86" i="5"/>
  <c r="B72" i="5"/>
  <c r="L44" i="5"/>
  <c r="L12" i="5" s="1"/>
  <c r="C67" i="5"/>
  <c r="BD44" i="5"/>
  <c r="AZ44" i="5"/>
  <c r="AV44" i="5"/>
  <c r="AR44" i="5"/>
  <c r="AN44" i="5"/>
  <c r="AJ44" i="5"/>
  <c r="AF44" i="5"/>
  <c r="AB44" i="5"/>
  <c r="W44" i="5"/>
  <c r="S44" i="5"/>
  <c r="N44" i="5"/>
  <c r="J44" i="5"/>
  <c r="J12" i="5" s="1"/>
  <c r="F44" i="5"/>
  <c r="C31" i="5"/>
  <c r="BE12" i="5"/>
  <c r="BA12" i="5"/>
  <c r="AW12" i="5"/>
  <c r="AS12" i="5"/>
  <c r="AO12" i="5"/>
  <c r="AK12" i="5"/>
  <c r="AC12" i="5"/>
  <c r="C13" i="5"/>
  <c r="R59" i="5"/>
  <c r="X72" i="5"/>
  <c r="C72" i="5"/>
  <c r="BC44" i="5"/>
  <c r="BC12" i="5" s="1"/>
  <c r="AY44" i="5"/>
  <c r="AY12" i="5" s="1"/>
  <c r="AU44" i="5"/>
  <c r="AQ44" i="5"/>
  <c r="AM44" i="5"/>
  <c r="AM12" i="5" s="1"/>
  <c r="AI44" i="5"/>
  <c r="AI12" i="5" s="1"/>
  <c r="AE44" i="5"/>
  <c r="AA44" i="5"/>
  <c r="V44" i="5"/>
  <c r="M44" i="5"/>
  <c r="M12" i="5" s="1"/>
  <c r="I44" i="5"/>
  <c r="E44" i="5"/>
  <c r="B45" i="5"/>
  <c r="B10" i="5"/>
  <c r="R31" i="5"/>
  <c r="BB12" i="5"/>
  <c r="AP12" i="5"/>
  <c r="Q12" i="5"/>
  <c r="E12" i="5"/>
  <c r="X86" i="5"/>
  <c r="R86" i="5"/>
  <c r="R77" i="5"/>
  <c r="X67" i="5"/>
  <c r="B59" i="5"/>
  <c r="BF44" i="5"/>
  <c r="BF12" i="5" s="1"/>
  <c r="BB44" i="5"/>
  <c r="AX44" i="5"/>
  <c r="AX12" i="5" s="1"/>
  <c r="AT44" i="5"/>
  <c r="AT12" i="5" s="1"/>
  <c r="AP44" i="5"/>
  <c r="AL44" i="5"/>
  <c r="AL12" i="5" s="1"/>
  <c r="AH44" i="5"/>
  <c r="AH12" i="5" s="1"/>
  <c r="AD44" i="5"/>
  <c r="AD12" i="5" s="1"/>
  <c r="Z44" i="5"/>
  <c r="C45" i="5"/>
  <c r="Y44" i="5"/>
  <c r="X44" i="5" s="1"/>
  <c r="C10" i="5"/>
  <c r="R44" i="5"/>
  <c r="R12" i="5" s="1"/>
  <c r="T12" i="5"/>
  <c r="BD12" i="5"/>
  <c r="AZ12" i="5"/>
  <c r="AV12" i="5"/>
  <c r="AR12" i="5"/>
  <c r="AN12" i="5"/>
  <c r="AJ12" i="5"/>
  <c r="AF12" i="5"/>
  <c r="AB12" i="5"/>
  <c r="K12" i="5"/>
  <c r="G12" i="5"/>
  <c r="W12" i="5"/>
  <c r="S12" i="5"/>
  <c r="N12" i="5"/>
  <c r="F12" i="5"/>
  <c r="V12" i="5"/>
  <c r="AU12" i="5"/>
  <c r="AQ12" i="5"/>
  <c r="AE12" i="5"/>
  <c r="AA12" i="5"/>
  <c r="Z12" i="5"/>
  <c r="H44" i="5"/>
  <c r="B44" i="5" l="1"/>
  <c r="B12" i="5"/>
  <c r="Y12" i="5"/>
  <c r="X12" i="5" s="1"/>
  <c r="H12" i="5"/>
  <c r="C12" i="5" s="1"/>
  <c r="C44" i="5"/>
  <c r="L11" i="8" l="1"/>
  <c r="D64" i="8"/>
  <c r="C64" i="8"/>
  <c r="E64" i="8"/>
  <c r="F64" i="8"/>
  <c r="G64" i="8"/>
  <c r="H64" i="8"/>
  <c r="I64" i="8"/>
  <c r="J64" i="8"/>
  <c r="K64" i="8"/>
  <c r="B64" i="8"/>
  <c r="B58" i="8"/>
  <c r="B80" i="8"/>
  <c r="AP53" i="6"/>
  <c r="AR68" i="6"/>
  <c r="AO17" i="6"/>
  <c r="AO59" i="7"/>
  <c r="BC17" i="6" l="1"/>
  <c r="BB12" i="6"/>
  <c r="BD12" i="6"/>
  <c r="BC12" i="6"/>
  <c r="AP83" i="6"/>
  <c r="AQ83" i="6"/>
  <c r="AR83" i="6"/>
  <c r="AO83" i="6"/>
  <c r="W83" i="6"/>
  <c r="AD77" i="6"/>
  <c r="AC77" i="6"/>
  <c r="AA77" i="6"/>
  <c r="Y77" i="6"/>
  <c r="T77" i="6"/>
  <c r="BB17" i="6"/>
  <c r="AV53" i="6"/>
  <c r="AW53" i="6"/>
  <c r="AX53" i="6"/>
  <c r="AY53" i="6"/>
  <c r="AZ53" i="6"/>
  <c r="BA53" i="6"/>
  <c r="S83" i="6"/>
  <c r="T83" i="6"/>
  <c r="U83" i="6"/>
  <c r="V83" i="6"/>
  <c r="P83" i="6"/>
  <c r="N83" i="6"/>
  <c r="O83" i="6"/>
  <c r="Q83" i="6"/>
  <c r="J83" i="6"/>
  <c r="K83" i="6"/>
  <c r="L83" i="6"/>
  <c r="M83" i="6"/>
  <c r="E83" i="6"/>
  <c r="F83" i="6"/>
  <c r="G83" i="6"/>
  <c r="H83" i="6"/>
  <c r="I83" i="6"/>
  <c r="C83" i="6"/>
  <c r="B9" i="8"/>
  <c r="X106" i="10"/>
  <c r="X105" i="10"/>
  <c r="X104" i="10"/>
  <c r="X103" i="10"/>
  <c r="BE101" i="10"/>
  <c r="X101" i="10"/>
  <c r="BF99"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W99" i="10"/>
  <c r="V99" i="10"/>
  <c r="U99" i="10"/>
  <c r="T99" i="10"/>
  <c r="S99" i="10"/>
  <c r="Q99" i="10"/>
  <c r="P99" i="10"/>
  <c r="O99" i="10"/>
  <c r="N99" i="10"/>
  <c r="M99" i="10"/>
  <c r="L99" i="10"/>
  <c r="K99" i="10"/>
  <c r="J99" i="10"/>
  <c r="I99" i="10"/>
  <c r="H99" i="10"/>
  <c r="G99" i="10"/>
  <c r="F99" i="10"/>
  <c r="E99" i="10"/>
  <c r="C99" i="10"/>
  <c r="X98" i="10"/>
  <c r="R98" i="10"/>
  <c r="X97" i="10"/>
  <c r="R97" i="10"/>
  <c r="X96" i="10"/>
  <c r="R96" i="10"/>
  <c r="X95" i="10"/>
  <c r="R95" i="10"/>
  <c r="X93" i="10"/>
  <c r="R93" i="10"/>
  <c r="X92" i="10"/>
  <c r="R92" i="10"/>
  <c r="X91" i="10"/>
  <c r="R91" i="10"/>
  <c r="X90" i="10"/>
  <c r="R90" i="10"/>
  <c r="BF89" i="10"/>
  <c r="BE89" i="10"/>
  <c r="BD89" i="10"/>
  <c r="BC89" i="10"/>
  <c r="BB89" i="10"/>
  <c r="BA89" i="10"/>
  <c r="BA6" i="10" s="1"/>
  <c r="BA12" i="10" s="1"/>
  <c r="AZ89" i="10"/>
  <c r="AY89" i="10"/>
  <c r="AY6" i="10" s="1"/>
  <c r="AY12" i="10" s="1"/>
  <c r="AX89" i="10"/>
  <c r="AX6" i="10" s="1"/>
  <c r="AX12" i="10" s="1"/>
  <c r="AW89" i="10"/>
  <c r="AW6" i="10" s="1"/>
  <c r="AW12" i="10" s="1"/>
  <c r="AV89" i="10"/>
  <c r="AV6" i="10" s="1"/>
  <c r="AV12" i="10" s="1"/>
  <c r="AU89" i="10"/>
  <c r="AT89" i="10"/>
  <c r="AS89" i="10"/>
  <c r="AR89" i="10"/>
  <c r="AQ89" i="10"/>
  <c r="AP89" i="10"/>
  <c r="AO89" i="10"/>
  <c r="AN89" i="10"/>
  <c r="AM89" i="10"/>
  <c r="AL89" i="10"/>
  <c r="AK89" i="10"/>
  <c r="AJ89" i="10"/>
  <c r="AI89" i="10"/>
  <c r="AH89" i="10"/>
  <c r="AG89" i="10"/>
  <c r="AF89" i="10"/>
  <c r="AE89" i="10"/>
  <c r="AD89" i="10"/>
  <c r="AC89" i="10"/>
  <c r="AB89" i="10"/>
  <c r="AA89" i="10"/>
  <c r="Z89" i="10"/>
  <c r="Y89" i="10"/>
  <c r="W89" i="10"/>
  <c r="V89" i="10"/>
  <c r="U89" i="10"/>
  <c r="T89" i="10"/>
  <c r="S89" i="10"/>
  <c r="Q89" i="10"/>
  <c r="P89" i="10"/>
  <c r="O89" i="10"/>
  <c r="N89" i="10"/>
  <c r="M89" i="10"/>
  <c r="L89" i="10"/>
  <c r="K89" i="10"/>
  <c r="J89" i="10"/>
  <c r="I89" i="10"/>
  <c r="H89" i="10"/>
  <c r="G89" i="10"/>
  <c r="F89" i="10"/>
  <c r="E89" i="10"/>
  <c r="C89" i="10"/>
  <c r="R88" i="10"/>
  <c r="X87" i="10"/>
  <c r="R87" i="10"/>
  <c r="X86" i="10"/>
  <c r="R86" i="10"/>
  <c r="X85" i="10"/>
  <c r="R85" i="10"/>
  <c r="X84" i="10"/>
  <c r="R84" i="10"/>
  <c r="X83" i="10"/>
  <c r="X81" i="10"/>
  <c r="R81" i="10"/>
  <c r="X80" i="10"/>
  <c r="R80" i="10"/>
  <c r="X79" i="10"/>
  <c r="R79" i="10"/>
  <c r="X78" i="10"/>
  <c r="R78" i="10"/>
  <c r="BF77" i="10"/>
  <c r="BE77" i="10"/>
  <c r="BD77" i="10"/>
  <c r="BC77" i="10"/>
  <c r="BB77" i="10"/>
  <c r="AU77" i="10"/>
  <c r="AT77" i="10"/>
  <c r="AS77" i="10"/>
  <c r="AR77" i="10"/>
  <c r="AQ77" i="10"/>
  <c r="AP77" i="10"/>
  <c r="AO77" i="10"/>
  <c r="AN77" i="10"/>
  <c r="AM77" i="10"/>
  <c r="AL77" i="10"/>
  <c r="AK77" i="10"/>
  <c r="AJ77" i="10"/>
  <c r="AI77" i="10"/>
  <c r="AH77" i="10"/>
  <c r="AG77" i="10"/>
  <c r="AF77" i="10"/>
  <c r="AE77" i="10"/>
  <c r="AD77" i="10"/>
  <c r="AC77" i="10"/>
  <c r="AB77" i="10"/>
  <c r="AA77" i="10"/>
  <c r="Z77" i="10"/>
  <c r="Y77" i="10"/>
  <c r="W77" i="10"/>
  <c r="V77" i="10"/>
  <c r="U77" i="10"/>
  <c r="T77" i="10"/>
  <c r="S77" i="10"/>
  <c r="R77" i="10"/>
  <c r="Q77" i="10"/>
  <c r="P77" i="10"/>
  <c r="O77" i="10"/>
  <c r="N77" i="10"/>
  <c r="M77" i="10"/>
  <c r="L77" i="10"/>
  <c r="K77" i="10"/>
  <c r="J77" i="10"/>
  <c r="I77" i="10"/>
  <c r="H77" i="10"/>
  <c r="G77" i="10"/>
  <c r="F77" i="10"/>
  <c r="E77" i="10"/>
  <c r="C77" i="10"/>
  <c r="X75" i="10"/>
  <c r="R75" i="10"/>
  <c r="X74" i="10"/>
  <c r="R74" i="10"/>
  <c r="X73" i="10"/>
  <c r="R73" i="10"/>
  <c r="X72" i="10"/>
  <c r="R72" i="10"/>
  <c r="X71" i="10"/>
  <c r="R71" i="10"/>
  <c r="X70" i="10"/>
  <c r="R70" i="10"/>
  <c r="X69" i="10"/>
  <c r="R69" i="10"/>
  <c r="BF68" i="10"/>
  <c r="BE68" i="10"/>
  <c r="BD68" i="10"/>
  <c r="BC68" i="10"/>
  <c r="BC51" i="10" s="1"/>
  <c r="BB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W68" i="10"/>
  <c r="V68" i="10"/>
  <c r="U68" i="10"/>
  <c r="T68" i="10"/>
  <c r="S68" i="10"/>
  <c r="Q68" i="10"/>
  <c r="P68" i="10"/>
  <c r="O68" i="10"/>
  <c r="N68" i="10"/>
  <c r="M68" i="10"/>
  <c r="L68" i="10"/>
  <c r="K68" i="10"/>
  <c r="J68" i="10"/>
  <c r="I68" i="10"/>
  <c r="H68" i="10"/>
  <c r="G68" i="10"/>
  <c r="F68" i="10"/>
  <c r="E68" i="10"/>
  <c r="C68" i="10"/>
  <c r="R67" i="10"/>
  <c r="X66" i="10"/>
  <c r="R66" i="10"/>
  <c r="X65" i="10"/>
  <c r="R65" i="10"/>
  <c r="X64" i="10"/>
  <c r="R64" i="10"/>
  <c r="X63" i="10"/>
  <c r="R63" i="10"/>
  <c r="X62" i="10"/>
  <c r="R62" i="10"/>
  <c r="X61" i="10"/>
  <c r="R61" i="10"/>
  <c r="X60" i="10"/>
  <c r="R60" i="10"/>
  <c r="X59" i="10"/>
  <c r="R59" i="10"/>
  <c r="X58" i="10"/>
  <c r="R58" i="10"/>
  <c r="X57" i="10"/>
  <c r="R57" i="10"/>
  <c r="R53" i="10" s="1"/>
  <c r="X56" i="10"/>
  <c r="R56" i="10"/>
  <c r="X55" i="10"/>
  <c r="R55" i="10"/>
  <c r="X54" i="10"/>
  <c r="X53" i="10" s="1"/>
  <c r="R54" i="10"/>
  <c r="BF53" i="10"/>
  <c r="BE53" i="10"/>
  <c r="BE51" i="10" s="1"/>
  <c r="BD53" i="10"/>
  <c r="BD51" i="10" s="1"/>
  <c r="BC53" i="10"/>
  <c r="BB53" i="10"/>
  <c r="BB51" i="10" s="1"/>
  <c r="AU53" i="10"/>
  <c r="AT53" i="10"/>
  <c r="AS53" i="10"/>
  <c r="AR53" i="10"/>
  <c r="AQ53" i="10"/>
  <c r="AP53" i="10"/>
  <c r="AO53" i="10"/>
  <c r="AN53" i="10"/>
  <c r="AM53" i="10"/>
  <c r="AL53" i="10"/>
  <c r="AK53" i="10"/>
  <c r="AJ53" i="10"/>
  <c r="AI53" i="10"/>
  <c r="AH53" i="10"/>
  <c r="AG53" i="10"/>
  <c r="AF53" i="10"/>
  <c r="AE53" i="10"/>
  <c r="AD53" i="10"/>
  <c r="AC53" i="10"/>
  <c r="AB53" i="10"/>
  <c r="AA53" i="10"/>
  <c r="Z53" i="10"/>
  <c r="Y53" i="10"/>
  <c r="W53" i="10"/>
  <c r="V53" i="10"/>
  <c r="U53" i="10"/>
  <c r="U51" i="10" s="1"/>
  <c r="T53" i="10"/>
  <c r="S53" i="10"/>
  <c r="Q53" i="10"/>
  <c r="P53" i="10"/>
  <c r="P51" i="10" s="1"/>
  <c r="O53" i="10"/>
  <c r="N53" i="10"/>
  <c r="M53" i="10"/>
  <c r="L53" i="10"/>
  <c r="K53" i="10"/>
  <c r="J53" i="10"/>
  <c r="I53" i="10"/>
  <c r="H53" i="10"/>
  <c r="H51" i="10" s="1"/>
  <c r="G53" i="10"/>
  <c r="F53" i="10"/>
  <c r="E53" i="10"/>
  <c r="C53" i="10"/>
  <c r="X49" i="10"/>
  <c r="R49" i="10"/>
  <c r="R48" i="10"/>
  <c r="X47" i="10"/>
  <c r="R47" i="10"/>
  <c r="X46" i="10"/>
  <c r="R46" i="10"/>
  <c r="X45" i="10"/>
  <c r="R45" i="10"/>
  <c r="X44" i="10"/>
  <c r="R44" i="10"/>
  <c r="X43" i="10"/>
  <c r="R43" i="10"/>
  <c r="X42" i="10"/>
  <c r="R42" i="10"/>
  <c r="X41" i="10"/>
  <c r="R41" i="10"/>
  <c r="X40" i="10"/>
  <c r="R40" i="10"/>
  <c r="X39" i="10"/>
  <c r="R39" i="10"/>
  <c r="R36" i="10" s="1"/>
  <c r="X38" i="10"/>
  <c r="R38" i="10"/>
  <c r="X37" i="10"/>
  <c r="R37" i="10"/>
  <c r="BF36" i="10"/>
  <c r="BE36" i="10"/>
  <c r="BD36" i="10"/>
  <c r="BC36" i="10"/>
  <c r="BB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Q36" i="10"/>
  <c r="P36" i="10"/>
  <c r="O36" i="10"/>
  <c r="N36" i="10"/>
  <c r="M36" i="10"/>
  <c r="L36" i="10"/>
  <c r="K36" i="10"/>
  <c r="J36" i="10"/>
  <c r="I36" i="10"/>
  <c r="H36" i="10"/>
  <c r="G36" i="10"/>
  <c r="F36" i="10"/>
  <c r="E36" i="10"/>
  <c r="C36" i="10"/>
  <c r="X34" i="10"/>
  <c r="R34" i="10"/>
  <c r="X33" i="10"/>
  <c r="R33" i="10"/>
  <c r="X32" i="10"/>
  <c r="R32" i="10"/>
  <c r="X31" i="10"/>
  <c r="R31" i="10"/>
  <c r="X30" i="10"/>
  <c r="R30" i="10"/>
  <c r="X29" i="10"/>
  <c r="R29" i="10"/>
  <c r="X28" i="10"/>
  <c r="R28" i="10"/>
  <c r="X27" i="10"/>
  <c r="R27" i="10"/>
  <c r="X26" i="10"/>
  <c r="R26" i="10"/>
  <c r="X25" i="10"/>
  <c r="R25" i="10"/>
  <c r="X24" i="10"/>
  <c r="R24" i="10"/>
  <c r="BF23" i="10"/>
  <c r="X23" i="10"/>
  <c r="R23" i="10"/>
  <c r="BF22" i="10"/>
  <c r="X22" i="10"/>
  <c r="R22" i="10"/>
  <c r="BF21" i="10"/>
  <c r="BE21" i="10"/>
  <c r="BA21" i="10"/>
  <c r="AZ21" i="10"/>
  <c r="AY21" i="10"/>
  <c r="AX21" i="10"/>
  <c r="AW21" i="10"/>
  <c r="AV21" i="10"/>
  <c r="X21" i="10"/>
  <c r="R21" i="10"/>
  <c r="BF20" i="10"/>
  <c r="BE20" i="10"/>
  <c r="BA20" i="10"/>
  <c r="AZ20" i="10"/>
  <c r="AY20" i="10"/>
  <c r="AX20" i="10"/>
  <c r="AW20" i="10"/>
  <c r="AV20" i="10"/>
  <c r="X20" i="10"/>
  <c r="R20" i="10"/>
  <c r="BE19" i="10"/>
  <c r="BA19" i="10"/>
  <c r="AZ19" i="10"/>
  <c r="AY19" i="10"/>
  <c r="AX19" i="10"/>
  <c r="AW19" i="10"/>
  <c r="AV19" i="10"/>
  <c r="X19" i="10"/>
  <c r="R19" i="10"/>
  <c r="BE18" i="10"/>
  <c r="BA18" i="10"/>
  <c r="AZ18" i="10"/>
  <c r="AY18" i="10"/>
  <c r="AX18" i="10"/>
  <c r="AW18" i="10"/>
  <c r="AV18" i="10"/>
  <c r="X18" i="10"/>
  <c r="R18" i="10"/>
  <c r="BD17" i="10"/>
  <c r="BC17" i="10"/>
  <c r="BB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W17" i="10"/>
  <c r="V17" i="10"/>
  <c r="U17" i="10"/>
  <c r="T17" i="10"/>
  <c r="S17" i="10"/>
  <c r="Q17" i="10"/>
  <c r="P17" i="10"/>
  <c r="O17" i="10"/>
  <c r="N17" i="10"/>
  <c r="M17" i="10"/>
  <c r="L17" i="10"/>
  <c r="K17" i="10"/>
  <c r="J17" i="10"/>
  <c r="I17" i="10"/>
  <c r="H17" i="10"/>
  <c r="G17" i="10"/>
  <c r="F17" i="10"/>
  <c r="E17" i="10"/>
  <c r="C17" i="10"/>
  <c r="X14" i="10"/>
  <c r="R14" i="10"/>
  <c r="BF12" i="10"/>
  <c r="BD12" i="10"/>
  <c r="BC12" i="10"/>
  <c r="BB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W12" i="10"/>
  <c r="V12" i="10"/>
  <c r="U12" i="10"/>
  <c r="T12" i="10"/>
  <c r="S12" i="10"/>
  <c r="Q12" i="10"/>
  <c r="P12" i="10"/>
  <c r="O12" i="10"/>
  <c r="N12" i="10"/>
  <c r="M12" i="10"/>
  <c r="L12" i="10"/>
  <c r="K12" i="10"/>
  <c r="J12" i="10"/>
  <c r="I12" i="10"/>
  <c r="H12" i="10"/>
  <c r="G12" i="10"/>
  <c r="F12" i="10"/>
  <c r="E12" i="10"/>
  <c r="C12" i="10"/>
  <c r="X11" i="10"/>
  <c r="R11" i="10"/>
  <c r="X10" i="10"/>
  <c r="R10" i="10"/>
  <c r="X9" i="10"/>
  <c r="R9" i="10"/>
  <c r="X8" i="10"/>
  <c r="R8" i="10"/>
  <c r="X7" i="10"/>
  <c r="R7" i="10"/>
  <c r="AZ6" i="10"/>
  <c r="AZ12" i="10" s="1"/>
  <c r="X6" i="10"/>
  <c r="R6" i="10"/>
  <c r="L80" i="8"/>
  <c r="K80" i="8"/>
  <c r="J80" i="8"/>
  <c r="I80" i="8"/>
  <c r="H80" i="8"/>
  <c r="G80" i="8"/>
  <c r="F80" i="8"/>
  <c r="E80" i="8"/>
  <c r="D80" i="8"/>
  <c r="C80" i="8"/>
  <c r="L74" i="8"/>
  <c r="L73" i="8"/>
  <c r="L72" i="8"/>
  <c r="L71" i="8"/>
  <c r="K70" i="8"/>
  <c r="J70" i="8"/>
  <c r="I70" i="8"/>
  <c r="H70" i="8"/>
  <c r="G70" i="8"/>
  <c r="F70" i="8"/>
  <c r="E70" i="8"/>
  <c r="D70" i="8"/>
  <c r="C70" i="8"/>
  <c r="B70" i="8"/>
  <c r="L67" i="8"/>
  <c r="L66" i="8"/>
  <c r="L65" i="8"/>
  <c r="L64" i="8"/>
  <c r="L63" i="8"/>
  <c r="L62" i="8"/>
  <c r="L61" i="8"/>
  <c r="L60" i="8"/>
  <c r="L59" i="8"/>
  <c r="K58" i="8"/>
  <c r="J58" i="8"/>
  <c r="I58" i="8"/>
  <c r="H58" i="8"/>
  <c r="H31" i="8" s="1"/>
  <c r="G58" i="8"/>
  <c r="F58" i="8"/>
  <c r="E58" i="8"/>
  <c r="D58" i="8"/>
  <c r="C58" i="8"/>
  <c r="L56" i="8"/>
  <c r="L55" i="8"/>
  <c r="L54" i="8"/>
  <c r="L53" i="8"/>
  <c r="L52" i="8"/>
  <c r="L51" i="8"/>
  <c r="L50" i="8"/>
  <c r="K49" i="8"/>
  <c r="J49" i="8"/>
  <c r="I49" i="8"/>
  <c r="H49" i="8"/>
  <c r="G49" i="8"/>
  <c r="F49" i="8"/>
  <c r="E49" i="8"/>
  <c r="D49" i="8"/>
  <c r="C49" i="8"/>
  <c r="B49" i="8"/>
  <c r="L47" i="8"/>
  <c r="L46" i="8"/>
  <c r="L45" i="8"/>
  <c r="L44" i="8"/>
  <c r="L43" i="8"/>
  <c r="L42" i="8"/>
  <c r="L41" i="8"/>
  <c r="L40" i="8"/>
  <c r="L39" i="8"/>
  <c r="L38" i="8"/>
  <c r="L37" i="8"/>
  <c r="L36" i="8"/>
  <c r="L35" i="8"/>
  <c r="L34" i="8"/>
  <c r="K33" i="8"/>
  <c r="K31" i="8" s="1"/>
  <c r="J33" i="8"/>
  <c r="I33" i="8"/>
  <c r="H33" i="8"/>
  <c r="G33" i="8"/>
  <c r="G31" i="8" s="1"/>
  <c r="F33" i="8"/>
  <c r="E33" i="8"/>
  <c r="D33" i="8"/>
  <c r="C33" i="8"/>
  <c r="C31" i="8" s="1"/>
  <c r="B33" i="8"/>
  <c r="B31" i="8" s="1"/>
  <c r="L29" i="8"/>
  <c r="L28" i="8"/>
  <c r="L27" i="8"/>
  <c r="L26" i="8"/>
  <c r="L25" i="8"/>
  <c r="L24" i="8"/>
  <c r="L23" i="8"/>
  <c r="L22" i="8"/>
  <c r="L21" i="8"/>
  <c r="L20" i="8"/>
  <c r="L19" i="8"/>
  <c r="L18" i="8"/>
  <c r="L17" i="8"/>
  <c r="L16" i="8"/>
  <c r="L15" i="8"/>
  <c r="L14" i="8"/>
  <c r="K9" i="8"/>
  <c r="J9" i="8"/>
  <c r="I9" i="8"/>
  <c r="H9" i="8"/>
  <c r="G9" i="8"/>
  <c r="F9" i="8"/>
  <c r="E9" i="8"/>
  <c r="D9" i="8"/>
  <c r="C9" i="8"/>
  <c r="L8" i="8"/>
  <c r="L7" i="8"/>
  <c r="L6" i="8"/>
  <c r="L5" i="8"/>
  <c r="L4" i="8"/>
  <c r="D31" i="8" l="1"/>
  <c r="L49" i="8"/>
  <c r="F31" i="8"/>
  <c r="J31" i="8"/>
  <c r="J12" i="8" s="1"/>
  <c r="BF17" i="10"/>
  <c r="Y51" i="10"/>
  <c r="AG51" i="10"/>
  <c r="AG15" i="10" s="1"/>
  <c r="AO51" i="10"/>
  <c r="X89" i="10"/>
  <c r="X99" i="10"/>
  <c r="E31" i="8"/>
  <c r="E12" i="8" s="1"/>
  <c r="I31" i="8"/>
  <c r="I12" i="8" s="1"/>
  <c r="AY17" i="10"/>
  <c r="AY15" i="10" s="1"/>
  <c r="BE17" i="10"/>
  <c r="BE6" i="10" s="1"/>
  <c r="BE12" i="10" s="1"/>
  <c r="AB51" i="10"/>
  <c r="AJ51" i="10"/>
  <c r="AR51" i="10"/>
  <c r="BF51" i="10"/>
  <c r="C51" i="10"/>
  <c r="L51" i="10"/>
  <c r="Z51" i="10"/>
  <c r="Z15" i="10" s="1"/>
  <c r="AD51" i="10"/>
  <c r="AD15" i="10" s="1"/>
  <c r="AH51" i="10"/>
  <c r="AL51" i="10"/>
  <c r="AL15" i="10" s="1"/>
  <c r="AP51" i="10"/>
  <c r="AP15" i="10" s="1"/>
  <c r="AT51" i="10"/>
  <c r="AT15" i="10" s="1"/>
  <c r="E51" i="10"/>
  <c r="I51" i="10"/>
  <c r="M51" i="10"/>
  <c r="M15" i="10" s="1"/>
  <c r="Q51" i="10"/>
  <c r="Q15" i="10" s="1"/>
  <c r="V51" i="10"/>
  <c r="AA51" i="10"/>
  <c r="AE51" i="10"/>
  <c r="AE15" i="10" s="1"/>
  <c r="AI51" i="10"/>
  <c r="AM51" i="10"/>
  <c r="AQ51" i="10"/>
  <c r="AU51" i="10"/>
  <c r="AF51" i="10"/>
  <c r="AF15" i="10" s="1"/>
  <c r="AN51" i="10"/>
  <c r="T51" i="10"/>
  <c r="AC51" i="10"/>
  <c r="AC15" i="10" s="1"/>
  <c r="AK51" i="10"/>
  <c r="AK15" i="10" s="1"/>
  <c r="AS51" i="10"/>
  <c r="C12" i="8"/>
  <c r="K12" i="8"/>
  <c r="L70" i="8"/>
  <c r="X12" i="10"/>
  <c r="AV17" i="10"/>
  <c r="AV15" i="10" s="1"/>
  <c r="F51" i="10"/>
  <c r="F15" i="10" s="1"/>
  <c r="N51" i="10"/>
  <c r="N15" i="10" s="1"/>
  <c r="S51" i="10"/>
  <c r="S15" i="10" s="1"/>
  <c r="X68" i="10"/>
  <c r="L58" i="8"/>
  <c r="E15" i="10"/>
  <c r="I15" i="10"/>
  <c r="BF15" i="10"/>
  <c r="AW17" i="10"/>
  <c r="AW15" i="10" s="1"/>
  <c r="BA17" i="10"/>
  <c r="X17" i="10"/>
  <c r="R17" i="10"/>
  <c r="AX17" i="10"/>
  <c r="AX15" i="10" s="1"/>
  <c r="G51" i="10"/>
  <c r="K51" i="10"/>
  <c r="K15" i="10" s="1"/>
  <c r="O51" i="10"/>
  <c r="O15" i="10" s="1"/>
  <c r="BA15" i="10"/>
  <c r="G12" i="8"/>
  <c r="L33" i="8"/>
  <c r="AZ17" i="10"/>
  <c r="AZ15" i="10" s="1"/>
  <c r="J51" i="10"/>
  <c r="J15" i="10" s="1"/>
  <c r="W51" i="10"/>
  <c r="W15" i="10" s="1"/>
  <c r="R68" i="10"/>
  <c r="R51" i="10" s="1"/>
  <c r="X77" i="10"/>
  <c r="R89" i="10"/>
  <c r="BE15" i="10"/>
  <c r="AA15" i="10"/>
  <c r="D12" i="8"/>
  <c r="H12" i="8"/>
  <c r="AB15" i="10"/>
  <c r="AJ15" i="10"/>
  <c r="AN15" i="10"/>
  <c r="AR15" i="10"/>
  <c r="BB15" i="10"/>
  <c r="V15" i="10"/>
  <c r="AM15" i="10"/>
  <c r="AU15" i="10"/>
  <c r="L9" i="8"/>
  <c r="G15" i="10"/>
  <c r="T15" i="10"/>
  <c r="Y15" i="10"/>
  <c r="AO15" i="10"/>
  <c r="AS15" i="10"/>
  <c r="BC15" i="10"/>
  <c r="AI15" i="10"/>
  <c r="AQ15" i="10"/>
  <c r="B12" i="8"/>
  <c r="F12" i="8"/>
  <c r="R12" i="10"/>
  <c r="C15" i="10"/>
  <c r="H15" i="10"/>
  <c r="L15" i="10"/>
  <c r="P15" i="10"/>
  <c r="U15" i="10"/>
  <c r="AH15" i="10"/>
  <c r="BD15" i="10"/>
  <c r="R99" i="10"/>
  <c r="X106" i="6"/>
  <c r="X105" i="6"/>
  <c r="X104" i="6"/>
  <c r="X103"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M99" i="6"/>
  <c r="L99" i="6"/>
  <c r="K99" i="6"/>
  <c r="J99" i="6"/>
  <c r="I99" i="6"/>
  <c r="H99" i="6"/>
  <c r="G99" i="6"/>
  <c r="F99" i="6"/>
  <c r="E99" i="6"/>
  <c r="C99" i="6"/>
  <c r="X98" i="6"/>
  <c r="R98" i="6"/>
  <c r="X97" i="6"/>
  <c r="R97" i="6"/>
  <c r="X96" i="6"/>
  <c r="R96" i="6"/>
  <c r="X95" i="6"/>
  <c r="R95" i="6"/>
  <c r="X93" i="6"/>
  <c r="R93" i="6"/>
  <c r="X92" i="6"/>
  <c r="R92" i="6"/>
  <c r="X91" i="6"/>
  <c r="X90" i="6"/>
  <c r="R90" i="6"/>
  <c r="BF89" i="6"/>
  <c r="BE89" i="6"/>
  <c r="BD89" i="6"/>
  <c r="BC89" i="6"/>
  <c r="BB89" i="6"/>
  <c r="BA89" i="6"/>
  <c r="BA12" i="6" s="1"/>
  <c r="AZ89" i="6"/>
  <c r="AZ6" i="6" s="1"/>
  <c r="AZ12" i="6" s="1"/>
  <c r="AY89" i="6"/>
  <c r="AX89" i="6"/>
  <c r="AX6" i="6" s="1"/>
  <c r="AX12" i="6" s="1"/>
  <c r="AW89" i="6"/>
  <c r="AW12" i="6" s="1"/>
  <c r="AV89" i="6"/>
  <c r="AV12" i="6" s="1"/>
  <c r="AU89" i="6"/>
  <c r="AT89" i="6"/>
  <c r="AS89" i="6"/>
  <c r="AR89" i="6"/>
  <c r="AQ89" i="6"/>
  <c r="AP89" i="6"/>
  <c r="AO89" i="6"/>
  <c r="AN89" i="6"/>
  <c r="AM89" i="6"/>
  <c r="AL89" i="6"/>
  <c r="AK89" i="6"/>
  <c r="AJ89" i="6"/>
  <c r="AI89" i="6"/>
  <c r="AH89" i="6"/>
  <c r="AG89" i="6"/>
  <c r="AF89" i="6"/>
  <c r="AE89" i="6"/>
  <c r="AD89" i="6"/>
  <c r="AC89" i="6"/>
  <c r="AB89" i="6"/>
  <c r="AA89" i="6"/>
  <c r="Z89" i="6"/>
  <c r="Y89" i="6"/>
  <c r="W89" i="6"/>
  <c r="V89" i="6"/>
  <c r="U89" i="6"/>
  <c r="T89" i="6"/>
  <c r="S89" i="6"/>
  <c r="Q89" i="6"/>
  <c r="P89" i="6"/>
  <c r="O89" i="6"/>
  <c r="N89" i="6"/>
  <c r="M89" i="6"/>
  <c r="L89" i="6"/>
  <c r="K89" i="6"/>
  <c r="J89" i="6"/>
  <c r="I89" i="6"/>
  <c r="H89" i="6"/>
  <c r="G89" i="6"/>
  <c r="F89" i="6"/>
  <c r="E89" i="6"/>
  <c r="C89" i="6"/>
  <c r="R88" i="6"/>
  <c r="X87" i="6"/>
  <c r="R87" i="6"/>
  <c r="X86" i="6"/>
  <c r="R86" i="6"/>
  <c r="X85" i="6"/>
  <c r="R85" i="6"/>
  <c r="X84" i="6"/>
  <c r="R84" i="6"/>
  <c r="X83" i="6"/>
  <c r="B83" i="6"/>
  <c r="X81" i="6"/>
  <c r="R81" i="6"/>
  <c r="X80" i="6"/>
  <c r="R80" i="6"/>
  <c r="X79" i="6"/>
  <c r="R79" i="6"/>
  <c r="X78" i="6"/>
  <c r="R78" i="6"/>
  <c r="BF77" i="6"/>
  <c r="BE77" i="6"/>
  <c r="BD77" i="6"/>
  <c r="BC77" i="6"/>
  <c r="BB77" i="6"/>
  <c r="AU77" i="6"/>
  <c r="AT77" i="6"/>
  <c r="AS77" i="6"/>
  <c r="AR77" i="6"/>
  <c r="AQ77" i="6"/>
  <c r="AP77" i="6"/>
  <c r="AO77" i="6"/>
  <c r="AN77" i="6"/>
  <c r="AM77" i="6"/>
  <c r="AL77" i="6"/>
  <c r="AK77" i="6"/>
  <c r="AJ77" i="6"/>
  <c r="AI77" i="6"/>
  <c r="AH77" i="6"/>
  <c r="AG77" i="6"/>
  <c r="AF77" i="6"/>
  <c r="AE77" i="6"/>
  <c r="AB77" i="6"/>
  <c r="Z77" i="6"/>
  <c r="W77" i="6"/>
  <c r="V77" i="6"/>
  <c r="U77" i="6"/>
  <c r="S77" i="6"/>
  <c r="Q77" i="6"/>
  <c r="P77" i="6"/>
  <c r="O77" i="6"/>
  <c r="N77" i="6"/>
  <c r="M77" i="6"/>
  <c r="L77" i="6"/>
  <c r="K77" i="6"/>
  <c r="J77" i="6"/>
  <c r="I77" i="6"/>
  <c r="H77" i="6"/>
  <c r="G77" i="6"/>
  <c r="F77" i="6"/>
  <c r="E77" i="6"/>
  <c r="C77" i="6"/>
  <c r="X75" i="6"/>
  <c r="R75" i="6"/>
  <c r="X74" i="6"/>
  <c r="R74" i="6"/>
  <c r="X73" i="6"/>
  <c r="R73" i="6"/>
  <c r="X72" i="6"/>
  <c r="R72" i="6"/>
  <c r="X71" i="6"/>
  <c r="R71" i="6"/>
  <c r="X70" i="6"/>
  <c r="R70" i="6"/>
  <c r="X69" i="6"/>
  <c r="R69" i="6"/>
  <c r="BF68" i="6"/>
  <c r="BE68" i="6"/>
  <c r="BD68" i="6"/>
  <c r="BC68" i="6"/>
  <c r="BB68" i="6"/>
  <c r="AU68" i="6"/>
  <c r="AT68" i="6"/>
  <c r="AS68" i="6"/>
  <c r="AQ68" i="6"/>
  <c r="AP68" i="6"/>
  <c r="AO68" i="6"/>
  <c r="AN68" i="6"/>
  <c r="AM68" i="6"/>
  <c r="AL68" i="6"/>
  <c r="AK68" i="6"/>
  <c r="AJ68" i="6"/>
  <c r="AI68" i="6"/>
  <c r="AH68" i="6"/>
  <c r="AG68" i="6"/>
  <c r="AF68" i="6"/>
  <c r="AE68" i="6"/>
  <c r="AD68" i="6"/>
  <c r="AC68" i="6"/>
  <c r="AB68" i="6"/>
  <c r="AA68" i="6"/>
  <c r="Z68" i="6"/>
  <c r="Y68" i="6"/>
  <c r="W68" i="6"/>
  <c r="V68" i="6"/>
  <c r="U68" i="6"/>
  <c r="T68" i="6"/>
  <c r="S68" i="6"/>
  <c r="Q68" i="6"/>
  <c r="P68" i="6"/>
  <c r="O68" i="6"/>
  <c r="N68" i="6"/>
  <c r="M68" i="6"/>
  <c r="L68" i="6"/>
  <c r="K68" i="6"/>
  <c r="J68" i="6"/>
  <c r="I68" i="6"/>
  <c r="H68" i="6"/>
  <c r="G68" i="6"/>
  <c r="F68" i="6"/>
  <c r="E68" i="6"/>
  <c r="C68" i="6"/>
  <c r="R67" i="6"/>
  <c r="X66" i="6"/>
  <c r="R66" i="6"/>
  <c r="X65" i="6"/>
  <c r="R65" i="6"/>
  <c r="X64" i="6"/>
  <c r="R64" i="6"/>
  <c r="X63" i="6"/>
  <c r="R63" i="6"/>
  <c r="X62" i="6"/>
  <c r="R62" i="6"/>
  <c r="X61" i="6"/>
  <c r="R61" i="6"/>
  <c r="X60" i="6"/>
  <c r="R60" i="6"/>
  <c r="X59" i="6"/>
  <c r="R59" i="6"/>
  <c r="X58" i="6"/>
  <c r="R58" i="6"/>
  <c r="X57" i="6"/>
  <c r="R57" i="6"/>
  <c r="X56" i="6"/>
  <c r="R56" i="6"/>
  <c r="X55" i="6"/>
  <c r="R55" i="6"/>
  <c r="X54" i="6"/>
  <c r="R54" i="6"/>
  <c r="BF53" i="6"/>
  <c r="BF51" i="6" s="1"/>
  <c r="BE53" i="6"/>
  <c r="BD53" i="6"/>
  <c r="BC53" i="6"/>
  <c r="BB53" i="6"/>
  <c r="AU53" i="6"/>
  <c r="AT53" i="6"/>
  <c r="AS53" i="6"/>
  <c r="AR53" i="6"/>
  <c r="AQ53" i="6"/>
  <c r="AO53" i="6"/>
  <c r="AN53" i="6"/>
  <c r="AM53" i="6"/>
  <c r="AL53" i="6"/>
  <c r="AK53" i="6"/>
  <c r="AJ53" i="6"/>
  <c r="AI53" i="6"/>
  <c r="AH53" i="6"/>
  <c r="AG53" i="6"/>
  <c r="AF53" i="6"/>
  <c r="AE53" i="6"/>
  <c r="AD53" i="6"/>
  <c r="AC53" i="6"/>
  <c r="AB53" i="6"/>
  <c r="AA53" i="6"/>
  <c r="Z53" i="6"/>
  <c r="Y53" i="6"/>
  <c r="W53" i="6"/>
  <c r="V53" i="6"/>
  <c r="U53" i="6"/>
  <c r="T53" i="6"/>
  <c r="S53" i="6"/>
  <c r="Q53" i="6"/>
  <c r="P53" i="6"/>
  <c r="O53" i="6"/>
  <c r="N53" i="6"/>
  <c r="M53" i="6"/>
  <c r="L53" i="6"/>
  <c r="L51" i="6" s="1"/>
  <c r="K53" i="6"/>
  <c r="J53" i="6"/>
  <c r="I53" i="6"/>
  <c r="H53" i="6"/>
  <c r="H51" i="6" s="1"/>
  <c r="G53" i="6"/>
  <c r="F53" i="6"/>
  <c r="E53" i="6"/>
  <c r="C53" i="6"/>
  <c r="T51" i="6"/>
  <c r="X49" i="6"/>
  <c r="R49" i="6"/>
  <c r="R48" i="6"/>
  <c r="X47" i="6"/>
  <c r="R47" i="6"/>
  <c r="X46" i="6"/>
  <c r="R46" i="6"/>
  <c r="X45" i="6"/>
  <c r="R45" i="6"/>
  <c r="X44" i="6"/>
  <c r="R44" i="6"/>
  <c r="X43" i="6"/>
  <c r="R43" i="6"/>
  <c r="X42" i="6"/>
  <c r="R42" i="6"/>
  <c r="X41" i="6"/>
  <c r="R41" i="6"/>
  <c r="X40" i="6"/>
  <c r="R40" i="6"/>
  <c r="X39" i="6"/>
  <c r="R39" i="6"/>
  <c r="X38" i="6"/>
  <c r="R38" i="6"/>
  <c r="X37" i="6"/>
  <c r="R37" i="6"/>
  <c r="B36"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W36" i="6"/>
  <c r="V36" i="6"/>
  <c r="U36" i="6"/>
  <c r="T36" i="6"/>
  <c r="S36" i="6"/>
  <c r="Q36" i="6"/>
  <c r="P36" i="6"/>
  <c r="O36" i="6"/>
  <c r="N36" i="6"/>
  <c r="M36" i="6"/>
  <c r="L36" i="6"/>
  <c r="K36" i="6"/>
  <c r="J36" i="6"/>
  <c r="I36" i="6"/>
  <c r="H36" i="6"/>
  <c r="G36" i="6"/>
  <c r="F36" i="6"/>
  <c r="E36" i="6"/>
  <c r="C36" i="6"/>
  <c r="X34" i="6"/>
  <c r="X33" i="6"/>
  <c r="R33" i="6"/>
  <c r="X32" i="6"/>
  <c r="R32" i="6"/>
  <c r="X31" i="6"/>
  <c r="R31" i="6"/>
  <c r="X30" i="6"/>
  <c r="R30" i="6"/>
  <c r="X29" i="6"/>
  <c r="R29" i="6"/>
  <c r="X28" i="6"/>
  <c r="R28" i="6"/>
  <c r="X27" i="6"/>
  <c r="R27" i="6"/>
  <c r="X26" i="6"/>
  <c r="R26" i="6"/>
  <c r="X25" i="6"/>
  <c r="R25" i="6"/>
  <c r="X24" i="6"/>
  <c r="R24" i="6"/>
  <c r="BF23" i="6"/>
  <c r="X23" i="6"/>
  <c r="R23" i="6"/>
  <c r="BF22" i="6"/>
  <c r="X22" i="6"/>
  <c r="R22" i="6"/>
  <c r="BF21" i="6"/>
  <c r="BE21" i="6"/>
  <c r="BA21" i="6"/>
  <c r="AZ21" i="6"/>
  <c r="AY21" i="6"/>
  <c r="AX21" i="6"/>
  <c r="AW21" i="6"/>
  <c r="AV21" i="6"/>
  <c r="X21" i="6"/>
  <c r="R21" i="6"/>
  <c r="BF20" i="6"/>
  <c r="BF17" i="6" s="1"/>
  <c r="BE20" i="6"/>
  <c r="BA20" i="6"/>
  <c r="AZ20" i="6"/>
  <c r="AY20" i="6"/>
  <c r="AX20" i="6"/>
  <c r="AW20" i="6"/>
  <c r="AV20" i="6"/>
  <c r="X20" i="6"/>
  <c r="R20" i="6"/>
  <c r="AZ19" i="6"/>
  <c r="AX19" i="6"/>
  <c r="AV19" i="6"/>
  <c r="X19" i="6"/>
  <c r="AZ18" i="6"/>
  <c r="AY18" i="6"/>
  <c r="AX18" i="6"/>
  <c r="X18" i="6"/>
  <c r="R18" i="6"/>
  <c r="BD17" i="6"/>
  <c r="AU17" i="6"/>
  <c r="AT17" i="6"/>
  <c r="AS17" i="6"/>
  <c r="AR17" i="6"/>
  <c r="AQ17" i="6"/>
  <c r="AP17" i="6"/>
  <c r="AN17" i="6"/>
  <c r="AM17" i="6"/>
  <c r="AL17" i="6"/>
  <c r="AK17" i="6"/>
  <c r="AJ17" i="6"/>
  <c r="AI17" i="6"/>
  <c r="AH17" i="6"/>
  <c r="AG17" i="6"/>
  <c r="AF17" i="6"/>
  <c r="AE17" i="6"/>
  <c r="AD17" i="6"/>
  <c r="AC17" i="6"/>
  <c r="AB17" i="6"/>
  <c r="AA17" i="6"/>
  <c r="Z17" i="6"/>
  <c r="Y17" i="6"/>
  <c r="W17" i="6"/>
  <c r="V17" i="6"/>
  <c r="U17" i="6"/>
  <c r="T17" i="6"/>
  <c r="S17" i="6"/>
  <c r="Q17" i="6"/>
  <c r="P17" i="6"/>
  <c r="O17" i="6"/>
  <c r="N17" i="6"/>
  <c r="M17" i="6"/>
  <c r="L17" i="6"/>
  <c r="K17" i="6"/>
  <c r="J17" i="6"/>
  <c r="I17" i="6"/>
  <c r="H17" i="6"/>
  <c r="G17" i="6"/>
  <c r="F17" i="6"/>
  <c r="E17" i="6"/>
  <c r="C17" i="6"/>
  <c r="X14" i="6"/>
  <c r="R14" i="6"/>
  <c r="BF12" i="6"/>
  <c r="AU12" i="6"/>
  <c r="AT12" i="6"/>
  <c r="AS12" i="6"/>
  <c r="AR12" i="6"/>
  <c r="AQ12" i="6"/>
  <c r="AP12" i="6"/>
  <c r="AO12" i="6"/>
  <c r="AN12" i="6"/>
  <c r="AM12" i="6"/>
  <c r="AL12" i="6"/>
  <c r="AK12" i="6"/>
  <c r="AJ12" i="6"/>
  <c r="AI12" i="6"/>
  <c r="AH12" i="6"/>
  <c r="AG12" i="6"/>
  <c r="AF12" i="6"/>
  <c r="AE12" i="6"/>
  <c r="AD12" i="6"/>
  <c r="AC12" i="6"/>
  <c r="AB12" i="6"/>
  <c r="AA12" i="6"/>
  <c r="Z12" i="6"/>
  <c r="Y12" i="6"/>
  <c r="W12" i="6"/>
  <c r="V12" i="6"/>
  <c r="U12" i="6"/>
  <c r="T12" i="6"/>
  <c r="S12" i="6"/>
  <c r="Q12" i="6"/>
  <c r="P12" i="6"/>
  <c r="O12" i="6"/>
  <c r="N12" i="6"/>
  <c r="M12" i="6"/>
  <c r="L12" i="6"/>
  <c r="K12" i="6"/>
  <c r="J12" i="6"/>
  <c r="I12" i="6"/>
  <c r="H12" i="6"/>
  <c r="G12" i="6"/>
  <c r="F12" i="6"/>
  <c r="E12" i="6"/>
  <c r="C12" i="6"/>
  <c r="X11" i="6"/>
  <c r="R11" i="6"/>
  <c r="X10" i="6"/>
  <c r="R10" i="6"/>
  <c r="X9" i="6"/>
  <c r="R9" i="6"/>
  <c r="X8" i="6"/>
  <c r="R8" i="6"/>
  <c r="X7" i="6"/>
  <c r="R7" i="6"/>
  <c r="AY12" i="6"/>
  <c r="X6" i="6"/>
  <c r="L31" i="8" l="1"/>
  <c r="L12" i="8" s="1"/>
  <c r="AW17" i="6"/>
  <c r="J51" i="6"/>
  <c r="N51" i="6"/>
  <c r="AY17" i="6"/>
  <c r="AY15" i="6" s="1"/>
  <c r="P51" i="6"/>
  <c r="AA51" i="6"/>
  <c r="AE51" i="6"/>
  <c r="AI51" i="6"/>
  <c r="AI15" i="6" s="1"/>
  <c r="AM51" i="6"/>
  <c r="BB51" i="6"/>
  <c r="R15" i="10"/>
  <c r="X51" i="10"/>
  <c r="X15" i="10" s="1"/>
  <c r="X89" i="6"/>
  <c r="B53" i="6"/>
  <c r="BE51" i="6"/>
  <c r="R83" i="6"/>
  <c r="BD51" i="6"/>
  <c r="R53" i="6"/>
  <c r="F51" i="6"/>
  <c r="F15" i="6" s="1"/>
  <c r="S51" i="6"/>
  <c r="S15" i="6" s="1"/>
  <c r="W51" i="6"/>
  <c r="W15" i="6" s="1"/>
  <c r="AB51" i="6"/>
  <c r="AB15" i="6" s="1"/>
  <c r="AF51" i="6"/>
  <c r="AF15" i="6" s="1"/>
  <c r="AJ51" i="6"/>
  <c r="AJ15" i="6" s="1"/>
  <c r="AN51" i="6"/>
  <c r="AN15" i="6" s="1"/>
  <c r="AS51" i="6"/>
  <c r="AS15" i="6" s="1"/>
  <c r="C51" i="6"/>
  <c r="U51" i="6"/>
  <c r="U15" i="6" s="1"/>
  <c r="AP51" i="6"/>
  <c r="AP15" i="6" s="1"/>
  <c r="AE15" i="6"/>
  <c r="AM15" i="6"/>
  <c r="G51" i="6"/>
  <c r="G15" i="6" s="1"/>
  <c r="K51" i="6"/>
  <c r="K15" i="6" s="1"/>
  <c r="O51" i="6"/>
  <c r="O15" i="6" s="1"/>
  <c r="AO51" i="6"/>
  <c r="AT51" i="6"/>
  <c r="AT15" i="6" s="1"/>
  <c r="AZ17" i="6"/>
  <c r="X17" i="6"/>
  <c r="X53" i="6"/>
  <c r="E51" i="6"/>
  <c r="E15" i="6" s="1"/>
  <c r="I51" i="6"/>
  <c r="I15" i="6" s="1"/>
  <c r="M51" i="6"/>
  <c r="M15" i="6" s="1"/>
  <c r="Q51" i="6"/>
  <c r="B77" i="6"/>
  <c r="B17" i="6"/>
  <c r="BA17" i="6"/>
  <c r="Z51" i="6"/>
  <c r="Z15" i="6" s="1"/>
  <c r="AD51" i="6"/>
  <c r="AD15" i="6" s="1"/>
  <c r="AH51" i="6"/>
  <c r="AL51" i="6"/>
  <c r="AL15" i="6" s="1"/>
  <c r="AQ51" i="6"/>
  <c r="AQ15" i="6" s="1"/>
  <c r="AU51" i="6"/>
  <c r="AU15" i="6" s="1"/>
  <c r="BC51" i="6"/>
  <c r="BC15" i="6" s="1"/>
  <c r="B68" i="6"/>
  <c r="R68" i="6"/>
  <c r="X68" i="6"/>
  <c r="AA15" i="6"/>
  <c r="AV17" i="6"/>
  <c r="AV15" i="6" s="1"/>
  <c r="B12" i="6"/>
  <c r="C15" i="6"/>
  <c r="H15" i="6"/>
  <c r="L15" i="6"/>
  <c r="R17" i="6"/>
  <c r="AX17" i="6"/>
  <c r="AX15" i="6" s="1"/>
  <c r="R36" i="6"/>
  <c r="V51" i="6"/>
  <c r="AR51" i="6"/>
  <c r="AR15" i="6" s="1"/>
  <c r="Y51" i="6"/>
  <c r="AC51" i="6"/>
  <c r="AC15" i="6" s="1"/>
  <c r="AG51" i="6"/>
  <c r="AG15" i="6" s="1"/>
  <c r="AK51" i="6"/>
  <c r="AK15" i="6" s="1"/>
  <c r="X77" i="6"/>
  <c r="R89" i="6"/>
  <c r="R99" i="6"/>
  <c r="X99" i="6"/>
  <c r="T15" i="6"/>
  <c r="P15" i="6"/>
  <c r="Y15" i="6"/>
  <c r="AW15" i="6"/>
  <c r="BA15" i="6"/>
  <c r="AH15" i="6"/>
  <c r="BD15" i="6"/>
  <c r="R77" i="6"/>
  <c r="R51" i="6" s="1"/>
  <c r="AO15" i="6"/>
  <c r="R12" i="6"/>
  <c r="Q15" i="6"/>
  <c r="V15" i="6"/>
  <c r="BF15" i="6"/>
  <c r="BE17" i="6"/>
  <c r="B89" i="6"/>
  <c r="AZ15" i="6"/>
  <c r="X12" i="6"/>
  <c r="J15" i="6"/>
  <c r="N15" i="6"/>
  <c r="BB15" i="6"/>
  <c r="X36" i="6"/>
  <c r="X51" i="6"/>
  <c r="B99" i="6"/>
  <c r="C92" i="7"/>
  <c r="C91" i="7"/>
  <c r="C90" i="7"/>
  <c r="C89" i="7"/>
  <c r="C88" i="7"/>
  <c r="C87" i="7"/>
  <c r="BF86"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W86" i="7"/>
  <c r="V86" i="7"/>
  <c r="U86" i="7"/>
  <c r="T86" i="7"/>
  <c r="S86" i="7"/>
  <c r="Q86" i="7"/>
  <c r="P86" i="7"/>
  <c r="O86" i="7"/>
  <c r="N86" i="7"/>
  <c r="M86" i="7"/>
  <c r="L86" i="7"/>
  <c r="K86" i="7"/>
  <c r="J86" i="7"/>
  <c r="I86" i="7"/>
  <c r="C86" i="7" s="1"/>
  <c r="H86" i="7"/>
  <c r="G86" i="7"/>
  <c r="F86" i="7"/>
  <c r="E86" i="7"/>
  <c r="B86" i="7" s="1"/>
  <c r="X85" i="7"/>
  <c r="R85" i="7"/>
  <c r="C85" i="7"/>
  <c r="X84" i="7"/>
  <c r="R84" i="7"/>
  <c r="C84" i="7"/>
  <c r="X83" i="7"/>
  <c r="R83" i="7"/>
  <c r="C83" i="7"/>
  <c r="X82" i="7"/>
  <c r="R82" i="7"/>
  <c r="C82" i="7"/>
  <c r="X81" i="7"/>
  <c r="R81" i="7"/>
  <c r="C81" i="7"/>
  <c r="X80" i="7"/>
  <c r="R80" i="7"/>
  <c r="C80" i="7"/>
  <c r="X79" i="7"/>
  <c r="R77" i="7"/>
  <c r="C79" i="7"/>
  <c r="X78" i="7"/>
  <c r="R78" i="7"/>
  <c r="C78" i="7"/>
  <c r="BF77" i="7"/>
  <c r="BE77" i="7"/>
  <c r="BD77" i="7"/>
  <c r="BC77" i="7"/>
  <c r="BB77" i="7"/>
  <c r="BA77" i="7"/>
  <c r="AZ77" i="7"/>
  <c r="AY77" i="7"/>
  <c r="AX77" i="7"/>
  <c r="AW77" i="7"/>
  <c r="AV77" i="7"/>
  <c r="W77" i="7"/>
  <c r="V77" i="7"/>
  <c r="U77" i="7"/>
  <c r="T77" i="7"/>
  <c r="S77" i="7"/>
  <c r="Q77" i="7"/>
  <c r="F77" i="7"/>
  <c r="E77" i="7"/>
  <c r="B77" i="7" s="1"/>
  <c r="C77" i="7"/>
  <c r="X76" i="7"/>
  <c r="R76" i="7"/>
  <c r="C76" i="7"/>
  <c r="X75" i="7"/>
  <c r="R75" i="7"/>
  <c r="C75" i="7"/>
  <c r="X74" i="7"/>
  <c r="R74" i="7"/>
  <c r="C74" i="7"/>
  <c r="X73" i="7"/>
  <c r="R73" i="7"/>
  <c r="R72" i="7" s="1"/>
  <c r="C73" i="7"/>
  <c r="BF72" i="7"/>
  <c r="BE72" i="7"/>
  <c r="BD72" i="7"/>
  <c r="BC72" i="7"/>
  <c r="BB72"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H72" i="7"/>
  <c r="G72" i="7"/>
  <c r="F72" i="7"/>
  <c r="E72" i="7"/>
  <c r="X71" i="7"/>
  <c r="R71" i="7"/>
  <c r="C71" i="7"/>
  <c r="X70" i="7"/>
  <c r="R70" i="7"/>
  <c r="C70" i="7"/>
  <c r="X69" i="7"/>
  <c r="R69" i="7"/>
  <c r="C69" i="7"/>
  <c r="X68" i="7"/>
  <c r="R68" i="7"/>
  <c r="C68" i="7"/>
  <c r="BF67" i="7"/>
  <c r="BE67" i="7"/>
  <c r="BD67" i="7"/>
  <c r="BC67" i="7"/>
  <c r="BB67" i="7"/>
  <c r="BA67" i="7"/>
  <c r="AZ67" i="7"/>
  <c r="AY67" i="7"/>
  <c r="AX67" i="7"/>
  <c r="AW67" i="7"/>
  <c r="AV67" i="7"/>
  <c r="AU67" i="7"/>
  <c r="AT67" i="7"/>
  <c r="AS67" i="7"/>
  <c r="AR67" i="7"/>
  <c r="AQ67" i="7"/>
  <c r="AP67" i="7"/>
  <c r="AO67" i="7"/>
  <c r="AN67" i="7"/>
  <c r="AM67" i="7"/>
  <c r="AL67" i="7"/>
  <c r="AK67" i="7"/>
  <c r="AJ67" i="7"/>
  <c r="AI67" i="7"/>
  <c r="AH67" i="7"/>
  <c r="AG67" i="7"/>
  <c r="AF67" i="7"/>
  <c r="AE67" i="7"/>
  <c r="AD67" i="7"/>
  <c r="AC67" i="7"/>
  <c r="AB67" i="7"/>
  <c r="AA67" i="7"/>
  <c r="Z67" i="7"/>
  <c r="Y67" i="7"/>
  <c r="W67" i="7"/>
  <c r="V67" i="7"/>
  <c r="U67" i="7"/>
  <c r="T67" i="7"/>
  <c r="S67" i="7"/>
  <c r="Q67" i="7"/>
  <c r="N67" i="7"/>
  <c r="M67" i="7"/>
  <c r="L67" i="7"/>
  <c r="K67" i="7"/>
  <c r="J67" i="7"/>
  <c r="I67" i="7"/>
  <c r="H67" i="7"/>
  <c r="G67" i="7"/>
  <c r="F67" i="7"/>
  <c r="E67" i="7"/>
  <c r="X66" i="7"/>
  <c r="R66" i="7"/>
  <c r="C66" i="7"/>
  <c r="X65" i="7"/>
  <c r="R65" i="7"/>
  <c r="C65" i="7"/>
  <c r="X64" i="7"/>
  <c r="R64" i="7"/>
  <c r="C64" i="7"/>
  <c r="X63" i="7"/>
  <c r="R63" i="7"/>
  <c r="C63" i="7"/>
  <c r="X62" i="7"/>
  <c r="R62" i="7"/>
  <c r="C62" i="7"/>
  <c r="X61" i="7"/>
  <c r="R61" i="7"/>
  <c r="R59" i="7" s="1"/>
  <c r="C61" i="7"/>
  <c r="X60" i="7"/>
  <c r="R60" i="7"/>
  <c r="C60" i="7"/>
  <c r="BF59" i="7"/>
  <c r="BE59" i="7"/>
  <c r="BD59" i="7"/>
  <c r="BC59" i="7"/>
  <c r="BC44" i="7" s="1"/>
  <c r="BB59" i="7"/>
  <c r="BA59" i="7"/>
  <c r="AZ59" i="7"/>
  <c r="AY59" i="7"/>
  <c r="AX59" i="7"/>
  <c r="AW59" i="7"/>
  <c r="AV59" i="7"/>
  <c r="AU59" i="7"/>
  <c r="AU44" i="7" s="1"/>
  <c r="AT59" i="7"/>
  <c r="AS59" i="7"/>
  <c r="AR59" i="7"/>
  <c r="AQ59" i="7"/>
  <c r="AP59" i="7"/>
  <c r="AN59" i="7"/>
  <c r="AM59" i="7"/>
  <c r="AL59" i="7"/>
  <c r="AK59" i="7"/>
  <c r="AJ59" i="7"/>
  <c r="AI59" i="7"/>
  <c r="AH59" i="7"/>
  <c r="AH44" i="7" s="1"/>
  <c r="AG59" i="7"/>
  <c r="AF59" i="7"/>
  <c r="AE59" i="7"/>
  <c r="AD59" i="7"/>
  <c r="AC59" i="7"/>
  <c r="AB59" i="7"/>
  <c r="AA59" i="7"/>
  <c r="Z59" i="7"/>
  <c r="Y59" i="7"/>
  <c r="W59" i="7"/>
  <c r="V59" i="7"/>
  <c r="U59" i="7"/>
  <c r="T59" i="7"/>
  <c r="S59" i="7"/>
  <c r="Q59" i="7"/>
  <c r="N59" i="7"/>
  <c r="M59" i="7"/>
  <c r="L59" i="7"/>
  <c r="K59" i="7"/>
  <c r="J59" i="7"/>
  <c r="I59" i="7"/>
  <c r="H59" i="7"/>
  <c r="G59" i="7"/>
  <c r="F59" i="7"/>
  <c r="E59" i="7"/>
  <c r="X58" i="7"/>
  <c r="R58" i="7"/>
  <c r="C58" i="7"/>
  <c r="X57" i="7"/>
  <c r="R57" i="7"/>
  <c r="C57" i="7"/>
  <c r="X56" i="7"/>
  <c r="R56" i="7"/>
  <c r="C56" i="7"/>
  <c r="X55" i="7"/>
  <c r="R55" i="7"/>
  <c r="C55" i="7"/>
  <c r="X54" i="7"/>
  <c r="R54" i="7"/>
  <c r="C54" i="7"/>
  <c r="X53" i="7"/>
  <c r="R53" i="7"/>
  <c r="C53" i="7"/>
  <c r="X52" i="7"/>
  <c r="R52" i="7"/>
  <c r="C52" i="7"/>
  <c r="X51" i="7"/>
  <c r="R51" i="7"/>
  <c r="C51" i="7"/>
  <c r="X50" i="7"/>
  <c r="R50" i="7"/>
  <c r="C50" i="7"/>
  <c r="X49" i="7"/>
  <c r="R49" i="7"/>
  <c r="C49" i="7"/>
  <c r="X48" i="7"/>
  <c r="R48" i="7"/>
  <c r="C48" i="7"/>
  <c r="X47" i="7"/>
  <c r="R47" i="7"/>
  <c r="C47" i="7"/>
  <c r="X46" i="7"/>
  <c r="R46" i="7"/>
  <c r="R45" i="7" s="1"/>
  <c r="C46" i="7"/>
  <c r="BF45" i="7"/>
  <c r="BF44" i="7" s="1"/>
  <c r="BE45" i="7"/>
  <c r="BE44" i="7" s="1"/>
  <c r="BD45" i="7"/>
  <c r="BD44" i="7" s="1"/>
  <c r="BC45" i="7"/>
  <c r="BB45" i="7"/>
  <c r="BA45" i="7"/>
  <c r="BA44" i="7" s="1"/>
  <c r="AZ45" i="7"/>
  <c r="AY45" i="7"/>
  <c r="AX45" i="7"/>
  <c r="AX44" i="7" s="1"/>
  <c r="AW45" i="7"/>
  <c r="AW44" i="7" s="1"/>
  <c r="AV45" i="7"/>
  <c r="AV44" i="7" s="1"/>
  <c r="AU45" i="7"/>
  <c r="AT45" i="7"/>
  <c r="AS45" i="7"/>
  <c r="AS44" i="7" s="1"/>
  <c r="AR45" i="7"/>
  <c r="AQ45" i="7"/>
  <c r="AP45" i="7"/>
  <c r="AP44" i="7" s="1"/>
  <c r="AO45" i="7"/>
  <c r="AO44" i="7" s="1"/>
  <c r="AN45" i="7"/>
  <c r="AM45" i="7"/>
  <c r="AL45" i="7"/>
  <c r="AK45" i="7"/>
  <c r="AJ45" i="7"/>
  <c r="AJ44" i="7" s="1"/>
  <c r="AI45" i="7"/>
  <c r="AH45" i="7"/>
  <c r="AG45" i="7"/>
  <c r="AF45" i="7"/>
  <c r="AE45" i="7"/>
  <c r="AD45" i="7"/>
  <c r="AC45" i="7"/>
  <c r="AC44" i="7" s="1"/>
  <c r="AB45" i="7"/>
  <c r="AB44" i="7" s="1"/>
  <c r="AA45" i="7"/>
  <c r="Z45" i="7"/>
  <c r="Y45" i="7"/>
  <c r="W45" i="7"/>
  <c r="V45" i="7"/>
  <c r="U45" i="7"/>
  <c r="T45" i="7"/>
  <c r="T44" i="7" s="1"/>
  <c r="S45" i="7"/>
  <c r="Q45" i="7"/>
  <c r="P45" i="7"/>
  <c r="P44" i="7" s="1"/>
  <c r="N45" i="7"/>
  <c r="N44" i="7" s="1"/>
  <c r="M45" i="7"/>
  <c r="L45" i="7"/>
  <c r="K45" i="7"/>
  <c r="J45" i="7"/>
  <c r="J44" i="7" s="1"/>
  <c r="I45" i="7"/>
  <c r="H45" i="7"/>
  <c r="G45" i="7"/>
  <c r="F45" i="7"/>
  <c r="E45" i="7"/>
  <c r="BB44" i="7"/>
  <c r="AT44" i="7"/>
  <c r="Z44" i="7"/>
  <c r="X43" i="7"/>
  <c r="R43" i="7"/>
  <c r="C43" i="7"/>
  <c r="X42" i="7"/>
  <c r="R42" i="7"/>
  <c r="C42" i="7"/>
  <c r="X41" i="7"/>
  <c r="R41" i="7"/>
  <c r="C41" i="7"/>
  <c r="X40" i="7"/>
  <c r="R40" i="7"/>
  <c r="C40" i="7"/>
  <c r="X39" i="7"/>
  <c r="R39" i="7"/>
  <c r="C39" i="7"/>
  <c r="X38" i="7"/>
  <c r="R38" i="7"/>
  <c r="C38" i="7"/>
  <c r="X37" i="7"/>
  <c r="R37" i="7"/>
  <c r="C37" i="7"/>
  <c r="X36" i="7"/>
  <c r="R36" i="7"/>
  <c r="C36" i="7"/>
  <c r="X35" i="7"/>
  <c r="R35" i="7"/>
  <c r="C35" i="7"/>
  <c r="X34" i="7"/>
  <c r="R34" i="7"/>
  <c r="C34" i="7"/>
  <c r="X33" i="7"/>
  <c r="R33" i="7"/>
  <c r="C33" i="7"/>
  <c r="X32" i="7"/>
  <c r="R32" i="7"/>
  <c r="C32"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W31" i="7"/>
  <c r="V31" i="7"/>
  <c r="U31" i="7"/>
  <c r="T31" i="7"/>
  <c r="S31" i="7"/>
  <c r="Q31" i="7"/>
  <c r="N31" i="7"/>
  <c r="M31" i="7"/>
  <c r="L31" i="7"/>
  <c r="K31" i="7"/>
  <c r="J31" i="7"/>
  <c r="I31" i="7"/>
  <c r="C31" i="7" s="1"/>
  <c r="H31" i="7"/>
  <c r="G31" i="7"/>
  <c r="F31" i="7"/>
  <c r="E31" i="7"/>
  <c r="B31" i="7" s="1"/>
  <c r="X30" i="7"/>
  <c r="C30" i="7"/>
  <c r="X29" i="7"/>
  <c r="R29" i="7"/>
  <c r="C29" i="7"/>
  <c r="X28" i="7"/>
  <c r="R28" i="7"/>
  <c r="C28" i="7"/>
  <c r="X27" i="7"/>
  <c r="R27" i="7"/>
  <c r="C27" i="7"/>
  <c r="X26" i="7"/>
  <c r="R26" i="7"/>
  <c r="C26" i="7"/>
  <c r="X25" i="7"/>
  <c r="R25" i="7"/>
  <c r="C25" i="7"/>
  <c r="X24" i="7"/>
  <c r="R24" i="7"/>
  <c r="C24" i="7"/>
  <c r="X23" i="7"/>
  <c r="R23" i="7"/>
  <c r="C23" i="7"/>
  <c r="X22" i="7"/>
  <c r="R22" i="7"/>
  <c r="C22" i="7"/>
  <c r="X21" i="7"/>
  <c r="R21" i="7"/>
  <c r="X20" i="7"/>
  <c r="R20" i="7"/>
  <c r="C20" i="7"/>
  <c r="X19" i="7"/>
  <c r="R19" i="7"/>
  <c r="C19" i="7"/>
  <c r="X18" i="7"/>
  <c r="R18" i="7"/>
  <c r="C18" i="7"/>
  <c r="X17" i="7"/>
  <c r="R17" i="7"/>
  <c r="C17" i="7"/>
  <c r="X16" i="7"/>
  <c r="R16" i="7"/>
  <c r="C16" i="7"/>
  <c r="X15" i="7"/>
  <c r="C15" i="7"/>
  <c r="X14" i="7"/>
  <c r="R14" i="7"/>
  <c r="C14"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W13" i="7"/>
  <c r="V13" i="7"/>
  <c r="U13" i="7"/>
  <c r="T13" i="7"/>
  <c r="S13" i="7"/>
  <c r="Q13" i="7"/>
  <c r="P13" i="7"/>
  <c r="O13" i="7"/>
  <c r="O12" i="7" s="1"/>
  <c r="N13" i="7"/>
  <c r="M13" i="7"/>
  <c r="L13" i="7"/>
  <c r="K13" i="7"/>
  <c r="J13" i="7"/>
  <c r="I13" i="7"/>
  <c r="H13" i="7"/>
  <c r="G13" i="7"/>
  <c r="F13" i="7"/>
  <c r="E13" i="7"/>
  <c r="C13" i="7"/>
  <c r="X11" i="7"/>
  <c r="C11" i="7"/>
  <c r="BF10" i="7"/>
  <c r="BE10" i="7"/>
  <c r="BD10" i="7"/>
  <c r="BC10" i="7"/>
  <c r="BB10" i="7"/>
  <c r="BA10" i="7"/>
  <c r="AZ10" i="7"/>
  <c r="AY10" i="7"/>
  <c r="AX10" i="7"/>
  <c r="AW10" i="7"/>
  <c r="AV10" i="7"/>
  <c r="AU10" i="7"/>
  <c r="AT10" i="7"/>
  <c r="AS10" i="7"/>
  <c r="AR10" i="7"/>
  <c r="AQ10" i="7"/>
  <c r="AP10" i="7"/>
  <c r="AO10" i="7"/>
  <c r="AN10" i="7"/>
  <c r="AM10" i="7"/>
  <c r="AL10" i="7"/>
  <c r="AK10" i="7"/>
  <c r="AJ10" i="7"/>
  <c r="AI10" i="7"/>
  <c r="AH10" i="7"/>
  <c r="AG10" i="7"/>
  <c r="AF10" i="7"/>
  <c r="AE10" i="7"/>
  <c r="AD10" i="7"/>
  <c r="AC10" i="7"/>
  <c r="AB10" i="7"/>
  <c r="AA10" i="7"/>
  <c r="Z10" i="7"/>
  <c r="Y10" i="7"/>
  <c r="W10" i="7"/>
  <c r="V10" i="7"/>
  <c r="U10" i="7"/>
  <c r="T10" i="7"/>
  <c r="S10" i="7"/>
  <c r="Q10" i="7"/>
  <c r="P10" i="7"/>
  <c r="N10" i="7"/>
  <c r="M10" i="7"/>
  <c r="L10" i="7"/>
  <c r="K10" i="7"/>
  <c r="J10" i="7"/>
  <c r="I10" i="7"/>
  <c r="H10" i="7"/>
  <c r="G10" i="7"/>
  <c r="F10" i="7"/>
  <c r="E10" i="7"/>
  <c r="X9" i="7"/>
  <c r="R9" i="7"/>
  <c r="C9" i="7"/>
  <c r="X8" i="7"/>
  <c r="R8" i="7"/>
  <c r="C8" i="7"/>
  <c r="X7" i="7"/>
  <c r="R7" i="7"/>
  <c r="C7" i="7"/>
  <c r="X6" i="7"/>
  <c r="R6" i="7"/>
  <c r="C6" i="7"/>
  <c r="X5" i="7"/>
  <c r="R5" i="7"/>
  <c r="C5" i="7"/>
  <c r="X4" i="7"/>
  <c r="C4" i="7"/>
  <c r="B51" i="6" l="1"/>
  <c r="AY44" i="7"/>
  <c r="R67" i="7"/>
  <c r="S44" i="7"/>
  <c r="AK44" i="7"/>
  <c r="AG44" i="7"/>
  <c r="P12" i="7"/>
  <c r="B45" i="7"/>
  <c r="B10" i="7"/>
  <c r="X45" i="7"/>
  <c r="V44" i="7"/>
  <c r="AA44" i="7"/>
  <c r="AE44" i="7"/>
  <c r="AI44" i="7"/>
  <c r="AM44" i="7"/>
  <c r="AZ44" i="7"/>
  <c r="B67" i="7"/>
  <c r="C67" i="7"/>
  <c r="X67" i="7"/>
  <c r="R44" i="7"/>
  <c r="B13" i="7"/>
  <c r="AD44" i="7"/>
  <c r="AL44" i="7"/>
  <c r="AL12" i="7" s="1"/>
  <c r="B59" i="7"/>
  <c r="W44" i="7"/>
  <c r="W12" i="7" s="1"/>
  <c r="AF44" i="7"/>
  <c r="AF12" i="7" s="1"/>
  <c r="AN44" i="7"/>
  <c r="R10" i="7"/>
  <c r="R13" i="7"/>
  <c r="R31" i="7"/>
  <c r="B72" i="7"/>
  <c r="R15" i="6"/>
  <c r="G12" i="7"/>
  <c r="G44" i="7"/>
  <c r="K44" i="7"/>
  <c r="K12" i="7" s="1"/>
  <c r="U44" i="7"/>
  <c r="U12" i="7" s="1"/>
  <c r="F44" i="7"/>
  <c r="F12" i="7" s="1"/>
  <c r="H44" i="7"/>
  <c r="H12" i="7" s="1"/>
  <c r="L44" i="7"/>
  <c r="Q44" i="7"/>
  <c r="Q12" i="7" s="1"/>
  <c r="AQ44" i="7"/>
  <c r="AQ12" i="7" s="1"/>
  <c r="E44" i="7"/>
  <c r="C59" i="7"/>
  <c r="M44" i="7"/>
  <c r="M12" i="7" s="1"/>
  <c r="R86" i="7"/>
  <c r="AR44" i="7"/>
  <c r="AR12" i="7" s="1"/>
  <c r="X59" i="7"/>
  <c r="C72" i="7"/>
  <c r="X86" i="7"/>
  <c r="BE12" i="6"/>
  <c r="BE15" i="6" s="1"/>
  <c r="C10" i="7"/>
  <c r="AG12" i="7"/>
  <c r="AS12" i="7"/>
  <c r="BA12" i="7"/>
  <c r="C45" i="7"/>
  <c r="L12" i="7"/>
  <c r="V12" i="7"/>
  <c r="Z12" i="7"/>
  <c r="AD12" i="7"/>
  <c r="AH12" i="7"/>
  <c r="AP12" i="7"/>
  <c r="AT12" i="7"/>
  <c r="AX12" i="7"/>
  <c r="BB12" i="7"/>
  <c r="BF12" i="7"/>
  <c r="Y44" i="7"/>
  <c r="X44" i="7" s="1"/>
  <c r="X15" i="6"/>
  <c r="AK12" i="7"/>
  <c r="BE12" i="7"/>
  <c r="B15" i="6"/>
  <c r="S12" i="7"/>
  <c r="AA12" i="7"/>
  <c r="AE12" i="7"/>
  <c r="AI12" i="7"/>
  <c r="AM12" i="7"/>
  <c r="AU12" i="7"/>
  <c r="AY12" i="7"/>
  <c r="BC12" i="7"/>
  <c r="X13" i="7"/>
  <c r="AC12" i="7"/>
  <c r="AO12" i="7"/>
  <c r="AW12" i="7"/>
  <c r="J12" i="7"/>
  <c r="N12" i="7"/>
  <c r="T12" i="7"/>
  <c r="X10" i="7"/>
  <c r="AB12" i="7"/>
  <c r="AJ12" i="7"/>
  <c r="AN12" i="7"/>
  <c r="AV12" i="7"/>
  <c r="AZ12" i="7"/>
  <c r="BD12" i="7"/>
  <c r="X31" i="7"/>
  <c r="I44" i="7"/>
  <c r="I12" i="7" s="1"/>
  <c r="X72" i="7"/>
  <c r="B44" i="7" l="1"/>
  <c r="R12" i="7"/>
  <c r="C44" i="7"/>
  <c r="C12" i="7"/>
  <c r="E12" i="7"/>
  <c r="B12" i="7" s="1"/>
  <c r="Y12" i="7"/>
  <c r="X12" i="7" s="1"/>
</calcChain>
</file>

<file path=xl/comments1.xml><?xml version="1.0" encoding="utf-8"?>
<comments xmlns="http://schemas.openxmlformats.org/spreadsheetml/2006/main">
  <authors>
    <author>johanvw</author>
    <author>allen</author>
  </authors>
  <commentList>
    <comment ref="N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authors>
    <author>johanvw</author>
    <author>allen</author>
  </authors>
  <commentList>
    <comment ref="N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E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<sst xmlns="http://schemas.openxmlformats.org/spreadsheetml/2006/main" count="951" uniqueCount="366">
  <si>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</si>
  <si>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</si>
  <si>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</si>
  <si>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</si>
  <si>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</si>
  <si>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</si>
  <si>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</si>
  <si>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</si>
  <si>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</si>
  <si>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</si>
  <si>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</si>
  <si>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</si>
  <si>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</si>
  <si>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</si>
  <si>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</si>
  <si>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</si>
  <si>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</si>
  <si>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</si>
  <si>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</si>
  <si>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</si>
  <si>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</si>
  <si>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</si>
  <si>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</si>
  <si>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</si>
  <si>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</si>
  <si>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</si>
  <si>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</si>
  <si>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</si>
  <si>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</si>
  <si>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</si>
  <si>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</si>
  <si>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</si>
  <si>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</si>
  <si>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</si>
  <si>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</si>
  <si>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</si>
  <si>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</si>
  <si>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</si>
  <si>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</si>
  <si>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</si>
  <si>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</si>
  <si>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</si>
  <si>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</si>
  <si>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</si>
  <si>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</si>
  <si>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</si>
  <si>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</si>
  <si>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</si>
  <si>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</si>
  <si>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</si>
  <si>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</si>
  <si>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</si>
  <si>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</si>
  <si>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</si>
  <si>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</si>
  <si>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</si>
  <si>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</si>
  <si>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</si>
  <si>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</si>
  <si>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</si>
  <si>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</si>
  <si>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</si>
  <si>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</si>
  <si>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</si>
  <si>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</si>
  <si>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</si>
  <si>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</si>
  <si>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</si>
  <si>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</si>
  <si>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</si>
  <si>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</si>
  <si>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</si>
  <si>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</si>
  <si>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</si>
  <si>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</si>
  <si>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</si>
  <si>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</si>
  <si>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</si>
  <si>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</si>
  <si>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</si>
  <si>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</si>
  <si>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</si>
  <si>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</si>
  <si>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</si>
  <si>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</si>
  <si>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</si>
  <si>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</si>
  <si>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</si>
  <si>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</si>
  <si>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</si>
  <si>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</si>
  <si>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</si>
  <si>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</si>
  <si>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</si>
  <si>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</si>
  <si>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</si>
  <si>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</si>
  <si>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</si>
  <si>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</si>
  <si>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</si>
  <si>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</si>
  <si>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</si>
  <si>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</si>
  <si>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</si>
  <si>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</si>
  <si>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</si>
  <si>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</si>
  <si>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</si>
  <si>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</si>
  <si>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</si>
  <si>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</si>
  <si>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</si>
  <si>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</si>
  <si>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</si>
  <si>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</si>
  <si>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</si>
  <si>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</si>
  <si>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</si>
  <si>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</si>
  <si>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</si>
  <si>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</si>
  <si>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</si>
  <si>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</si>
  <si>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</si>
  <si>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</si>
  <si>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</si>
  <si>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</si>
  <si>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</si>
  <si>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</si>
  <si>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</si>
  <si>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</si>
  <si>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</si>
  <si>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</si>
  <si>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</si>
  <si>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</si>
  <si>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</si>
  <si>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</si>
  <si>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</si>
  <si>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</si>
  <si>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</si>
  <si>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</si>
  <si>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</si>
  <si>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</si>
  <si>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</si>
  <si>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</si>
  <si>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</si>
  <si>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</si>
  <si>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</si>
  <si>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</si>
  <si>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</si>
  <si>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</si>
  <si>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</si>
  <si>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</si>
  <si>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</si>
  <si>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</si>
  <si>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</si>
  <si>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</si>
  <si>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</si>
  <si>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</si>
  <si>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</si>
  <si>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</si>
  <si>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</si>
  <si>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</si>
  <si>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</si>
  <si>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</si>
  <si>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</si>
  <si>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</si>
  <si>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</si>
  <si>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</si>
  <si>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</si>
  <si>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</si>
  <si>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</si>
  <si>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</si>
  <si>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</si>
  <si>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</si>
  <si>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</si>
  <si>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</si>
  <si>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</si>
  <si>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</si>
  <si>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</si>
  <si>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</si>
  <si>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</si>
  <si>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</si>
  <si>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</si>
  <si>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</si>
  <si>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</si>
  <si>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</si>
  <si>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</si>
  <si>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</si>
  <si>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</si>
  <si>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</si>
  <si>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</si>
  <si>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</si>
  <si>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</si>
  <si>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</si>
  <si>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</si>
  <si>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</si>
  <si>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</si>
  <si>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</si>
  <si>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</si>
  <si>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</si>
  <si>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</si>
  <si>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</si>
  <si>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</si>
  <si>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</si>
  <si>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</si>
  <si>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</si>
  <si>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</si>
  <si>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</si>
  <si>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</si>
  <si>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</si>
  <si>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</si>
  <si>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</si>
  <si>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</si>
  <si>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</si>
  <si>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</si>
  <si>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</si>
  <si>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</si>
  <si>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</si>
  <si>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</si>
  <si>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</si>
  <si>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</si>
  <si>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</si>
  <si>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</si>
  <si>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</si>
  <si>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</si>
  <si>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</si>
  <si>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</si>
  <si>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</si>
  <si>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</si>
  <si>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</si>
  <si>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</si>
  <si>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</si>
  <si>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</si>
  <si>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</si>
  <si>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</si>
  <si>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</si>
  <si>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</si>
  <si>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</si>
  <si>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</si>
  <si>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</si>
  <si>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</si>
  <si>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</si>
  <si>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</si>
  <si>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</si>
  <si>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</si>
  <si>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</si>
  <si>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</si>
  <si>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</si>
  <si>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</si>
  <si>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</si>
  <si>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</si>
  <si>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</si>
  <si>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</si>
  <si>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</si>
  <si>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</si>
  <si>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</si>
  <si>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</si>
  <si>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</si>
  <si>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</si>
  <si>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</si>
  <si>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</si>
  <si>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</si>
  <si>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</si>
  <si>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</si>
  <si>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</si>
  <si>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</si>
  <si>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</si>
  <si>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</si>
  <si>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</si>
  <si>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</si>
  <si>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</si>
  <si>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</si>
  <si>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</si>
  <si>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</si>
  <si>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</si>
  <si>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</si>
  <si>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</si>
  <si>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</si>
  <si>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</si>
  <si>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</si>
  <si>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</si>
  <si>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</si>
  <si>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</si>
  <si>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</si>
  <si>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</si>
  <si>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</si>
  <si>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</si>
  <si>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</si>
  <si>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</si>
  <si>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</si>
  <si>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</si>
  <si>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</si>
  <si>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</si>
  <si>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</si>
  <si>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</si>
  <si>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</si>
  <si>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</si>
  <si>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</si>
  <si>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</si>
  <si>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</si>
  <si>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</si>
  <si>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</si>
  <si>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</si>
  <si>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</si>
  <si>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</si>
  <si>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</si>
  <si>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</si>
  <si>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</si>
  <si>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</si>
  <si>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</si>
  <si>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</si>
  <si>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</si>
  <si>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</si>
  <si>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</si>
  <si>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</si>
  <si>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</si>
  <si>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</si>
  <si>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</si>
  <si>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</si>
  <si>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</si>
  <si>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</si>
  <si>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</si>
  <si>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</si>
  <si>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</si>
  <si>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</si>
  <si>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</si>
  <si>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</si>
  <si>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</si>
  <si>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</si>
  <si>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</si>
  <si>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</si>
  <si>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</si>
  <si>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</si>
  <si>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</si>
  <si>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</si>
  <si>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</si>
  <si>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</si>
  <si>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</si>
  <si>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</si>
  <si>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</si>
  <si>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</si>
  <si>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</si>
  <si>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</si>
  <si>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</si>
  <si>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</si>
  <si>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</si>
  <si>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</si>
  <si>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</si>
  <si>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</si>
  <si>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</si>
  <si>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</si>
  <si>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</si>
  <si>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</si>
  <si>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</si>
  <si>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</si>
  <si>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</si>
  <si>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</si>
  <si>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</si>
  <si>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</si>
  <si>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</si>
  <si>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</si>
  <si>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</si>
  <si>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ANTCOAL</t>
  </si>
  <si>
    <t>Anthracite</t>
  </si>
  <si>
    <t>RSA 2017 ver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</si>
</sst>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0;\-#,##0.00;\-"/>
    <numFmt numFmtId="166" formatCode="#,##0.00;;\-"/>
    <numFmt numFmtId="167" formatCode="#,##0.00;#,##0.00;\-"/>
    <numFmt numFmtId="168" formatCode="#,##0;\-#,##0;\-"/>
  </numFmts>
  <fonts count="38"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amily val="2"/>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1"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2" fillId="14" borderId="0" xfId="0" applyFont="1" applyFill="1"/>
    <xf numFmtId="165" fontId="33" fillId="15" borderId="0" xfId="0" applyNumberFormat="1" applyFont="1" applyFill="1"/>
    <xf numFmtId="165" fontId="33" fillId="15" borderId="0" xfId="0" quotePrefix="1" applyNumberFormat="1" applyFont="1" applyFill="1" applyAlignment="1">
      <alignment horizontal="right"/>
    </xf>
    <xf numFmtId="165" fontId="32" fillId="15" borderId="0" xfId="0" applyNumberFormat="1" applyFont="1" applyFill="1"/>
    <xf numFmtId="168" fontId="20" fillId="15" borderId="0" xfId="0" applyNumberFormat="1" applyFont="1" applyFill="1"/>
    <xf numFmtId="0" fontId="34" fillId="0" borderId="0" xfId="0" applyFont="1"/>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5" fillId="0" borderId="0" xfId="0" applyFont="1" applyAlignment="1">
      <alignment horizontal="left" vertical="top" wrapText="1"/>
    </xf>
    <xf numFmtId="0" fontId="37" fillId="0" borderId="5" xfId="0" applyFont="1" applyBorder="1" applyAlignment="1">
      <alignment vertical="top" wrapText="1"/>
    </xf>
    <xf numFmtId="0" fontId="37" fillId="0" borderId="9" xfId="0" applyFont="1" applyBorder="1" applyAlignment="1">
      <alignment vertical="top" wrapText="1"/>
    </xf>
    <xf numFmtId="0" fontId="37" fillId="0" borderId="7" xfId="0" applyFont="1" applyBorder="1" applyAlignment="1">
      <alignment vertical="top" wrapText="1"/>
    </xf>
    <xf numFmtId="0" fontId="37" fillId="0" borderId="5" xfId="0" applyFont="1" applyBorder="1" applyAlignment="1">
      <alignment vertical="top" wrapText="1"/>
    </xf>
    <xf numFmtId="0" fontId="35" fillId="0" borderId="0" xfId="0" applyFont="1" applyAlignment="1">
      <alignment horizontal="left" vertical="top" wrapText="1"/>
    </xf>
    <xf numFmtId="0" fontId="35" fillId="0" borderId="10" xfId="0" applyFont="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 sqref="A3:C3"/>
    </sheetView>
  </sheetViews>
  <sheetFormatPr defaultColWidth="105.28515625" defaultRowHeight="12.75" x14ac:dyDescent="0.2"/>
  <cols>
    <col min="1" max="1" width="19.140625" customWidth="1"/>
    <col min="2" max="3" width="59.42578125" customWidth="1"/>
  </cols>
  <sheetData>
    <row r="1" spans="1:3" ht="18" x14ac:dyDescent="0.25">
      <c r="A1" s="23" t="s">
        <v>362</v>
      </c>
    </row>
    <row r="2" spans="1:3" ht="111.75" customHeight="1" x14ac:dyDescent="0.2">
      <c r="A2" s="131" t="s">
        <v>332</v>
      </c>
      <c r="B2" s="131"/>
      <c r="C2" s="131"/>
    </row>
    <row r="3" spans="1:3" ht="83.25" customHeight="1" thickBot="1" x14ac:dyDescent="0.25">
      <c r="A3" s="132" t="s">
        <v>333</v>
      </c>
      <c r="B3" s="132"/>
      <c r="C3" s="132"/>
    </row>
    <row r="4" spans="1:3" ht="13.5" thickBot="1" x14ac:dyDescent="0.25">
      <c r="A4" s="133" t="s">
        <v>334</v>
      </c>
      <c r="B4" s="134"/>
      <c r="C4" s="135"/>
    </row>
    <row r="5" spans="1:3" ht="13.5" thickBot="1" x14ac:dyDescent="0.25">
      <c r="A5" s="122"/>
      <c r="B5" s="123" t="s">
        <v>335</v>
      </c>
      <c r="C5" s="123" t="s">
        <v>336</v>
      </c>
    </row>
    <row r="6" spans="1:3" ht="13.5" thickBot="1" x14ac:dyDescent="0.25">
      <c r="A6" s="127" t="s">
        <v>337</v>
      </c>
      <c r="B6" s="124" t="s">
        <v>338</v>
      </c>
      <c r="C6" s="124" t="s">
        <v>339</v>
      </c>
    </row>
    <row r="7" spans="1:3" ht="26.25" thickBot="1" x14ac:dyDescent="0.25">
      <c r="A7" s="127" t="s">
        <v>340</v>
      </c>
      <c r="B7" s="124" t="s">
        <v>341</v>
      </c>
      <c r="C7" s="124" t="s">
        <v>342</v>
      </c>
    </row>
    <row r="8" spans="1:3" ht="13.5" thickBot="1" x14ac:dyDescent="0.25">
      <c r="A8" s="127" t="s">
        <v>343</v>
      </c>
      <c r="B8" s="124" t="s">
        <v>344</v>
      </c>
      <c r="C8" s="124" t="s">
        <v>344</v>
      </c>
    </row>
    <row r="9" spans="1:3" ht="13.5" thickBot="1" x14ac:dyDescent="0.25">
      <c r="A9" s="127" t="s">
        <v>345</v>
      </c>
      <c r="B9" s="124" t="s">
        <v>346</v>
      </c>
      <c r="C9" s="124" t="s">
        <v>346</v>
      </c>
    </row>
    <row r="10" spans="1:3" x14ac:dyDescent="0.2">
      <c r="A10" s="128" t="s">
        <v>324</v>
      </c>
      <c r="B10" s="128" t="s">
        <v>347</v>
      </c>
      <c r="C10" s="125" t="s">
        <v>348</v>
      </c>
    </row>
    <row r="11" spans="1:3" x14ac:dyDescent="0.2">
      <c r="A11" s="129"/>
      <c r="B11" s="129"/>
      <c r="C11" s="125" t="s">
        <v>349</v>
      </c>
    </row>
    <row r="12" spans="1:3" x14ac:dyDescent="0.2">
      <c r="A12" s="129"/>
      <c r="B12" s="129"/>
      <c r="C12" s="125" t="s">
        <v>350</v>
      </c>
    </row>
    <row r="13" spans="1:3" x14ac:dyDescent="0.2">
      <c r="A13" s="129"/>
      <c r="B13" s="129"/>
      <c r="C13" s="125" t="s">
        <v>351</v>
      </c>
    </row>
    <row r="14" spans="1:3" ht="13.5" thickBot="1" x14ac:dyDescent="0.25">
      <c r="A14" s="130"/>
      <c r="B14" s="130"/>
      <c r="C14" s="124" t="s">
        <v>352</v>
      </c>
    </row>
    <row r="15" spans="1:3" ht="51.75" thickBot="1" x14ac:dyDescent="0.25">
      <c r="A15" s="127" t="s">
        <v>353</v>
      </c>
      <c r="B15" s="124" t="s">
        <v>354</v>
      </c>
      <c r="C15" s="124" t="s">
        <v>355</v>
      </c>
    </row>
    <row r="16" spans="1:3" x14ac:dyDescent="0.2">
      <c r="A16" s="128" t="s">
        <v>356</v>
      </c>
      <c r="B16" s="128" t="s">
        <v>344</v>
      </c>
      <c r="C16" s="125" t="s">
        <v>346</v>
      </c>
    </row>
    <row r="17" spans="1:3" ht="25.5" x14ac:dyDescent="0.2">
      <c r="A17" s="129"/>
      <c r="B17" s="129"/>
      <c r="C17" s="125" t="s">
        <v>357</v>
      </c>
    </row>
    <row r="18" spans="1:3" ht="13.5" thickBot="1" x14ac:dyDescent="0.25">
      <c r="A18" s="130"/>
      <c r="B18" s="130"/>
      <c r="C18" s="124"/>
    </row>
    <row r="19" spans="1:3" ht="13.5" thickBot="1" x14ac:dyDescent="0.25">
      <c r="A19" s="127" t="s">
        <v>358</v>
      </c>
      <c r="B19" s="124" t="s">
        <v>344</v>
      </c>
      <c r="C19" s="124" t="s">
        <v>344</v>
      </c>
    </row>
    <row r="20" spans="1:3" ht="15" x14ac:dyDescent="0.2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B4" activePane="bottomRight" state="frozen"/>
      <selection pane="topRight" activeCell="B1" sqref="B1"/>
      <selection pane="bottomLeft" activeCell="A4" sqref="A4"/>
      <selection pane="bottomRight" activeCell="H19" sqref="H19"/>
    </sheetView>
  </sheetViews>
  <sheetFormatPr defaultRowHeight="12.75" x14ac:dyDescent="0.2"/>
  <cols>
    <col min="1" max="1" width="35.140625" bestFit="1" customWidth="1"/>
    <col min="2" max="2" width="15.42578125" bestFit="1" customWidth="1"/>
    <col min="3" max="3" width="8.85546875" bestFit="1" customWidth="1"/>
    <col min="4" max="5" width="13.140625" bestFit="1" customWidth="1"/>
    <col min="6" max="6" width="15.42578125" bestFit="1" customWidth="1"/>
    <col min="7" max="7" width="9.5703125" bestFit="1" customWidth="1"/>
    <col min="8" max="8" width="8" bestFit="1" customWidth="1"/>
    <col min="9" max="9" width="7" bestFit="1" customWidth="1"/>
    <col min="10" max="10" width="9" bestFit="1" customWidth="1"/>
    <col min="11" max="11" width="13.140625" bestFit="1" customWidth="1"/>
    <col min="12" max="12" width="9.7109375" bestFit="1" customWidth="1"/>
    <col min="13" max="13" width="6.5703125" bestFit="1" customWidth="1"/>
    <col min="14" max="14" width="11.28515625" bestFit="1" customWidth="1"/>
    <col min="15" max="15" width="10.5703125" bestFit="1" customWidth="1"/>
    <col min="16" max="16" width="10.85546875" bestFit="1" customWidth="1"/>
    <col min="17" max="17" width="9.28515625" bestFit="1" customWidth="1"/>
    <col min="18" max="18" width="11.28515625" bestFit="1" customWidth="1"/>
    <col min="19" max="19" width="11.42578125" customWidth="1"/>
    <col min="20" max="20" width="9.85546875" bestFit="1" customWidth="1"/>
    <col min="21" max="21" width="10.7109375" bestFit="1" customWidth="1"/>
    <col min="22" max="22" width="7.42578125" bestFit="1" customWidth="1"/>
    <col min="23" max="23" width="11.140625" customWidth="1"/>
    <col min="24" max="25" width="14.28515625" bestFit="1" customWidth="1"/>
    <col min="26" max="26" width="11.28515625" bestFit="1" customWidth="1"/>
    <col min="27" max="27" width="10.140625" bestFit="1" customWidth="1"/>
    <col min="28" max="28" width="8.5703125" bestFit="1" customWidth="1"/>
    <col min="29" max="29" width="13.140625" bestFit="1" customWidth="1"/>
    <col min="30" max="30" width="10.140625" bestFit="1" customWidth="1"/>
    <col min="31" max="31" width="8.7109375" bestFit="1" customWidth="1"/>
    <col min="32" max="32" width="11.28515625" bestFit="1" customWidth="1"/>
    <col min="33" max="33" width="14.28515625" bestFit="1" customWidth="1"/>
    <col min="34" max="34" width="10.140625" bestFit="1" customWidth="1"/>
    <col min="35" max="35" width="12.85546875" customWidth="1"/>
    <col min="36" max="36" width="13.140625" bestFit="1" customWidth="1"/>
    <col min="37" max="37" width="11.28515625" bestFit="1" customWidth="1"/>
    <col min="38" max="38" width="14.28515625" bestFit="1" customWidth="1"/>
    <col min="39" max="39" width="12.42578125" bestFit="1" customWidth="1"/>
    <col min="40" max="40" width="11.5703125" customWidth="1"/>
    <col min="41" max="43" width="11.28515625" bestFit="1" customWidth="1"/>
    <col min="44" max="44" width="9.85546875" bestFit="1" customWidth="1"/>
    <col min="45" max="45" width="9.5703125" bestFit="1" customWidth="1"/>
    <col min="46" max="46" width="13.140625" bestFit="1" customWidth="1"/>
    <col min="47" max="48" width="10.140625" bestFit="1" customWidth="1"/>
    <col min="49" max="49" width="9" bestFit="1" customWidth="1"/>
    <col min="50" max="50" width="10.7109375" bestFit="1" customWidth="1"/>
    <col min="51" max="51" width="9" bestFit="1" customWidth="1"/>
    <col min="52" max="52" width="6.5703125" bestFit="1" customWidth="1"/>
    <col min="53" max="53" width="10.5703125" customWidth="1"/>
    <col min="54" max="54" width="10.28515625" bestFit="1" customWidth="1"/>
    <col min="55" max="55" width="8.140625" bestFit="1" customWidth="1"/>
    <col min="56" max="56" width="8.28515625" bestFit="1" customWidth="1"/>
    <col min="57" max="57" width="15.42578125" bestFit="1" customWidth="1"/>
    <col min="58" max="58" width="7.140625" bestFit="1" customWidth="1"/>
  </cols>
  <sheetData>
    <row r="1" spans="1:63" x14ac:dyDescent="0.2">
      <c r="A1" s="8" t="s">
        <v>365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114</v>
      </c>
      <c r="B2" s="10" t="s">
        <v>115</v>
      </c>
      <c r="C2" s="10" t="s">
        <v>115</v>
      </c>
      <c r="D2" s="10" t="s">
        <v>115</v>
      </c>
      <c r="E2" s="10" t="s">
        <v>115</v>
      </c>
      <c r="F2" s="10" t="s">
        <v>115</v>
      </c>
      <c r="G2" s="10" t="s">
        <v>115</v>
      </c>
      <c r="H2" s="10" t="s">
        <v>115</v>
      </c>
      <c r="I2" s="10" t="s">
        <v>115</v>
      </c>
      <c r="J2" s="10" t="s">
        <v>115</v>
      </c>
      <c r="K2" s="10" t="s">
        <v>115</v>
      </c>
      <c r="L2" s="10" t="s">
        <v>115</v>
      </c>
      <c r="M2" s="10" t="s">
        <v>115</v>
      </c>
      <c r="N2" s="10" t="s">
        <v>116</v>
      </c>
      <c r="O2" s="10" t="s">
        <v>116</v>
      </c>
      <c r="P2" s="10" t="s">
        <v>116</v>
      </c>
      <c r="Q2" s="10" t="s">
        <v>116</v>
      </c>
      <c r="R2" s="10" t="s">
        <v>116</v>
      </c>
      <c r="S2" s="10" t="s">
        <v>116</v>
      </c>
      <c r="T2" s="10" t="s">
        <v>116</v>
      </c>
      <c r="U2" s="10" t="s">
        <v>116</v>
      </c>
      <c r="V2" s="10" t="s">
        <v>116</v>
      </c>
      <c r="W2" s="10" t="s">
        <v>116</v>
      </c>
      <c r="X2" s="10" t="s">
        <v>115</v>
      </c>
      <c r="Y2" s="10" t="s">
        <v>115</v>
      </c>
      <c r="Z2" s="11" t="s">
        <v>115</v>
      </c>
      <c r="AA2" s="10" t="s">
        <v>115</v>
      </c>
      <c r="AB2" s="10" t="s">
        <v>115</v>
      </c>
      <c r="AC2" s="10" t="s">
        <v>115</v>
      </c>
      <c r="AD2" s="10" t="s">
        <v>116</v>
      </c>
      <c r="AE2" s="10" t="s">
        <v>117</v>
      </c>
      <c r="AF2" s="10" t="s">
        <v>117</v>
      </c>
      <c r="AG2" s="10" t="s">
        <v>117</v>
      </c>
      <c r="AH2" s="10" t="s">
        <v>117</v>
      </c>
      <c r="AI2" s="10" t="s">
        <v>117</v>
      </c>
      <c r="AJ2" s="10" t="s">
        <v>117</v>
      </c>
      <c r="AK2" s="10" t="s">
        <v>117</v>
      </c>
      <c r="AL2" s="10" t="s">
        <v>117</v>
      </c>
      <c r="AM2" s="10" t="s">
        <v>117</v>
      </c>
      <c r="AN2" s="10" t="s">
        <v>117</v>
      </c>
      <c r="AO2" s="10" t="s">
        <v>117</v>
      </c>
      <c r="AP2" s="10" t="s">
        <v>115</v>
      </c>
      <c r="AQ2" s="10" t="s">
        <v>115</v>
      </c>
      <c r="AR2" s="10" t="s">
        <v>115</v>
      </c>
      <c r="AS2" s="10" t="s">
        <v>115</v>
      </c>
      <c r="AT2" s="10" t="s">
        <v>115</v>
      </c>
      <c r="AU2" s="10" t="s">
        <v>115</v>
      </c>
      <c r="AV2" s="10" t="s">
        <v>170</v>
      </c>
      <c r="AW2" s="10" t="s">
        <v>170</v>
      </c>
      <c r="AX2" s="10" t="s">
        <v>170</v>
      </c>
      <c r="AY2" s="10" t="s">
        <v>170</v>
      </c>
      <c r="AZ2" s="10" t="s">
        <v>170</v>
      </c>
      <c r="BA2" s="10" t="s">
        <v>170</v>
      </c>
      <c r="BB2" s="10" t="s">
        <v>116</v>
      </c>
      <c r="BC2" s="10" t="s">
        <v>116</v>
      </c>
      <c r="BD2" s="10" t="s">
        <v>116</v>
      </c>
      <c r="BE2" s="10" t="s">
        <v>118</v>
      </c>
      <c r="BF2" s="10" t="s">
        <v>116</v>
      </c>
      <c r="BG2" s="3"/>
    </row>
    <row r="3" spans="1:63" s="4" customFormat="1" x14ac:dyDescent="0.2">
      <c r="A3" s="10" t="s">
        <v>113</v>
      </c>
      <c r="B3" s="10" t="s">
        <v>0</v>
      </c>
      <c r="C3" s="10" t="s">
        <v>1</v>
      </c>
      <c r="D3" s="10" t="s">
        <v>363</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36"/>
      <c r="BI3" s="136"/>
      <c r="BJ3" s="136"/>
      <c r="BK3" s="136"/>
    </row>
    <row r="4" spans="1:63" ht="13.5" x14ac:dyDescent="0.25">
      <c r="A4" s="22" t="s">
        <v>164</v>
      </c>
      <c r="B4" s="12">
        <f>E4+F4+G4+D4</f>
        <v>252343008</v>
      </c>
      <c r="C4" s="12">
        <f>H4+I4</f>
        <v>0</v>
      </c>
      <c r="D4" s="12">
        <v>2886078</v>
      </c>
      <c r="E4" s="12">
        <v>2343698</v>
      </c>
      <c r="F4" s="12">
        <v>247113232</v>
      </c>
      <c r="G4" s="12"/>
      <c r="H4" s="12"/>
      <c r="I4" s="12"/>
      <c r="J4" s="12"/>
      <c r="K4" s="12">
        <v>1389748.5</v>
      </c>
      <c r="L4" s="12"/>
      <c r="M4" s="12"/>
      <c r="N4" s="12"/>
      <c r="O4" s="12">
        <v>23257.001953125</v>
      </c>
      <c r="P4" s="12">
        <v>22961</v>
      </c>
      <c r="Q4" s="12"/>
      <c r="R4" s="12">
        <v>654700.875</v>
      </c>
      <c r="S4" s="12">
        <v>654700.875</v>
      </c>
      <c r="T4" s="12"/>
      <c r="U4" s="12"/>
      <c r="V4" s="12"/>
      <c r="W4" s="12">
        <v>25570.8125</v>
      </c>
      <c r="X4" s="12">
        <f>SUM(Y4:AC4)</f>
        <v>95250</v>
      </c>
      <c r="Y4" s="12">
        <v>32250</v>
      </c>
      <c r="Z4" s="12">
        <v>63000</v>
      </c>
      <c r="AA4" s="12"/>
      <c r="AB4" s="12"/>
      <c r="AC4" s="12"/>
      <c r="AD4" s="12">
        <v>35803.75</v>
      </c>
      <c r="AE4" s="12"/>
      <c r="AF4" s="12">
        <v>718184.625</v>
      </c>
      <c r="AG4" s="12">
        <v>9434440</v>
      </c>
      <c r="AH4" s="12">
        <v>414271.5</v>
      </c>
      <c r="AI4" s="12">
        <v>1315203.5</v>
      </c>
      <c r="AJ4" s="12">
        <v>1518965.125</v>
      </c>
      <c r="AK4" s="12">
        <v>732394.9375</v>
      </c>
      <c r="AL4" s="12">
        <v>7921726</v>
      </c>
      <c r="AM4" s="12">
        <v>869639.3125</v>
      </c>
      <c r="AN4" s="12">
        <v>533907.8125</v>
      </c>
      <c r="AO4" s="12">
        <v>104134.453125</v>
      </c>
      <c r="AP4" s="12">
        <v>133301.78125</v>
      </c>
      <c r="AQ4" s="12">
        <v>358660.28125</v>
      </c>
      <c r="AR4" s="12">
        <v>9901</v>
      </c>
      <c r="AS4" s="12"/>
      <c r="AT4" s="12"/>
      <c r="AU4" s="12">
        <v>24920.689453125</v>
      </c>
      <c r="AV4" s="12">
        <v>47706.625</v>
      </c>
      <c r="AW4" s="12">
        <v>844.60992431640625</v>
      </c>
      <c r="AX4" s="12"/>
      <c r="AY4" s="12">
        <v>3869.97998046875</v>
      </c>
      <c r="AZ4" s="12"/>
      <c r="BA4" s="12">
        <v>5132.16015625</v>
      </c>
      <c r="BB4" s="12"/>
      <c r="BC4" s="12"/>
      <c r="BD4" s="12"/>
      <c r="BE4" s="12">
        <v>253225472</v>
      </c>
      <c r="BF4" s="12"/>
    </row>
    <row r="5" spans="1:63" ht="13.5" x14ac:dyDescent="0.25">
      <c r="A5" s="22" t="s">
        <v>143</v>
      </c>
      <c r="B5" s="12">
        <f t="shared" ref="B5:B68" si="0">E5+F5+G5+D5</f>
        <v>0</v>
      </c>
      <c r="C5" s="12">
        <f t="shared" ref="C5:C68" si="1">H5+I5</f>
        <v>0</v>
      </c>
      <c r="D5" s="12"/>
      <c r="E5" s="12"/>
      <c r="F5" s="12"/>
      <c r="G5" s="12"/>
      <c r="H5" s="12"/>
      <c r="I5" s="12"/>
      <c r="J5" s="12"/>
      <c r="K5" s="12"/>
      <c r="L5" s="12"/>
      <c r="M5" s="12"/>
      <c r="N5" s="12">
        <v>21556.609375</v>
      </c>
      <c r="O5" s="12"/>
      <c r="P5" s="12"/>
      <c r="Q5" s="12"/>
      <c r="R5" s="12">
        <f t="shared" ref="R5:R9" si="2">SUM(S5:V5)</f>
        <v>0</v>
      </c>
      <c r="S5" s="12"/>
      <c r="T5" s="12"/>
      <c r="U5" s="12"/>
      <c r="V5" s="12"/>
      <c r="W5" s="12"/>
      <c r="X5" s="12">
        <f>SUM(Y5:AC5)</f>
        <v>4480280</v>
      </c>
      <c r="Y5" s="12"/>
      <c r="Z5" s="12"/>
      <c r="AA5" s="12"/>
      <c r="AB5" s="12"/>
      <c r="AC5" s="12">
        <v>4480280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0"/>
        <v>1226403</v>
      </c>
      <c r="C6" s="12">
        <f t="shared" si="1"/>
        <v>0</v>
      </c>
      <c r="D6" s="12">
        <v>198372</v>
      </c>
      <c r="E6" s="12"/>
      <c r="F6" s="12">
        <v>1028031</v>
      </c>
      <c r="G6" s="12"/>
      <c r="H6" s="12"/>
      <c r="I6" s="12"/>
      <c r="J6" s="12"/>
      <c r="K6" s="12"/>
      <c r="L6" s="12"/>
      <c r="M6" s="12"/>
      <c r="N6" s="12"/>
      <c r="O6" s="12"/>
      <c r="P6" s="12"/>
      <c r="Q6" s="12"/>
      <c r="R6" s="12">
        <f t="shared" si="2"/>
        <v>0</v>
      </c>
      <c r="S6" s="12"/>
      <c r="T6" s="12"/>
      <c r="U6" s="12"/>
      <c r="V6" s="12"/>
      <c r="W6" s="12">
        <v>124124.4375</v>
      </c>
      <c r="X6" s="12">
        <f>SUM(Y6:AC6)</f>
        <v>17103170</v>
      </c>
      <c r="Y6" s="12">
        <v>17103170</v>
      </c>
      <c r="Z6" s="12"/>
      <c r="AA6" s="12"/>
      <c r="AB6" s="12"/>
      <c r="AC6" s="12"/>
      <c r="AD6" s="12"/>
      <c r="AE6" s="12"/>
      <c r="AF6" s="12">
        <v>185673.40625</v>
      </c>
      <c r="AG6" s="12">
        <v>2114180</v>
      </c>
      <c r="AH6" s="12">
        <v>18628.169921875</v>
      </c>
      <c r="AI6" s="12">
        <v>41154.421875</v>
      </c>
      <c r="AJ6" s="12">
        <v>418603.75</v>
      </c>
      <c r="AK6" s="12">
        <v>2475.530029296875</v>
      </c>
      <c r="AL6" s="12">
        <v>6036039</v>
      </c>
      <c r="AM6" s="12">
        <v>33017.6484375</v>
      </c>
      <c r="AN6" s="12"/>
      <c r="AO6" s="12"/>
      <c r="AP6" s="12">
        <v>6.559999942779541</v>
      </c>
      <c r="AQ6" s="12">
        <v>18.100000381469727</v>
      </c>
      <c r="AR6" s="12">
        <v>20.829999923706055</v>
      </c>
      <c r="AS6" s="12"/>
      <c r="AT6" s="12"/>
      <c r="AU6" s="12"/>
      <c r="AV6" s="12"/>
      <c r="AW6" s="12"/>
      <c r="AX6" s="12"/>
      <c r="AY6" s="12"/>
      <c r="AZ6" s="12"/>
      <c r="BA6" s="12"/>
      <c r="BB6" s="12"/>
      <c r="BC6" s="12"/>
      <c r="BD6" s="12"/>
      <c r="BE6" s="12">
        <v>10555000</v>
      </c>
      <c r="BF6" s="12"/>
    </row>
    <row r="7" spans="1:63" ht="13.5" x14ac:dyDescent="0.25">
      <c r="A7" s="21" t="s">
        <v>124</v>
      </c>
      <c r="B7" s="12">
        <f t="shared" si="0"/>
        <v>-70049140</v>
      </c>
      <c r="C7" s="12">
        <f t="shared" si="1"/>
        <v>0</v>
      </c>
      <c r="D7" s="12">
        <v>-1766477</v>
      </c>
      <c r="E7" s="12">
        <v>-1153023</v>
      </c>
      <c r="F7" s="12">
        <v>-67129640</v>
      </c>
      <c r="G7" s="12"/>
      <c r="H7" s="12"/>
      <c r="I7" s="12"/>
      <c r="J7" s="12"/>
      <c r="K7" s="12"/>
      <c r="L7" s="12"/>
      <c r="M7" s="12"/>
      <c r="N7" s="12"/>
      <c r="O7" s="12"/>
      <c r="P7" s="12"/>
      <c r="Q7" s="12"/>
      <c r="R7" s="12">
        <f t="shared" si="2"/>
        <v>0</v>
      </c>
      <c r="S7" s="12"/>
      <c r="T7" s="12"/>
      <c r="U7" s="12"/>
      <c r="V7" s="12"/>
      <c r="W7" s="12">
        <v>-498.75</v>
      </c>
      <c r="X7" s="12">
        <f t="shared" ref="X7:X68" si="3">SUM(Y7:AC7)</f>
        <v>0</v>
      </c>
      <c r="Y7" s="12"/>
      <c r="Z7" s="12"/>
      <c r="AA7" s="12"/>
      <c r="AB7" s="12"/>
      <c r="AC7" s="12"/>
      <c r="AD7" s="12"/>
      <c r="AE7" s="12"/>
      <c r="AF7" s="12">
        <v>-105968</v>
      </c>
      <c r="AG7" s="12">
        <v>-1082042</v>
      </c>
      <c r="AH7" s="12">
        <v>-5177.43994140625</v>
      </c>
      <c r="AI7" s="12">
        <v>-31096</v>
      </c>
      <c r="AJ7" s="12">
        <v>-348765.4375</v>
      </c>
      <c r="AK7" s="12">
        <v>-47567.62890625</v>
      </c>
      <c r="AL7" s="12">
        <v>-1784002.75</v>
      </c>
      <c r="AM7" s="12">
        <v>-424555</v>
      </c>
      <c r="AN7" s="12">
        <v>-237715.015625</v>
      </c>
      <c r="AO7" s="12">
        <v>-8638</v>
      </c>
      <c r="AP7" s="12">
        <v>-8.3400001525878906</v>
      </c>
      <c r="AQ7" s="12">
        <v>71.620002746582031</v>
      </c>
      <c r="AR7" s="12">
        <v>18.170000076293945</v>
      </c>
      <c r="AS7" s="12"/>
      <c r="AT7" s="12"/>
      <c r="AU7" s="12"/>
      <c r="AV7" s="12"/>
      <c r="AW7" s="12"/>
      <c r="AX7" s="12"/>
      <c r="AY7" s="12"/>
      <c r="AZ7" s="12"/>
      <c r="BA7" s="12"/>
      <c r="BB7" s="12"/>
      <c r="BC7" s="12"/>
      <c r="BD7" s="12"/>
      <c r="BE7" s="12">
        <v>-16549001</v>
      </c>
      <c r="BF7" s="12"/>
    </row>
    <row r="8" spans="1:63" ht="13.5" x14ac:dyDescent="0.2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 t="shared" si="0"/>
        <v>183520271</v>
      </c>
      <c r="C10" s="14">
        <f>H10+I10</f>
        <v>0</v>
      </c>
      <c r="D10" s="14">
        <f>SUM(D4:D9)</f>
        <v>1317973</v>
      </c>
      <c r="E10" s="14">
        <f>SUM(E4:E9)</f>
        <v>1190675</v>
      </c>
      <c r="F10" s="14">
        <f t="shared" ref="F10:M10" si="4">SUM(F4:F9)</f>
        <v>181011623</v>
      </c>
      <c r="G10" s="14">
        <f t="shared" si="4"/>
        <v>0</v>
      </c>
      <c r="H10" s="14">
        <f t="shared" si="4"/>
        <v>0</v>
      </c>
      <c r="I10" s="14">
        <f t="shared" si="4"/>
        <v>0</v>
      </c>
      <c r="J10" s="14">
        <f t="shared" si="4"/>
        <v>0</v>
      </c>
      <c r="K10" s="14">
        <f t="shared" si="4"/>
        <v>1389748.5</v>
      </c>
      <c r="L10" s="14">
        <f t="shared" si="4"/>
        <v>0</v>
      </c>
      <c r="M10" s="14">
        <f t="shared" si="4"/>
        <v>0</v>
      </c>
      <c r="N10" s="14">
        <f>SUM(N4:N9)</f>
        <v>21556.609375</v>
      </c>
      <c r="O10" s="14">
        <v>0</v>
      </c>
      <c r="P10" s="14">
        <f>SUM(P4:P9)</f>
        <v>22961</v>
      </c>
      <c r="Q10" s="14">
        <f t="shared" ref="Q10:V10" si="5">SUM(Q4:Q9)</f>
        <v>0</v>
      </c>
      <c r="R10" s="14">
        <f>SUM(R4:R9)</f>
        <v>654700.875</v>
      </c>
      <c r="S10" s="14">
        <f t="shared" si="5"/>
        <v>654700.875</v>
      </c>
      <c r="T10" s="14">
        <f t="shared" si="5"/>
        <v>0</v>
      </c>
      <c r="U10" s="14">
        <f t="shared" si="5"/>
        <v>0</v>
      </c>
      <c r="V10" s="14">
        <f t="shared" si="5"/>
        <v>0</v>
      </c>
      <c r="W10" s="14">
        <f>SUM(W4:W9)</f>
        <v>149196.5</v>
      </c>
      <c r="X10" s="14">
        <f t="shared" si="3"/>
        <v>21678700</v>
      </c>
      <c r="Y10" s="14">
        <f>SUM(Y4:Y9)</f>
        <v>17135420</v>
      </c>
      <c r="Z10" s="14">
        <f>SUM(Z4:Z9)</f>
        <v>63000</v>
      </c>
      <c r="AA10" s="14">
        <f t="shared" ref="AA10:AS10" si="6">SUM(AA4:AA9)</f>
        <v>0</v>
      </c>
      <c r="AB10" s="14">
        <f t="shared" si="6"/>
        <v>0</v>
      </c>
      <c r="AC10" s="14">
        <f>SUM(AC4:AC9)</f>
        <v>4480280</v>
      </c>
      <c r="AD10" s="14">
        <f t="shared" si="6"/>
        <v>35803.75</v>
      </c>
      <c r="AE10" s="14">
        <f t="shared" si="6"/>
        <v>0</v>
      </c>
      <c r="AF10" s="14">
        <f t="shared" si="6"/>
        <v>797890.03125</v>
      </c>
      <c r="AG10" s="14">
        <f>SUM(AG4:AG9)</f>
        <v>10466578</v>
      </c>
      <c r="AH10" s="14">
        <f>SUM(AH4:AH9)</f>
        <v>427722.22998046875</v>
      </c>
      <c r="AI10" s="14">
        <f t="shared" si="6"/>
        <v>1325261.921875</v>
      </c>
      <c r="AJ10" s="14">
        <f t="shared" si="6"/>
        <v>1588803.4375</v>
      </c>
      <c r="AK10" s="14">
        <f>SUM(AK4:AK9)</f>
        <v>687302.83862304688</v>
      </c>
      <c r="AL10" s="14">
        <f>SUM(AL4:AL9)</f>
        <v>12173762.25</v>
      </c>
      <c r="AM10" s="14">
        <f t="shared" si="6"/>
        <v>478101.9609375</v>
      </c>
      <c r="AN10" s="14">
        <f t="shared" si="6"/>
        <v>296192.796875</v>
      </c>
      <c r="AO10" s="14">
        <f t="shared" si="6"/>
        <v>95496.453125</v>
      </c>
      <c r="AP10" s="14">
        <f>SUM(AP4:AP9)</f>
        <v>133300.00124979019</v>
      </c>
      <c r="AQ10" s="14">
        <f t="shared" si="6"/>
        <v>358750.00125312805</v>
      </c>
      <c r="AR10" s="14">
        <f t="shared" si="6"/>
        <v>9940</v>
      </c>
      <c r="AS10" s="14">
        <f t="shared" si="6"/>
        <v>0</v>
      </c>
      <c r="AT10" s="14">
        <f>SUM(AT4:AT9)</f>
        <v>0</v>
      </c>
      <c r="AU10" s="14">
        <f>SUM(AU4:AU9)</f>
        <v>24920.689453125</v>
      </c>
      <c r="AV10" s="14">
        <f t="shared" ref="AV10:BF10" si="7">SUM(AV4:AV9)</f>
        <v>47706.625</v>
      </c>
      <c r="AW10" s="14">
        <f t="shared" si="7"/>
        <v>844.60992431640625</v>
      </c>
      <c r="AX10" s="14">
        <f>SUM(AX4:AX9)</f>
        <v>0</v>
      </c>
      <c r="AY10" s="14">
        <f t="shared" si="7"/>
        <v>3869.97998046875</v>
      </c>
      <c r="AZ10" s="14">
        <f t="shared" si="7"/>
        <v>0</v>
      </c>
      <c r="BA10" s="14">
        <f t="shared" si="7"/>
        <v>5132.16015625</v>
      </c>
      <c r="BB10" s="14">
        <f t="shared" si="7"/>
        <v>0</v>
      </c>
      <c r="BC10" s="14">
        <f t="shared" si="7"/>
        <v>0</v>
      </c>
      <c r="BD10" s="14">
        <f t="shared" si="7"/>
        <v>0</v>
      </c>
      <c r="BE10" s="14">
        <f>SUM(BE4:BE9)</f>
        <v>247231471</v>
      </c>
      <c r="BF10" s="14">
        <f t="shared" si="7"/>
        <v>0</v>
      </c>
    </row>
    <row r="11" spans="1:63" ht="13.5"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4480280</v>
      </c>
      <c r="Y11" s="12"/>
      <c r="Z11" s="12"/>
      <c r="AA11" s="12"/>
      <c r="AB11" s="12"/>
      <c r="AC11" s="12">
        <v>4480280</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2367823.75</v>
      </c>
      <c r="C12" s="12">
        <f>H12+I12</f>
        <v>0</v>
      </c>
      <c r="D12" s="12">
        <f>(D10-(D11+D13+D31+D43)-D44)</f>
        <v>-324702.125</v>
      </c>
      <c r="E12" s="12">
        <f>(E10-(E11+E13+E31+E43)-E44)</f>
        <v>0</v>
      </c>
      <c r="F12" s="12">
        <f>(F10-(F11+F13+F31+F43)-F44)</f>
        <v>2692525.875</v>
      </c>
      <c r="G12" s="12">
        <f t="shared" ref="G12:M12" si="8">(G10-(G11+G13+G31+G43)-G44)</f>
        <v>0</v>
      </c>
      <c r="H12" s="12">
        <f t="shared" si="8"/>
        <v>0</v>
      </c>
      <c r="I12" s="12">
        <f t="shared" si="8"/>
        <v>0</v>
      </c>
      <c r="J12" s="12">
        <f t="shared" si="8"/>
        <v>0</v>
      </c>
      <c r="K12" s="12">
        <f t="shared" si="8"/>
        <v>-4.6875E-2</v>
      </c>
      <c r="L12" s="12">
        <f t="shared" si="8"/>
        <v>0</v>
      </c>
      <c r="M12" s="12">
        <f t="shared" si="8"/>
        <v>0</v>
      </c>
      <c r="N12" s="12">
        <f>(N10-(N11+N13+N31+N43)-N44)</f>
        <v>-3541.3235731124878</v>
      </c>
      <c r="O12" s="12">
        <v>0</v>
      </c>
      <c r="P12" s="12">
        <v>0</v>
      </c>
      <c r="Q12" s="12">
        <f t="shared" ref="Q12:V12" si="9">(Q10-(Q11+Q13+Q31+Q43)-Q44)</f>
        <v>0</v>
      </c>
      <c r="R12" s="12">
        <f t="shared" si="9"/>
        <v>2924.7734375</v>
      </c>
      <c r="S12" s="12">
        <f t="shared" si="9"/>
        <v>2924.7734375</v>
      </c>
      <c r="T12" s="12">
        <f t="shared" si="9"/>
        <v>0</v>
      </c>
      <c r="U12" s="12">
        <f t="shared" si="9"/>
        <v>0</v>
      </c>
      <c r="V12" s="12">
        <f t="shared" si="9"/>
        <v>0</v>
      </c>
      <c r="W12" s="12">
        <f>(W10-(W11+W13+W31+W43)-W44)</f>
        <v>-36252.007661819458</v>
      </c>
      <c r="X12" s="12">
        <f t="shared" si="3"/>
        <v>0</v>
      </c>
      <c r="Y12" s="12">
        <f t="shared" ref="Y12:BF12" si="10">(Y10-(Y11+Y13+Y31+Y43)-Y44)</f>
        <v>0</v>
      </c>
      <c r="Z12" s="12">
        <f>(Z10-(Z11+Z13+Z31+Z43)-Z44)</f>
        <v>0</v>
      </c>
      <c r="AA12" s="12">
        <f t="shared" si="10"/>
        <v>0</v>
      </c>
      <c r="AB12" s="12">
        <f t="shared" si="10"/>
        <v>0</v>
      </c>
      <c r="AC12" s="12">
        <f>(AC10-(AC11+AC13+AC31+AC43)-AC44)</f>
        <v>0</v>
      </c>
      <c r="AD12" s="12">
        <f t="shared" si="10"/>
        <v>0</v>
      </c>
      <c r="AE12" s="12">
        <f t="shared" si="10"/>
        <v>0</v>
      </c>
      <c r="AF12" s="12">
        <f t="shared" si="10"/>
        <v>231563.43277740479</v>
      </c>
      <c r="AG12" s="12">
        <f>(AG10-(AG11+AG13+AG31+AG43)-AG44)</f>
        <v>-1345489.9593443871</v>
      </c>
      <c r="AH12" s="12">
        <f>(AH10-(AH11+AH13+AH31+AH43)-AH44)</f>
        <v>-2.001953125E-2</v>
      </c>
      <c r="AI12" s="12">
        <f t="shared" si="10"/>
        <v>-31095.640625</v>
      </c>
      <c r="AJ12" s="12">
        <f t="shared" si="10"/>
        <v>0</v>
      </c>
      <c r="AK12" s="12">
        <f t="shared" si="10"/>
        <v>4.9294710159301758E-2</v>
      </c>
      <c r="AL12" s="12">
        <f t="shared" si="10"/>
        <v>-1094696.3124389648</v>
      </c>
      <c r="AM12" s="12">
        <f>(AM10-(AM11+AM13+AM31+AM43)-AM44)</f>
        <v>1.800537109375E-2</v>
      </c>
      <c r="AN12" s="12">
        <f t="shared" si="10"/>
        <v>1.5625E-2</v>
      </c>
      <c r="AO12" s="12">
        <f t="shared" si="10"/>
        <v>95496.453125</v>
      </c>
      <c r="AP12" s="12">
        <f t="shared" si="10"/>
        <v>133300.00124979019</v>
      </c>
      <c r="AQ12" s="12">
        <f t="shared" si="10"/>
        <v>358750.00125312805</v>
      </c>
      <c r="AR12" s="12">
        <f t="shared" si="10"/>
        <v>9940</v>
      </c>
      <c r="AS12" s="12">
        <f t="shared" si="10"/>
        <v>0</v>
      </c>
      <c r="AT12" s="12">
        <f t="shared" si="10"/>
        <v>0</v>
      </c>
      <c r="AU12" s="12">
        <f t="shared" si="10"/>
        <v>24920.689453125</v>
      </c>
      <c r="AV12" s="12">
        <f t="shared" si="10"/>
        <v>0</v>
      </c>
      <c r="AW12" s="12">
        <f>(AW10-(AW11+AW13+AW31+AW43)-AW44)</f>
        <v>1.9073486328125E-3</v>
      </c>
      <c r="AX12" s="12">
        <f t="shared" si="10"/>
        <v>0</v>
      </c>
      <c r="AY12" s="12">
        <f t="shared" si="10"/>
        <v>-3869.97998046875</v>
      </c>
      <c r="AZ12" s="12">
        <f t="shared" si="10"/>
        <v>0</v>
      </c>
      <c r="BA12" s="12">
        <f t="shared" si="10"/>
        <v>-6.103515625E-5</v>
      </c>
      <c r="BB12" s="12">
        <f t="shared" si="10"/>
        <v>0</v>
      </c>
      <c r="BC12" s="12">
        <f t="shared" si="10"/>
        <v>0</v>
      </c>
      <c r="BD12" s="12">
        <f t="shared" si="10"/>
        <v>0</v>
      </c>
      <c r="BE12" s="12">
        <f>(BE10-(BE11+BE13+BE31+BE43)-BE44)</f>
        <v>-14814844.109375</v>
      </c>
      <c r="BF12" s="12">
        <f t="shared" si="10"/>
        <v>0</v>
      </c>
    </row>
    <row r="13" spans="1:63" s="2" customFormat="1" x14ac:dyDescent="0.2">
      <c r="A13" s="13" t="s">
        <v>60</v>
      </c>
      <c r="B13" s="14">
        <f t="shared" si="0"/>
        <v>163484134</v>
      </c>
      <c r="C13" s="14">
        <f>H13+I13</f>
        <v>0</v>
      </c>
      <c r="D13" s="14">
        <f>SUM(D14:D30)</f>
        <v>0</v>
      </c>
      <c r="E13" s="14">
        <f>SUM(E14:E30)</f>
        <v>1190675</v>
      </c>
      <c r="F13" s="14">
        <f t="shared" ref="F13:K13" si="11">SUM(F14:F30)</f>
        <v>162293459</v>
      </c>
      <c r="G13" s="14">
        <f t="shared" si="11"/>
        <v>0</v>
      </c>
      <c r="H13" s="14">
        <f t="shared" si="11"/>
        <v>0</v>
      </c>
      <c r="I13" s="14">
        <f t="shared" si="11"/>
        <v>0</v>
      </c>
      <c r="J13" s="14">
        <f t="shared" si="11"/>
        <v>0</v>
      </c>
      <c r="K13" s="14">
        <f t="shared" si="11"/>
        <v>1195183.75</v>
      </c>
      <c r="L13" s="14">
        <f>SUM(L14:L30)</f>
        <v>0</v>
      </c>
      <c r="M13" s="14">
        <f>SUM(M14:M30)</f>
        <v>0</v>
      </c>
      <c r="N13" s="14">
        <f>SUM(N14:N30)</f>
        <v>0</v>
      </c>
      <c r="O13" s="14">
        <f>SUM(O14:O30)</f>
        <v>0</v>
      </c>
      <c r="P13" s="14">
        <f>SUM(P14:P30)</f>
        <v>0</v>
      </c>
      <c r="Q13" s="14">
        <f t="shared" ref="Q13:AU13" si="12">SUM(Q14:Q30)</f>
        <v>0</v>
      </c>
      <c r="R13" s="14">
        <f>SUM(R14:R30)</f>
        <v>225875</v>
      </c>
      <c r="S13" s="14">
        <f t="shared" si="12"/>
        <v>225875</v>
      </c>
      <c r="T13" s="14">
        <f t="shared" si="12"/>
        <v>0</v>
      </c>
      <c r="U13" s="14">
        <f t="shared" si="12"/>
        <v>0</v>
      </c>
      <c r="V13" s="14">
        <f t="shared" si="12"/>
        <v>0</v>
      </c>
      <c r="W13" s="14">
        <f t="shared" si="12"/>
        <v>88318.546875</v>
      </c>
      <c r="X13" s="14">
        <f>SUM(Y13:AC13)</f>
        <v>17198420</v>
      </c>
      <c r="Y13" s="14">
        <f t="shared" si="12"/>
        <v>17135420</v>
      </c>
      <c r="Z13" s="14">
        <f>SUM(Z14:Z30)</f>
        <v>63000</v>
      </c>
      <c r="AA13" s="14">
        <f t="shared" si="12"/>
        <v>0</v>
      </c>
      <c r="AB13" s="14">
        <f t="shared" si="12"/>
        <v>0</v>
      </c>
      <c r="AC13" s="14">
        <f>SUM(AC14:AC30)</f>
        <v>0</v>
      </c>
      <c r="AD13" s="14">
        <f t="shared" si="12"/>
        <v>35803.75</v>
      </c>
      <c r="AE13" s="14">
        <f t="shared" si="12"/>
        <v>0</v>
      </c>
      <c r="AF13" s="14">
        <f t="shared" si="12"/>
        <v>0</v>
      </c>
      <c r="AG13" s="14">
        <f t="shared" si="12"/>
        <v>0</v>
      </c>
      <c r="AH13" s="14">
        <f t="shared" si="12"/>
        <v>0</v>
      </c>
      <c r="AI13" s="14">
        <f t="shared" si="12"/>
        <v>0</v>
      </c>
      <c r="AJ13" s="14">
        <f t="shared" si="12"/>
        <v>0</v>
      </c>
      <c r="AK13" s="14">
        <f t="shared" si="12"/>
        <v>0</v>
      </c>
      <c r="AL13" s="14">
        <f t="shared" si="12"/>
        <v>10000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 t="shared" si="12"/>
        <v>0</v>
      </c>
      <c r="AV13" s="14">
        <f>SUM(AV14:AV30)</f>
        <v>47706.625</v>
      </c>
      <c r="AW13" s="14">
        <f>SUM(AW14:AW30)</f>
        <v>844.60801696777344</v>
      </c>
      <c r="AX13" s="14">
        <f t="shared" ref="AX13:BF13" si="13">SUM(AX14:AX30)</f>
        <v>0</v>
      </c>
      <c r="AY13" s="14">
        <f t="shared" si="13"/>
        <v>3869.97998046875</v>
      </c>
      <c r="AZ13" s="14">
        <f t="shared" si="13"/>
        <v>0</v>
      </c>
      <c r="BA13" s="14">
        <f t="shared" si="13"/>
        <v>5132.1602172851563</v>
      </c>
      <c r="BB13" s="14">
        <f t="shared" si="13"/>
        <v>0</v>
      </c>
      <c r="BC13" s="14">
        <f t="shared" si="13"/>
        <v>0</v>
      </c>
      <c r="BD13" s="14">
        <f t="shared" si="13"/>
        <v>0</v>
      </c>
      <c r="BE13" s="14">
        <f>SUM(BE14:BE30)</f>
        <v>0</v>
      </c>
      <c r="BF13" s="14">
        <f t="shared" si="13"/>
        <v>0</v>
      </c>
    </row>
    <row r="14" spans="1:63" ht="13.5" x14ac:dyDescent="0.25">
      <c r="A14" s="22" t="s">
        <v>167</v>
      </c>
      <c r="B14" s="12">
        <f t="shared" si="0"/>
        <v>122690240</v>
      </c>
      <c r="C14" s="12">
        <f t="shared" si="1"/>
        <v>0</v>
      </c>
      <c r="D14" s="12"/>
      <c r="E14" s="12"/>
      <c r="F14" s="12">
        <v>122690240</v>
      </c>
      <c r="G14" s="12"/>
      <c r="H14" s="12"/>
      <c r="I14" s="12"/>
      <c r="J14" s="12"/>
      <c r="K14" s="12"/>
      <c r="L14" s="12"/>
      <c r="M14" s="12"/>
      <c r="N14" s="12"/>
      <c r="O14" s="12"/>
      <c r="P14" s="12"/>
      <c r="Q14" s="12"/>
      <c r="R14" s="12">
        <f>SUM(S14:V14)</f>
        <v>0</v>
      </c>
      <c r="S14" s="12"/>
      <c r="T14" s="12"/>
      <c r="U14" s="12"/>
      <c r="V14" s="12"/>
      <c r="W14" s="12"/>
      <c r="X14" s="12">
        <f t="shared" ref="X14:X30" si="14">SUM(Y14:AC14)</f>
        <v>0</v>
      </c>
      <c r="Y14" s="12"/>
      <c r="Z14" s="12"/>
      <c r="AA14" s="12"/>
      <c r="AB14" s="12"/>
      <c r="AC14" s="12"/>
      <c r="AD14" s="12"/>
      <c r="AE14" s="12"/>
      <c r="AF14" s="12"/>
      <c r="AG14" s="12"/>
      <c r="AH14" s="12"/>
      <c r="AI14" s="12"/>
      <c r="AJ14" s="12"/>
      <c r="AK14" s="12"/>
      <c r="AL14" s="12">
        <v>10000</v>
      </c>
      <c r="AM14" s="12"/>
      <c r="AN14" s="12"/>
      <c r="AO14" s="12"/>
      <c r="AP14" s="12"/>
      <c r="AQ14" s="12"/>
      <c r="AR14" s="12"/>
      <c r="AS14" s="12"/>
      <c r="AT14" s="12"/>
      <c r="AU14" s="12"/>
      <c r="AV14" s="12">
        <v>47706.625</v>
      </c>
      <c r="AW14" s="12">
        <v>704.26202392578125</v>
      </c>
      <c r="AX14" s="12"/>
      <c r="AY14" s="12"/>
      <c r="AZ14" s="12"/>
      <c r="BA14" s="12">
        <v>342.69000244140625</v>
      </c>
      <c r="BB14" s="12"/>
      <c r="BC14" s="12"/>
      <c r="BD14" s="12"/>
      <c r="BE14" s="12"/>
      <c r="BF14" s="12"/>
    </row>
    <row r="15" spans="1:63" ht="13.5" x14ac:dyDescent="0.25">
      <c r="A15" s="8" t="s">
        <v>61</v>
      </c>
      <c r="B15" s="12">
        <f t="shared" si="0"/>
        <v>280075</v>
      </c>
      <c r="C15" s="12">
        <f t="shared" si="1"/>
        <v>0</v>
      </c>
      <c r="D15" s="12"/>
      <c r="E15" s="12"/>
      <c r="F15" s="12">
        <v>280075</v>
      </c>
      <c r="G15" s="12"/>
      <c r="H15" s="12"/>
      <c r="I15" s="12"/>
      <c r="J15" s="12"/>
      <c r="K15" s="12"/>
      <c r="L15" s="12"/>
      <c r="M15" s="12"/>
      <c r="N15" s="12"/>
      <c r="O15" s="12"/>
      <c r="P15" s="12"/>
      <c r="Q15" s="12"/>
      <c r="R15" s="12">
        <v>4315</v>
      </c>
      <c r="S15" s="12">
        <v>4315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v>140.34599304199219</v>
      </c>
      <c r="AX15" s="12"/>
      <c r="AY15" s="12">
        <v>3869.97998046875</v>
      </c>
      <c r="AZ15" s="12"/>
      <c r="BA15" s="12">
        <v>4789.47021484375</v>
      </c>
      <c r="BB15" s="12"/>
      <c r="BC15" s="12"/>
      <c r="BD15" s="12"/>
      <c r="BE15" s="12"/>
      <c r="BF15" s="12"/>
    </row>
    <row r="16" spans="1:63" ht="13.5" x14ac:dyDescent="0.25">
      <c r="A16" s="8" t="s">
        <v>168</v>
      </c>
      <c r="B16" s="12">
        <f t="shared" si="0"/>
        <v>0</v>
      </c>
      <c r="C16" s="12">
        <f t="shared" si="1"/>
        <v>0</v>
      </c>
      <c r="D16" s="12"/>
      <c r="E16" s="12"/>
      <c r="F16" s="12"/>
      <c r="G16" s="12"/>
      <c r="H16" s="12"/>
      <c r="I16" s="12"/>
      <c r="J16" s="12"/>
      <c r="K16" s="12"/>
      <c r="L16" s="12"/>
      <c r="M16" s="12"/>
      <c r="N16" s="12"/>
      <c r="O16" s="12"/>
      <c r="P16" s="12"/>
      <c r="Q16" s="12"/>
      <c r="R16" s="12">
        <f t="shared" ref="R16:R43" si="15">SUM(S16:V16)</f>
        <v>0</v>
      </c>
      <c r="S16" s="12"/>
      <c r="T16" s="12"/>
      <c r="U16" s="12"/>
      <c r="V16" s="12"/>
      <c r="W16" s="12"/>
      <c r="X16" s="12">
        <f t="shared" si="14"/>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c r="F17" s="12"/>
      <c r="G17" s="12"/>
      <c r="H17" s="12"/>
      <c r="I17" s="12"/>
      <c r="J17" s="12"/>
      <c r="K17" s="12"/>
      <c r="L17" s="12"/>
      <c r="M17" s="12"/>
      <c r="N17" s="12"/>
      <c r="O17" s="12"/>
      <c r="P17" s="12"/>
      <c r="Q17" s="12"/>
      <c r="R17" s="12">
        <f t="shared" si="15"/>
        <v>0</v>
      </c>
      <c r="S17" s="12"/>
      <c r="T17" s="12"/>
      <c r="U17" s="12"/>
      <c r="V17" s="12"/>
      <c r="W17" s="12"/>
      <c r="X17" s="12">
        <f t="shared" si="14"/>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c r="F18" s="12"/>
      <c r="G18" s="12"/>
      <c r="H18" s="12"/>
      <c r="I18" s="12"/>
      <c r="J18" s="12"/>
      <c r="K18" s="12"/>
      <c r="L18" s="12"/>
      <c r="M18" s="12"/>
      <c r="N18" s="12"/>
      <c r="O18" s="12"/>
      <c r="P18" s="12"/>
      <c r="Q18" s="12"/>
      <c r="R18" s="12">
        <f t="shared" si="15"/>
        <v>0</v>
      </c>
      <c r="S18" s="12"/>
      <c r="T18" s="12"/>
      <c r="U18" s="12"/>
      <c r="V18" s="12"/>
      <c r="W18" s="12"/>
      <c r="X18" s="12">
        <f t="shared" si="14"/>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c r="F19" s="12"/>
      <c r="G19" s="12"/>
      <c r="H19" s="12"/>
      <c r="I19" s="12"/>
      <c r="J19" s="12"/>
      <c r="K19" s="12"/>
      <c r="L19" s="12"/>
      <c r="M19" s="12"/>
      <c r="N19" s="12"/>
      <c r="O19" s="12"/>
      <c r="P19" s="12"/>
      <c r="Q19" s="12"/>
      <c r="R19" s="12">
        <f t="shared" si="15"/>
        <v>0</v>
      </c>
      <c r="S19" s="12"/>
      <c r="T19" s="12"/>
      <c r="U19" s="12"/>
      <c r="V19" s="12"/>
      <c r="W19" s="12"/>
      <c r="X19" s="12">
        <f t="shared" si="14"/>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c r="F20" s="12"/>
      <c r="G20" s="12"/>
      <c r="H20" s="12"/>
      <c r="I20" s="12"/>
      <c r="J20" s="12"/>
      <c r="K20" s="12"/>
      <c r="L20" s="12"/>
      <c r="M20" s="12"/>
      <c r="N20" s="12"/>
      <c r="O20" s="12"/>
      <c r="P20" s="12"/>
      <c r="Q20" s="12"/>
      <c r="R20" s="12">
        <f t="shared" si="15"/>
        <v>0</v>
      </c>
      <c r="S20" s="12"/>
      <c r="T20" s="12"/>
      <c r="U20" s="12"/>
      <c r="V20" s="12"/>
      <c r="W20" s="12"/>
      <c r="X20" s="12">
        <f t="shared" si="14"/>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 t="shared" si="1"/>
        <v>0</v>
      </c>
      <c r="D21" s="12"/>
      <c r="E21" s="12"/>
      <c r="F21" s="12"/>
      <c r="G21" s="12"/>
      <c r="H21" s="12"/>
      <c r="I21" s="12"/>
      <c r="J21" s="12"/>
      <c r="K21" s="12"/>
      <c r="L21" s="12"/>
      <c r="M21" s="12"/>
      <c r="N21" s="12"/>
      <c r="O21" s="12"/>
      <c r="P21" s="12"/>
      <c r="Q21" s="12"/>
      <c r="R21" s="12">
        <f t="shared" si="15"/>
        <v>0</v>
      </c>
      <c r="S21" s="12"/>
      <c r="T21" s="12"/>
      <c r="U21" s="12"/>
      <c r="V21" s="12"/>
      <c r="W21" s="12"/>
      <c r="X21" s="12">
        <f t="shared" si="14"/>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c r="F22" s="12"/>
      <c r="G22" s="12"/>
      <c r="H22" s="12"/>
      <c r="I22" s="12"/>
      <c r="J22" s="12"/>
      <c r="K22" s="12"/>
      <c r="L22" s="12"/>
      <c r="M22" s="12"/>
      <c r="N22" s="12"/>
      <c r="O22" s="12"/>
      <c r="P22" s="12"/>
      <c r="Q22" s="12"/>
      <c r="R22" s="12">
        <f t="shared" si="15"/>
        <v>0</v>
      </c>
      <c r="S22" s="12"/>
      <c r="T22" s="12"/>
      <c r="U22" s="12"/>
      <c r="V22" s="12"/>
      <c r="W22" s="12"/>
      <c r="X22" s="12">
        <f t="shared" si="14"/>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1190675</v>
      </c>
      <c r="C23" s="12">
        <f t="shared" si="1"/>
        <v>0</v>
      </c>
      <c r="D23" s="12"/>
      <c r="E23" s="12">
        <v>1190675</v>
      </c>
      <c r="F23" s="12"/>
      <c r="G23" s="12"/>
      <c r="H23" s="12"/>
      <c r="I23" s="12"/>
      <c r="J23" s="12"/>
      <c r="K23" s="12">
        <v>1195183.75</v>
      </c>
      <c r="L23" s="12"/>
      <c r="M23" s="12"/>
      <c r="N23" s="12"/>
      <c r="O23" s="12"/>
      <c r="P23" s="12"/>
      <c r="Q23" s="12"/>
      <c r="R23" s="12">
        <f t="shared" si="15"/>
        <v>0</v>
      </c>
      <c r="S23" s="12"/>
      <c r="T23" s="12"/>
      <c r="U23" s="12"/>
      <c r="V23" s="12"/>
      <c r="W23" s="12"/>
      <c r="X23" s="12">
        <f t="shared" si="14"/>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c r="F24" s="12"/>
      <c r="G24" s="12"/>
      <c r="H24" s="12"/>
      <c r="I24" s="12"/>
      <c r="J24" s="12"/>
      <c r="K24" s="12"/>
      <c r="L24" s="12"/>
      <c r="M24" s="12"/>
      <c r="N24" s="12"/>
      <c r="O24" s="12"/>
      <c r="P24" s="12"/>
      <c r="Q24" s="12"/>
      <c r="R24" s="12">
        <f t="shared" si="15"/>
        <v>0</v>
      </c>
      <c r="S24" s="12"/>
      <c r="T24" s="12"/>
      <c r="U24" s="12"/>
      <c r="V24" s="12"/>
      <c r="W24" s="12"/>
      <c r="X24" s="12">
        <f t="shared" si="14"/>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c r="F25" s="12"/>
      <c r="G25" s="12"/>
      <c r="H25" s="12"/>
      <c r="I25" s="12"/>
      <c r="J25" s="12"/>
      <c r="K25" s="12"/>
      <c r="L25" s="12"/>
      <c r="M25" s="12"/>
      <c r="N25" s="12"/>
      <c r="O25" s="12"/>
      <c r="P25" s="12"/>
      <c r="Q25" s="12"/>
      <c r="R25" s="12">
        <f t="shared" si="15"/>
        <v>0</v>
      </c>
      <c r="S25" s="12"/>
      <c r="T25" s="12"/>
      <c r="U25" s="12"/>
      <c r="V25" s="12"/>
      <c r="W25" s="12"/>
      <c r="X25" s="12">
        <f t="shared" si="14"/>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c r="F26" s="12"/>
      <c r="G26" s="12"/>
      <c r="H26" s="12"/>
      <c r="I26" s="12"/>
      <c r="J26" s="12"/>
      <c r="K26" s="12"/>
      <c r="L26" s="12"/>
      <c r="M26" s="12"/>
      <c r="N26" s="12"/>
      <c r="O26" s="12"/>
      <c r="P26" s="12"/>
      <c r="Q26" s="12"/>
      <c r="R26" s="12">
        <f t="shared" si="15"/>
        <v>0</v>
      </c>
      <c r="S26" s="12"/>
      <c r="T26" s="12"/>
      <c r="U26" s="12"/>
      <c r="V26" s="12"/>
      <c r="W26" s="12"/>
      <c r="X26" s="12">
        <f t="shared" si="14"/>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c r="F27" s="12"/>
      <c r="G27" s="12"/>
      <c r="H27" s="12"/>
      <c r="I27" s="12"/>
      <c r="J27" s="12"/>
      <c r="K27" s="12"/>
      <c r="L27" s="12"/>
      <c r="M27" s="12"/>
      <c r="N27" s="12"/>
      <c r="O27" s="12"/>
      <c r="P27" s="12"/>
      <c r="Q27" s="12"/>
      <c r="R27" s="12">
        <f t="shared" si="15"/>
        <v>0</v>
      </c>
      <c r="S27" s="12"/>
      <c r="T27" s="12"/>
      <c r="U27" s="12"/>
      <c r="V27" s="12"/>
      <c r="W27" s="12"/>
      <c r="X27" s="12">
        <f t="shared" si="14"/>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c r="F28" s="12"/>
      <c r="G28" s="12"/>
      <c r="H28" s="12"/>
      <c r="I28" s="12"/>
      <c r="J28" s="12"/>
      <c r="K28" s="12"/>
      <c r="L28" s="12"/>
      <c r="M28" s="12"/>
      <c r="N28" s="12"/>
      <c r="O28" s="12"/>
      <c r="P28" s="12"/>
      <c r="Q28" s="12"/>
      <c r="R28" s="12">
        <f t="shared" si="15"/>
        <v>0</v>
      </c>
      <c r="S28" s="12"/>
      <c r="T28" s="12"/>
      <c r="U28" s="12"/>
      <c r="V28" s="12"/>
      <c r="W28" s="12"/>
      <c r="X28" s="12">
        <f>SUM(Y28:AC28)</f>
        <v>17198420</v>
      </c>
      <c r="Y28" s="12">
        <v>17135420</v>
      </c>
      <c r="Z28" s="12">
        <v>63000</v>
      </c>
      <c r="AA28" s="12"/>
      <c r="AB28" s="12"/>
      <c r="AC28" s="12"/>
      <c r="AD28" s="12">
        <v>35803.75</v>
      </c>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39323144</v>
      </c>
      <c r="C29" s="12">
        <f t="shared" si="1"/>
        <v>0</v>
      </c>
      <c r="D29" s="12"/>
      <c r="E29" s="12"/>
      <c r="F29" s="12">
        <v>39323144</v>
      </c>
      <c r="G29" s="12"/>
      <c r="H29" s="12"/>
      <c r="I29" s="12"/>
      <c r="J29" s="12"/>
      <c r="K29" s="12"/>
      <c r="L29" s="12"/>
      <c r="M29" s="12"/>
      <c r="N29" s="12"/>
      <c r="O29" s="12"/>
      <c r="P29" s="12"/>
      <c r="Q29" s="12"/>
      <c r="R29" s="12">
        <f t="shared" si="15"/>
        <v>0</v>
      </c>
      <c r="S29" s="12"/>
      <c r="T29" s="12"/>
      <c r="U29" s="12"/>
      <c r="V29" s="12"/>
      <c r="W29" s="12">
        <v>88318.546875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c r="F30" s="12"/>
      <c r="G30" s="12"/>
      <c r="H30" s="12"/>
      <c r="I30" s="12"/>
      <c r="J30" s="12"/>
      <c r="K30" s="12"/>
      <c r="L30" s="12"/>
      <c r="M30" s="12"/>
      <c r="N30" s="12"/>
      <c r="O30" s="12"/>
      <c r="P30" s="12"/>
      <c r="Q30" s="12"/>
      <c r="R30" s="12">
        <v>221560</v>
      </c>
      <c r="S30" s="12">
        <v>221560</v>
      </c>
      <c r="T30" s="12"/>
      <c r="U30" s="12"/>
      <c r="V30" s="12"/>
      <c r="W30" s="12"/>
      <c r="X30" s="12">
        <f t="shared" si="14"/>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0"/>
        <v>1583014.125</v>
      </c>
      <c r="C31" s="14">
        <f>H31+I31</f>
        <v>0</v>
      </c>
      <c r="D31" s="14">
        <f>SUM(D32:D42)</f>
        <v>1583014.125</v>
      </c>
      <c r="E31" s="14">
        <f>SUM(E32:E42)</f>
        <v>0</v>
      </c>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1183.47900390625</v>
      </c>
      <c r="O31" s="14">
        <v>0</v>
      </c>
      <c r="P31" s="14">
        <v>0</v>
      </c>
      <c r="Q31" s="14">
        <f t="shared" ref="Q31:BF31" si="17">SUM(Q32:Q42)</f>
        <v>0</v>
      </c>
      <c r="R31" s="14">
        <f t="shared" si="17"/>
        <v>0</v>
      </c>
      <c r="S31" s="14">
        <f t="shared" si="17"/>
        <v>0</v>
      </c>
      <c r="T31" s="14">
        <f t="shared" si="17"/>
        <v>0</v>
      </c>
      <c r="U31" s="14">
        <f t="shared" si="17"/>
        <v>0</v>
      </c>
      <c r="V31" s="14">
        <f t="shared" si="17"/>
        <v>0</v>
      </c>
      <c r="W31" s="14">
        <f t="shared" si="17"/>
        <v>11436.4375</v>
      </c>
      <c r="X31" s="14">
        <f t="shared" si="3"/>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f t="shared" si="17"/>
        <v>0</v>
      </c>
      <c r="AZ31" s="14">
        <f t="shared" si="17"/>
        <v>0</v>
      </c>
      <c r="BA31" s="14">
        <f t="shared" si="17"/>
        <v>0</v>
      </c>
      <c r="BB31" s="14">
        <f t="shared" si="17"/>
        <v>0</v>
      </c>
      <c r="BC31" s="14">
        <f t="shared" si="17"/>
        <v>0</v>
      </c>
      <c r="BD31" s="14">
        <f t="shared" si="17"/>
        <v>0</v>
      </c>
      <c r="BE31" s="14">
        <f>SUM(BE32:BE42)</f>
        <v>38285239</v>
      </c>
      <c r="BF31" s="14">
        <f t="shared" si="17"/>
        <v>0</v>
      </c>
      <c r="BH31" s="7"/>
      <c r="BI31" s="7"/>
      <c r="BJ31" s="7"/>
      <c r="BK31" s="7"/>
    </row>
    <row r="32" spans="1:63" ht="13.5" x14ac:dyDescent="0.25">
      <c r="A32" s="8" t="s">
        <v>74</v>
      </c>
      <c r="B32" s="12">
        <f t="shared" si="0"/>
        <v>13070</v>
      </c>
      <c r="C32" s="12">
        <f t="shared" si="1"/>
        <v>0</v>
      </c>
      <c r="D32" s="12">
        <v>13070</v>
      </c>
      <c r="E32" s="12"/>
      <c r="F32" s="12"/>
      <c r="G32" s="12"/>
      <c r="H32" s="12"/>
      <c r="I32" s="12"/>
      <c r="J32" s="12"/>
      <c r="K32" s="12"/>
      <c r="L32" s="12"/>
      <c r="M32" s="12"/>
      <c r="N32" s="12"/>
      <c r="O32" s="12"/>
      <c r="P32" s="12"/>
      <c r="Q32" s="12"/>
      <c r="R32" s="12">
        <f t="shared" si="15"/>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v>3245200</v>
      </c>
      <c r="BF32" s="12"/>
    </row>
    <row r="33" spans="1:65" ht="13.5" x14ac:dyDescent="0.25">
      <c r="A33" s="8" t="s">
        <v>75</v>
      </c>
      <c r="B33" s="12">
        <f t="shared" si="0"/>
        <v>0</v>
      </c>
      <c r="C33" s="12">
        <f t="shared" si="1"/>
        <v>0</v>
      </c>
      <c r="D33" s="12"/>
      <c r="E33" s="12"/>
      <c r="F33" s="12"/>
      <c r="G33" s="12"/>
      <c r="H33" s="12"/>
      <c r="I33" s="12"/>
      <c r="J33" s="12"/>
      <c r="K33" s="12"/>
      <c r="L33" s="12"/>
      <c r="M33" s="12"/>
      <c r="N33" s="12"/>
      <c r="O33" s="12"/>
      <c r="P33" s="12"/>
      <c r="Q33" s="12"/>
      <c r="R33" s="12">
        <f t="shared" si="15"/>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1569944.125</v>
      </c>
      <c r="C34" s="12">
        <f t="shared" si="1"/>
        <v>0</v>
      </c>
      <c r="D34" s="12">
        <v>1569944.125</v>
      </c>
      <c r="E34" s="12"/>
      <c r="F34" s="12"/>
      <c r="G34" s="12"/>
      <c r="H34" s="12"/>
      <c r="I34" s="12"/>
      <c r="J34" s="12"/>
      <c r="K34" s="12"/>
      <c r="L34" s="12"/>
      <c r="M34" s="12"/>
      <c r="N34" s="12"/>
      <c r="O34" s="12"/>
      <c r="P34" s="12"/>
      <c r="Q34" s="12"/>
      <c r="R34" s="12">
        <f t="shared" si="15"/>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c r="F35" s="12"/>
      <c r="G35" s="12"/>
      <c r="H35" s="12"/>
      <c r="I35" s="12"/>
      <c r="J35" s="12"/>
      <c r="K35" s="12"/>
      <c r="L35" s="12"/>
      <c r="M35" s="12"/>
      <c r="N35" s="12"/>
      <c r="O35" s="12"/>
      <c r="P35" s="12"/>
      <c r="Q35" s="12"/>
      <c r="R35" s="12">
        <f t="shared" si="15"/>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c r="F36" s="12"/>
      <c r="G36" s="12"/>
      <c r="H36" s="12"/>
      <c r="I36" s="12"/>
      <c r="J36" s="12"/>
      <c r="K36" s="12"/>
      <c r="L36" s="12"/>
      <c r="M36" s="12"/>
      <c r="N36" s="12"/>
      <c r="O36" s="12"/>
      <c r="P36" s="12"/>
      <c r="Q36" s="12"/>
      <c r="R36" s="12">
        <f t="shared" si="15"/>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c r="F37" s="12"/>
      <c r="G37" s="12"/>
      <c r="H37" s="12"/>
      <c r="I37" s="12"/>
      <c r="J37" s="12"/>
      <c r="K37" s="12"/>
      <c r="L37" s="12"/>
      <c r="M37" s="12"/>
      <c r="N37" s="12"/>
      <c r="O37" s="12"/>
      <c r="P37" s="12"/>
      <c r="Q37" s="12"/>
      <c r="R37" s="12">
        <f t="shared" si="15"/>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c r="F38" s="12"/>
      <c r="G38" s="12"/>
      <c r="H38" s="12"/>
      <c r="I38" s="12"/>
      <c r="J38" s="12"/>
      <c r="K38" s="12"/>
      <c r="L38" s="12"/>
      <c r="M38" s="12"/>
      <c r="N38" s="12"/>
      <c r="O38" s="12"/>
      <c r="P38" s="12"/>
      <c r="Q38" s="12"/>
      <c r="R38" s="12">
        <f t="shared" si="15"/>
        <v>0</v>
      </c>
      <c r="S38" s="12"/>
      <c r="T38" s="12"/>
      <c r="U38" s="12"/>
      <c r="V38" s="12"/>
      <c r="W38" s="12"/>
      <c r="X38" s="12">
        <f t="shared" si="3"/>
        <v>0</v>
      </c>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12404280</v>
      </c>
      <c r="BF38" s="12"/>
    </row>
    <row r="39" spans="1:65" ht="13.5" x14ac:dyDescent="0.25">
      <c r="A39" s="22" t="s">
        <v>125</v>
      </c>
      <c r="B39" s="12">
        <f t="shared" si="0"/>
        <v>0</v>
      </c>
      <c r="C39" s="12">
        <f>H39+I39</f>
        <v>0</v>
      </c>
      <c r="D39" s="12"/>
      <c r="E39" s="12"/>
      <c r="F39" s="12"/>
      <c r="G39" s="12"/>
      <c r="H39" s="12"/>
      <c r="I39" s="12"/>
      <c r="J39" s="12"/>
      <c r="K39" s="12"/>
      <c r="L39" s="12"/>
      <c r="M39" s="12"/>
      <c r="N39" s="12">
        <v>1183.47900390625</v>
      </c>
      <c r="O39" s="12"/>
      <c r="P39" s="12"/>
      <c r="Q39" s="12"/>
      <c r="R39" s="12">
        <f t="shared" si="15"/>
        <v>0</v>
      </c>
      <c r="S39" s="12"/>
      <c r="T39" s="12"/>
      <c r="U39" s="12"/>
      <c r="V39" s="12"/>
      <c r="W39" s="12">
        <v>11436.4375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18534000</v>
      </c>
      <c r="BF39" s="12"/>
    </row>
    <row r="40" spans="1:65" ht="13.5" x14ac:dyDescent="0.25">
      <c r="A40" s="8" t="s">
        <v>77</v>
      </c>
      <c r="B40" s="12">
        <f t="shared" si="0"/>
        <v>0</v>
      </c>
      <c r="C40" s="12">
        <f t="shared" si="1"/>
        <v>0</v>
      </c>
      <c r="D40" s="12"/>
      <c r="E40" s="12"/>
      <c r="F40" s="12"/>
      <c r="G40" s="12"/>
      <c r="H40" s="12"/>
      <c r="I40" s="12"/>
      <c r="J40" s="12"/>
      <c r="K40" s="12"/>
      <c r="L40" s="12"/>
      <c r="M40" s="12"/>
      <c r="N40" s="12"/>
      <c r="O40" s="12"/>
      <c r="P40" s="12"/>
      <c r="Q40" s="12"/>
      <c r="R40" s="12">
        <f t="shared" si="15"/>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4101759</v>
      </c>
      <c r="BF40" s="12"/>
    </row>
    <row r="41" spans="1:65" ht="13.5" x14ac:dyDescent="0.25">
      <c r="A41" s="8" t="s">
        <v>78</v>
      </c>
      <c r="B41" s="12">
        <f t="shared" si="0"/>
        <v>0</v>
      </c>
      <c r="C41" s="12">
        <f t="shared" si="1"/>
        <v>0</v>
      </c>
      <c r="D41" s="12"/>
      <c r="E41" s="12"/>
      <c r="F41" s="12"/>
      <c r="G41" s="12"/>
      <c r="H41" s="12"/>
      <c r="I41" s="12"/>
      <c r="J41" s="12"/>
      <c r="K41" s="12"/>
      <c r="L41" s="12"/>
      <c r="M41" s="12"/>
      <c r="N41" s="12"/>
      <c r="O41" s="12"/>
      <c r="P41" s="12"/>
      <c r="Q41" s="12"/>
      <c r="R41" s="12">
        <f t="shared" si="15"/>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c r="F42" s="12"/>
      <c r="G42" s="12"/>
      <c r="H42" s="12"/>
      <c r="I42" s="12"/>
      <c r="J42" s="12"/>
      <c r="K42" s="12"/>
      <c r="L42" s="12"/>
      <c r="M42" s="12"/>
      <c r="N42" s="12"/>
      <c r="O42" s="12"/>
      <c r="P42" s="12"/>
      <c r="Q42" s="12"/>
      <c r="R42" s="12">
        <f t="shared" si="15"/>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c r="F43" s="12"/>
      <c r="G43" s="12"/>
      <c r="H43" s="12"/>
      <c r="I43" s="12"/>
      <c r="J43" s="12"/>
      <c r="K43" s="12"/>
      <c r="L43" s="12"/>
      <c r="M43" s="12"/>
      <c r="N43" s="12"/>
      <c r="O43" s="12"/>
      <c r="P43" s="12"/>
      <c r="Q43" s="12"/>
      <c r="R43" s="12">
        <f t="shared" si="15"/>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21086002</v>
      </c>
      <c r="BF43" s="12"/>
    </row>
    <row r="44" spans="1:65" s="2" customFormat="1" ht="15.75" x14ac:dyDescent="0.2">
      <c r="A44" s="13" t="s">
        <v>80</v>
      </c>
      <c r="B44" s="14">
        <f t="shared" si="0"/>
        <v>16085299.125</v>
      </c>
      <c r="C44" s="14">
        <f t="shared" si="1"/>
        <v>0</v>
      </c>
      <c r="D44" s="14">
        <f t="shared" ref="D44" si="18">D45+D59+D67</f>
        <v>59661</v>
      </c>
      <c r="E44" s="14">
        <f t="shared" ref="E44:M44" si="19">E45+E59+E67</f>
        <v>0</v>
      </c>
      <c r="F44" s="14">
        <f>F45+F59+F67</f>
        <v>16025638.125</v>
      </c>
      <c r="G44" s="14">
        <f t="shared" si="19"/>
        <v>0</v>
      </c>
      <c r="H44" s="14">
        <f t="shared" si="19"/>
        <v>0</v>
      </c>
      <c r="I44" s="14">
        <f t="shared" si="19"/>
        <v>0</v>
      </c>
      <c r="J44" s="14">
        <f t="shared" si="19"/>
        <v>0</v>
      </c>
      <c r="K44" s="14">
        <f t="shared" si="19"/>
        <v>194564.796875</v>
      </c>
      <c r="L44" s="14">
        <f t="shared" si="19"/>
        <v>0</v>
      </c>
      <c r="M44" s="14">
        <f t="shared" si="19"/>
        <v>0</v>
      </c>
      <c r="N44" s="14">
        <f>N45+N59+N67</f>
        <v>23914.453944206238</v>
      </c>
      <c r="O44" s="14">
        <v>0</v>
      </c>
      <c r="P44" s="14">
        <f t="shared" ref="P44:AT44" si="20">P45+P59+P67</f>
        <v>22961</v>
      </c>
      <c r="Q44" s="14">
        <f t="shared" si="20"/>
        <v>0</v>
      </c>
      <c r="R44" s="14">
        <f t="shared" si="20"/>
        <v>425901.1015625</v>
      </c>
      <c r="S44" s="14">
        <f t="shared" si="20"/>
        <v>425901.1015625</v>
      </c>
      <c r="T44" s="14">
        <f t="shared" si="20"/>
        <v>0</v>
      </c>
      <c r="U44" s="14">
        <f t="shared" si="20"/>
        <v>0</v>
      </c>
      <c r="V44" s="14">
        <f t="shared" si="20"/>
        <v>0</v>
      </c>
      <c r="W44" s="14">
        <f t="shared" si="20"/>
        <v>85693.523286819458</v>
      </c>
      <c r="X44" s="14">
        <f t="shared" si="3"/>
        <v>0</v>
      </c>
      <c r="Y44" s="14">
        <f t="shared" si="20"/>
        <v>0</v>
      </c>
      <c r="Z44" s="14">
        <f t="shared" si="20"/>
        <v>0</v>
      </c>
      <c r="AA44" s="14">
        <f t="shared" si="20"/>
        <v>0</v>
      </c>
      <c r="AB44" s="14">
        <f t="shared" si="20"/>
        <v>0</v>
      </c>
      <c r="AC44" s="14">
        <f t="shared" si="20"/>
        <v>0</v>
      </c>
      <c r="AD44" s="14">
        <f t="shared" si="20"/>
        <v>0</v>
      </c>
      <c r="AE44" s="14">
        <f t="shared" si="20"/>
        <v>0</v>
      </c>
      <c r="AF44" s="14">
        <f>AF45+AF59+AF67</f>
        <v>566326.59847259521</v>
      </c>
      <c r="AG44" s="14">
        <f>AG45+AG59+AG67</f>
        <v>11812067.959344387</v>
      </c>
      <c r="AH44" s="14">
        <f>AH45+AH59+AH67</f>
        <v>427722.25</v>
      </c>
      <c r="AI44" s="14">
        <f t="shared" si="20"/>
        <v>1356357.5625</v>
      </c>
      <c r="AJ44" s="14">
        <f t="shared" si="20"/>
        <v>1588803.4375</v>
      </c>
      <c r="AK44" s="14">
        <f t="shared" si="20"/>
        <v>687302.78932833672</v>
      </c>
      <c r="AL44" s="14">
        <f t="shared" si="20"/>
        <v>13258458.562438965</v>
      </c>
      <c r="AM44" s="14">
        <f t="shared" si="20"/>
        <v>478101.94293212891</v>
      </c>
      <c r="AN44" s="14">
        <f t="shared" si="20"/>
        <v>296192.78125</v>
      </c>
      <c r="AO44" s="14">
        <f t="shared" si="20"/>
        <v>0</v>
      </c>
      <c r="AP44" s="14">
        <f>AP45+AP59+AP67</f>
        <v>0</v>
      </c>
      <c r="AQ44" s="14">
        <f t="shared" si="20"/>
        <v>0</v>
      </c>
      <c r="AR44" s="14">
        <f t="shared" si="20"/>
        <v>0</v>
      </c>
      <c r="AS44" s="14">
        <f t="shared" si="20"/>
        <v>0</v>
      </c>
      <c r="AT44" s="14">
        <f t="shared" si="20"/>
        <v>0</v>
      </c>
      <c r="AU44" s="14">
        <f>AU45+AU59+AU67</f>
        <v>0</v>
      </c>
      <c r="AV44" s="14">
        <f t="shared" ref="AV44:BD44" si="21">AV45+AV59+AV67</f>
        <v>0</v>
      </c>
      <c r="AW44" s="14">
        <f t="shared" si="21"/>
        <v>0</v>
      </c>
      <c r="AX44" s="14">
        <f t="shared" si="21"/>
        <v>0</v>
      </c>
      <c r="AY44" s="14">
        <f t="shared" si="21"/>
        <v>3869.97998046875</v>
      </c>
      <c r="AZ44" s="14">
        <f t="shared" si="21"/>
        <v>0</v>
      </c>
      <c r="BA44" s="14">
        <f t="shared" si="21"/>
        <v>0</v>
      </c>
      <c r="BB44" s="14">
        <f t="shared" si="21"/>
        <v>0</v>
      </c>
      <c r="BC44" s="14">
        <f t="shared" si="21"/>
        <v>0</v>
      </c>
      <c r="BD44" s="14">
        <f t="shared" si="21"/>
        <v>0</v>
      </c>
      <c r="BE44" s="14">
        <f>BE45+BE59+BE67</f>
        <v>202675074.109375</v>
      </c>
      <c r="BF44" s="14">
        <f>BF45+BF59+BF67</f>
        <v>0</v>
      </c>
      <c r="BG44" s="6"/>
      <c r="BH44" s="6"/>
      <c r="BI44" s="6"/>
      <c r="BJ44" s="6"/>
      <c r="BK44" s="6"/>
      <c r="BL44" s="6"/>
      <c r="BM44" s="6"/>
    </row>
    <row r="45" spans="1:65" s="2" customFormat="1" x14ac:dyDescent="0.2">
      <c r="A45" s="13" t="s">
        <v>81</v>
      </c>
      <c r="B45" s="14">
        <f t="shared" si="0"/>
        <v>11267010</v>
      </c>
      <c r="C45" s="14">
        <f t="shared" si="1"/>
        <v>0</v>
      </c>
      <c r="D45" s="14">
        <f>SUM(D46:D58)</f>
        <v>0</v>
      </c>
      <c r="E45" s="14">
        <f>SUM(E46:E58)</f>
        <v>0</v>
      </c>
      <c r="F45" s="14">
        <f t="shared" ref="F45:M45" si="22">SUM(F46:F58)</f>
        <v>11267010</v>
      </c>
      <c r="G45" s="14">
        <f>SUM(G46:G58)</f>
        <v>0</v>
      </c>
      <c r="H45" s="14">
        <f t="shared" si="22"/>
        <v>0</v>
      </c>
      <c r="I45" s="14">
        <f t="shared" si="22"/>
        <v>0</v>
      </c>
      <c r="J45" s="14">
        <f t="shared" si="22"/>
        <v>0</v>
      </c>
      <c r="K45" s="14">
        <f t="shared" si="22"/>
        <v>194564.796875</v>
      </c>
      <c r="L45" s="14">
        <f t="shared" si="22"/>
        <v>0</v>
      </c>
      <c r="M45" s="14">
        <f t="shared" si="22"/>
        <v>0</v>
      </c>
      <c r="N45" s="14">
        <f>SUM(N46:N58)</f>
        <v>23914.453944206238</v>
      </c>
      <c r="O45" s="14">
        <v>0</v>
      </c>
      <c r="P45" s="14">
        <f>SUM(P46:P58)</f>
        <v>22961</v>
      </c>
      <c r="Q45" s="14">
        <f t="shared" ref="Q45:BD45" si="23">SUM(Q46:Q58)</f>
        <v>0</v>
      </c>
      <c r="R45" s="14">
        <f t="shared" si="23"/>
        <v>396975.34375</v>
      </c>
      <c r="S45" s="14">
        <f t="shared" si="23"/>
        <v>396975.34375</v>
      </c>
      <c r="T45" s="14">
        <f t="shared" si="23"/>
        <v>0</v>
      </c>
      <c r="U45" s="14">
        <f t="shared" si="23"/>
        <v>0</v>
      </c>
      <c r="V45" s="14">
        <f t="shared" si="23"/>
        <v>0</v>
      </c>
      <c r="W45" s="14">
        <f t="shared" si="23"/>
        <v>84240.725633621216</v>
      </c>
      <c r="X45" s="14">
        <f t="shared" si="3"/>
        <v>0</v>
      </c>
      <c r="Y45" s="14">
        <f t="shared" si="23"/>
        <v>0</v>
      </c>
      <c r="Z45" s="14">
        <f t="shared" si="23"/>
        <v>0</v>
      </c>
      <c r="AA45" s="14">
        <f t="shared" si="23"/>
        <v>0</v>
      </c>
      <c r="AB45" s="14">
        <f t="shared" si="23"/>
        <v>0</v>
      </c>
      <c r="AC45" s="14">
        <f t="shared" si="23"/>
        <v>0</v>
      </c>
      <c r="AD45" s="14">
        <f t="shared" si="23"/>
        <v>0</v>
      </c>
      <c r="AE45" s="14">
        <f t="shared" si="23"/>
        <v>0</v>
      </c>
      <c r="AF45" s="14">
        <f t="shared" si="23"/>
        <v>29561.080810546875</v>
      </c>
      <c r="AG45" s="14">
        <f>SUM(AG46:AG58)</f>
        <v>100856.47893667221</v>
      </c>
      <c r="AH45" s="14">
        <f>SUM(AH46:AH58)</f>
        <v>0</v>
      </c>
      <c r="AI45" s="14">
        <f t="shared" si="23"/>
        <v>0</v>
      </c>
      <c r="AJ45" s="14">
        <f t="shared" si="23"/>
        <v>0</v>
      </c>
      <c r="AK45" s="14">
        <f t="shared" si="23"/>
        <v>44707.520958185196</v>
      </c>
      <c r="AL45" s="14">
        <f t="shared" si="23"/>
        <v>1543839.8068237305</v>
      </c>
      <c r="AM45" s="14">
        <f t="shared" si="23"/>
        <v>375479.36480712891</v>
      </c>
      <c r="AN45" s="14">
        <f t="shared" si="23"/>
        <v>296192.78125</v>
      </c>
      <c r="AO45" s="14">
        <f t="shared" si="23"/>
        <v>0</v>
      </c>
      <c r="AP45" s="14">
        <f>SUM(AP46:AP58)</f>
        <v>0</v>
      </c>
      <c r="AQ45" s="14">
        <f>SUM(AQ46:AQ58)</f>
        <v>0</v>
      </c>
      <c r="AR45" s="14">
        <f t="shared" si="23"/>
        <v>0</v>
      </c>
      <c r="AS45" s="14">
        <f t="shared" si="23"/>
        <v>0</v>
      </c>
      <c r="AT45" s="14">
        <f t="shared" si="23"/>
        <v>0</v>
      </c>
      <c r="AU45" s="14">
        <f t="shared" si="23"/>
        <v>0</v>
      </c>
      <c r="AV45" s="14">
        <f t="shared" si="23"/>
        <v>0</v>
      </c>
      <c r="AW45" s="14">
        <f t="shared" si="23"/>
        <v>0</v>
      </c>
      <c r="AX45" s="14">
        <f t="shared" si="23"/>
        <v>0</v>
      </c>
      <c r="AY45" s="14">
        <f t="shared" si="23"/>
        <v>0</v>
      </c>
      <c r="AZ45" s="14">
        <f t="shared" si="23"/>
        <v>0</v>
      </c>
      <c r="BA45" s="14">
        <f t="shared" si="23"/>
        <v>0</v>
      </c>
      <c r="BB45" s="14">
        <f t="shared" si="23"/>
        <v>0</v>
      </c>
      <c r="BC45" s="14">
        <f t="shared" si="23"/>
        <v>0</v>
      </c>
      <c r="BD45" s="14">
        <f t="shared" si="23"/>
        <v>0</v>
      </c>
      <c r="BE45" s="14">
        <f>SUM(BE46:BE58)</f>
        <v>107107256.5703125</v>
      </c>
      <c r="BF45" s="14">
        <f>SUM(BF46:BF58)</f>
        <v>0</v>
      </c>
      <c r="BG45" s="5"/>
    </row>
    <row r="46" spans="1:65" ht="13.5" x14ac:dyDescent="0.25">
      <c r="A46" s="22" t="s">
        <v>144</v>
      </c>
      <c r="B46" s="12">
        <f t="shared" si="0"/>
        <v>2804774</v>
      </c>
      <c r="C46" s="12">
        <f t="shared" si="1"/>
        <v>0</v>
      </c>
      <c r="D46" s="12"/>
      <c r="E46" s="12"/>
      <c r="F46" s="12">
        <v>2804774</v>
      </c>
      <c r="G46" s="12"/>
      <c r="H46" s="12"/>
      <c r="I46" s="12"/>
      <c r="J46" s="12"/>
      <c r="K46" s="12">
        <v>194564.796875</v>
      </c>
      <c r="L46" s="12"/>
      <c r="M46" s="12"/>
      <c r="N46" s="12">
        <v>6049.716796875</v>
      </c>
      <c r="O46" s="12">
        <v>23257.001953125</v>
      </c>
      <c r="P46" s="12">
        <v>22961</v>
      </c>
      <c r="Q46" s="12"/>
      <c r="R46" s="12">
        <f t="shared" ref="R46:R58" si="24">SUM(S46:V46)</f>
        <v>0</v>
      </c>
      <c r="S46" s="12"/>
      <c r="T46" s="12"/>
      <c r="U46" s="12"/>
      <c r="V46" s="12"/>
      <c r="W46" s="12">
        <v>9877.6650390625</v>
      </c>
      <c r="X46" s="12">
        <f t="shared" si="3"/>
        <v>0</v>
      </c>
      <c r="Y46" s="12"/>
      <c r="Z46" s="12"/>
      <c r="AA46" s="12"/>
      <c r="AB46" s="12"/>
      <c r="AC46" s="12"/>
      <c r="AD46" s="12"/>
      <c r="AE46" s="12"/>
      <c r="AF46" s="12"/>
      <c r="AG46" s="12">
        <v>128.89999389648438</v>
      </c>
      <c r="AH46" s="12"/>
      <c r="AI46" s="12"/>
      <c r="AJ46" s="12"/>
      <c r="AK46" s="12">
        <v>2.3199999332427979</v>
      </c>
      <c r="AL46" s="12">
        <v>9699.4404296875</v>
      </c>
      <c r="AM46" s="12"/>
      <c r="AN46" s="12"/>
      <c r="AO46" s="12"/>
      <c r="AP46" s="12"/>
      <c r="AQ46" s="12"/>
      <c r="AR46" s="12"/>
      <c r="AS46" s="12"/>
      <c r="AT46" s="12"/>
      <c r="AU46" s="12"/>
      <c r="AV46" s="12"/>
      <c r="AW46" s="12"/>
      <c r="AX46" s="12"/>
      <c r="AY46" s="12"/>
      <c r="AZ46" s="12"/>
      <c r="BA46" s="12"/>
      <c r="BB46" s="12"/>
      <c r="BC46" s="12"/>
      <c r="BD46" s="12"/>
      <c r="BE46" s="12">
        <v>19225132</v>
      </c>
      <c r="BF46" s="12"/>
    </row>
    <row r="47" spans="1:65" ht="13.5" x14ac:dyDescent="0.25">
      <c r="A47" s="22" t="s">
        <v>145</v>
      </c>
      <c r="B47" s="12">
        <f t="shared" si="0"/>
        <v>1832853</v>
      </c>
      <c r="C47" s="12">
        <f t="shared" si="1"/>
        <v>0</v>
      </c>
      <c r="D47" s="12"/>
      <c r="E47" s="12"/>
      <c r="F47" s="12">
        <v>1832853</v>
      </c>
      <c r="G47" s="12"/>
      <c r="H47" s="12"/>
      <c r="I47" s="12"/>
      <c r="J47" s="12"/>
      <c r="K47" s="12"/>
      <c r="L47" s="12"/>
      <c r="M47" s="12"/>
      <c r="N47" s="12">
        <v>5246.56103515625</v>
      </c>
      <c r="O47" s="12"/>
      <c r="P47" s="12"/>
      <c r="Q47" s="12"/>
      <c r="R47" s="12">
        <f t="shared" si="24"/>
        <v>0</v>
      </c>
      <c r="S47" s="12"/>
      <c r="T47" s="12"/>
      <c r="U47" s="12"/>
      <c r="V47" s="12"/>
      <c r="W47" s="12">
        <v>49995.85546875</v>
      </c>
      <c r="X47" s="12">
        <f t="shared" si="3"/>
        <v>0</v>
      </c>
      <c r="Y47" s="12"/>
      <c r="Z47" s="12"/>
      <c r="AA47" s="12"/>
      <c r="AB47" s="12"/>
      <c r="AC47" s="12"/>
      <c r="AD47" s="12"/>
      <c r="AE47" s="12"/>
      <c r="AF47" s="12"/>
      <c r="AG47" s="12"/>
      <c r="AH47" s="12"/>
      <c r="AI47" s="12"/>
      <c r="AJ47" s="12"/>
      <c r="AK47" s="12">
        <v>4422.39013671875</v>
      </c>
      <c r="AL47" s="12">
        <v>547.57000732421875</v>
      </c>
      <c r="AM47" s="12"/>
      <c r="AN47" s="12"/>
      <c r="AO47" s="12"/>
      <c r="AP47" s="12"/>
      <c r="AQ47" s="12"/>
      <c r="AR47" s="12"/>
      <c r="AS47" s="12"/>
      <c r="AT47" s="12"/>
      <c r="AU47" s="12"/>
      <c r="AV47" s="12"/>
      <c r="AW47" s="12"/>
      <c r="AX47" s="12"/>
      <c r="AY47" s="12"/>
      <c r="AZ47" s="12"/>
      <c r="BA47" s="12"/>
      <c r="BB47" s="12"/>
      <c r="BC47" s="12"/>
      <c r="BD47" s="12"/>
      <c r="BE47" s="12">
        <v>8838487</v>
      </c>
      <c r="BF47" s="12"/>
    </row>
    <row r="48" spans="1:65" ht="13.5" x14ac:dyDescent="0.25">
      <c r="A48" s="8" t="s">
        <v>82</v>
      </c>
      <c r="B48" s="12">
        <f t="shared" si="0"/>
        <v>128933</v>
      </c>
      <c r="C48" s="12">
        <f t="shared" si="1"/>
        <v>0</v>
      </c>
      <c r="D48" s="12"/>
      <c r="E48" s="12"/>
      <c r="F48" s="12">
        <v>128933</v>
      </c>
      <c r="G48" s="12"/>
      <c r="H48" s="12"/>
      <c r="I48" s="12"/>
      <c r="J48" s="12"/>
      <c r="K48" s="12"/>
      <c r="L48" s="12"/>
      <c r="M48" s="12"/>
      <c r="N48" s="12">
        <v>1747.2359619140625</v>
      </c>
      <c r="O48" s="12"/>
      <c r="P48" s="12"/>
      <c r="Q48" s="12"/>
      <c r="R48" s="12">
        <f t="shared" si="24"/>
        <v>0</v>
      </c>
      <c r="S48" s="12"/>
      <c r="T48" s="12"/>
      <c r="U48" s="12"/>
      <c r="V48" s="12"/>
      <c r="W48" s="12">
        <v>506.87100219726563</v>
      </c>
      <c r="X48" s="12">
        <f t="shared" si="3"/>
        <v>0</v>
      </c>
      <c r="Y48" s="12"/>
      <c r="Z48" s="12"/>
      <c r="AA48" s="12"/>
      <c r="AB48" s="12"/>
      <c r="AC48" s="12"/>
      <c r="AD48" s="12"/>
      <c r="AE48" s="12"/>
      <c r="AF48" s="12"/>
      <c r="AG48" s="12"/>
      <c r="AH48" s="12"/>
      <c r="AI48" s="12"/>
      <c r="AJ48" s="12"/>
      <c r="AK48" s="12">
        <v>538.07000732421875</v>
      </c>
      <c r="AL48" s="12"/>
      <c r="AM48" s="12"/>
      <c r="AN48" s="12"/>
      <c r="AO48" s="12"/>
      <c r="AP48" s="12"/>
      <c r="AQ48" s="12"/>
      <c r="AR48" s="12"/>
      <c r="AS48" s="12"/>
      <c r="AT48" s="12"/>
      <c r="AU48" s="12"/>
      <c r="AV48" s="12"/>
      <c r="AW48" s="12"/>
      <c r="AX48" s="12"/>
      <c r="AY48" s="12"/>
      <c r="AZ48" s="12"/>
      <c r="BA48" s="12"/>
      <c r="BB48" s="12"/>
      <c r="BC48" s="12"/>
      <c r="BD48" s="12"/>
      <c r="BE48" s="12">
        <v>15021979</v>
      </c>
      <c r="BF48" s="12"/>
    </row>
    <row r="49" spans="1:59" ht="13.5" x14ac:dyDescent="0.25">
      <c r="A49" s="22" t="s">
        <v>146</v>
      </c>
      <c r="B49" s="12">
        <f t="shared" si="0"/>
        <v>1626011</v>
      </c>
      <c r="C49" s="12">
        <f t="shared" si="1"/>
        <v>0</v>
      </c>
      <c r="D49" s="12"/>
      <c r="E49" s="12"/>
      <c r="F49" s="12">
        <v>1626011</v>
      </c>
      <c r="G49" s="12"/>
      <c r="H49" s="12"/>
      <c r="I49" s="12"/>
      <c r="J49" s="12"/>
      <c r="K49" s="12"/>
      <c r="L49" s="12"/>
      <c r="M49" s="12"/>
      <c r="N49" s="12">
        <v>375.59799194335938</v>
      </c>
      <c r="O49" s="12"/>
      <c r="P49" s="12"/>
      <c r="Q49" s="12"/>
      <c r="R49" s="12">
        <f t="shared" si="24"/>
        <v>0</v>
      </c>
      <c r="S49" s="12"/>
      <c r="T49" s="12"/>
      <c r="U49" s="12"/>
      <c r="V49" s="12"/>
      <c r="W49" s="12">
        <v>15122.775390625</v>
      </c>
      <c r="X49" s="12">
        <f t="shared" si="3"/>
        <v>0</v>
      </c>
      <c r="Y49" s="12"/>
      <c r="Z49" s="12"/>
      <c r="AA49" s="12"/>
      <c r="AB49" s="12"/>
      <c r="AC49" s="12"/>
      <c r="AD49" s="12"/>
      <c r="AE49" s="12"/>
      <c r="AF49" s="12"/>
      <c r="AG49" s="12">
        <v>1577.5899658203125</v>
      </c>
      <c r="AH49" s="12"/>
      <c r="AI49" s="12"/>
      <c r="AJ49" s="12"/>
      <c r="AK49" s="12">
        <v>501.25</v>
      </c>
      <c r="AL49" s="12">
        <v>6253.240234375</v>
      </c>
      <c r="AM49" s="12"/>
      <c r="AN49" s="12"/>
      <c r="AO49" s="12"/>
      <c r="AP49" s="12"/>
      <c r="AQ49" s="12"/>
      <c r="AR49" s="12"/>
      <c r="AS49" s="12"/>
      <c r="AT49" s="12"/>
      <c r="AU49" s="12"/>
      <c r="AV49" s="12"/>
      <c r="AW49" s="12"/>
      <c r="AX49" s="12"/>
      <c r="AY49" s="12"/>
      <c r="AZ49" s="12"/>
      <c r="BA49" s="12"/>
      <c r="BB49" s="12"/>
      <c r="BC49" s="12"/>
      <c r="BD49" s="12"/>
      <c r="BE49" s="12">
        <v>2456485</v>
      </c>
      <c r="BF49" s="12"/>
    </row>
    <row r="50" spans="1:59" ht="13.5" x14ac:dyDescent="0.25">
      <c r="A50" s="8" t="s">
        <v>83</v>
      </c>
      <c r="B50" s="12">
        <f t="shared" si="0"/>
        <v>0</v>
      </c>
      <c r="C50" s="12">
        <f t="shared" si="1"/>
        <v>0</v>
      </c>
      <c r="D50" s="12"/>
      <c r="E50" s="12"/>
      <c r="F50" s="12"/>
      <c r="G50" s="12"/>
      <c r="H50" s="12"/>
      <c r="I50" s="12"/>
      <c r="J50" s="12"/>
      <c r="K50" s="12"/>
      <c r="L50" s="12"/>
      <c r="M50" s="12"/>
      <c r="N50" s="12">
        <v>14.824000358581543</v>
      </c>
      <c r="O50" s="12"/>
      <c r="P50" s="12"/>
      <c r="Q50" s="12"/>
      <c r="R50" s="12">
        <f t="shared" si="24"/>
        <v>0</v>
      </c>
      <c r="S50" s="12"/>
      <c r="T50" s="12"/>
      <c r="U50" s="12"/>
      <c r="V50" s="12"/>
      <c r="W50" s="12">
        <v>654.31597900390625</v>
      </c>
      <c r="X50" s="12">
        <f t="shared" si="3"/>
        <v>0</v>
      </c>
      <c r="Y50" s="12"/>
      <c r="Z50" s="12"/>
      <c r="AA50" s="12"/>
      <c r="AB50" s="12"/>
      <c r="AC50" s="12"/>
      <c r="AD50" s="12"/>
      <c r="AE50" s="12"/>
      <c r="AF50" s="12"/>
      <c r="AG50" s="12">
        <v>1193.77001953125</v>
      </c>
      <c r="AH50" s="12"/>
      <c r="AI50" s="12"/>
      <c r="AJ50" s="12"/>
      <c r="AK50" s="12"/>
      <c r="AL50" s="12">
        <v>1139.0899658203125</v>
      </c>
      <c r="AM50" s="12"/>
      <c r="AN50" s="12"/>
      <c r="AO50" s="12"/>
      <c r="AP50" s="12"/>
      <c r="AQ50" s="12"/>
      <c r="AR50" s="12"/>
      <c r="AS50" s="12"/>
      <c r="AT50" s="12"/>
      <c r="AU50" s="12"/>
      <c r="AV50" s="12"/>
      <c r="AW50" s="12"/>
      <c r="AX50" s="12"/>
      <c r="AY50" s="12"/>
      <c r="AZ50" s="12"/>
      <c r="BA50" s="12"/>
      <c r="BB50" s="12"/>
      <c r="BC50" s="12"/>
      <c r="BD50" s="12"/>
      <c r="BE50" s="12">
        <v>53920.56640625</v>
      </c>
      <c r="BF50" s="12"/>
    </row>
    <row r="51" spans="1:59" ht="13.5" x14ac:dyDescent="0.25">
      <c r="A51" s="22" t="s">
        <v>147</v>
      </c>
      <c r="B51" s="12">
        <f t="shared" si="0"/>
        <v>0</v>
      </c>
      <c r="C51" s="12">
        <f t="shared" si="1"/>
        <v>0</v>
      </c>
      <c r="D51" s="12"/>
      <c r="E51" s="12"/>
      <c r="F51" s="12"/>
      <c r="G51" s="12"/>
      <c r="H51" s="12"/>
      <c r="I51" s="12"/>
      <c r="J51" s="12"/>
      <c r="K51" s="12"/>
      <c r="L51" s="12"/>
      <c r="M51" s="12"/>
      <c r="N51" s="12">
        <v>358.18099975585938</v>
      </c>
      <c r="O51" s="12"/>
      <c r="P51" s="12"/>
      <c r="Q51" s="12"/>
      <c r="R51" s="12">
        <f t="shared" si="24"/>
        <v>0</v>
      </c>
      <c r="S51" s="12"/>
      <c r="T51" s="12"/>
      <c r="U51" s="12"/>
      <c r="V51" s="12"/>
      <c r="W51" s="12">
        <v>1054.633056640625</v>
      </c>
      <c r="X51" s="12">
        <f t="shared" si="3"/>
        <v>0</v>
      </c>
      <c r="Y51" s="12"/>
      <c r="Z51" s="12"/>
      <c r="AA51" s="12"/>
      <c r="AB51" s="12"/>
      <c r="AC51" s="12"/>
      <c r="AD51" s="12"/>
      <c r="AE51" s="12"/>
      <c r="AF51" s="12">
        <v>20816.880859375</v>
      </c>
      <c r="AG51" s="12"/>
      <c r="AH51" s="12"/>
      <c r="AI51" s="12"/>
      <c r="AJ51" s="12"/>
      <c r="AK51" s="12"/>
      <c r="AL51" s="12">
        <v>3335.239990234375</v>
      </c>
      <c r="AM51" s="12">
        <v>8222.69921875</v>
      </c>
      <c r="AN51" s="12"/>
      <c r="AO51" s="12"/>
      <c r="AP51" s="12"/>
      <c r="AQ51" s="12"/>
      <c r="AR51" s="12"/>
      <c r="AS51" s="12"/>
      <c r="AT51" s="12"/>
      <c r="AU51" s="12"/>
      <c r="AV51" s="12"/>
      <c r="AW51" s="12"/>
      <c r="AX51" s="12"/>
      <c r="AY51" s="12"/>
      <c r="AZ51" s="12"/>
      <c r="BA51" s="12"/>
      <c r="BB51" s="12"/>
      <c r="BC51" s="12"/>
      <c r="BD51" s="12"/>
      <c r="BE51" s="12">
        <v>58788.66015625</v>
      </c>
      <c r="BF51" s="12"/>
    </row>
    <row r="52" spans="1:59" ht="13.5" x14ac:dyDescent="0.25">
      <c r="A52" s="22" t="s">
        <v>148</v>
      </c>
      <c r="B52" s="12">
        <f t="shared" si="0"/>
        <v>52188</v>
      </c>
      <c r="C52" s="12">
        <f t="shared" si="1"/>
        <v>0</v>
      </c>
      <c r="D52" s="12"/>
      <c r="E52" s="12"/>
      <c r="F52" s="12">
        <v>52188</v>
      </c>
      <c r="G52" s="12"/>
      <c r="H52" s="12"/>
      <c r="I52" s="12"/>
      <c r="J52" s="12"/>
      <c r="K52" s="12"/>
      <c r="L52" s="12"/>
      <c r="M52" s="12"/>
      <c r="N52" s="12">
        <v>1001.4639892578125</v>
      </c>
      <c r="O52" s="12"/>
      <c r="P52" s="12"/>
      <c r="Q52" s="12"/>
      <c r="R52" s="12">
        <f t="shared" si="24"/>
        <v>0</v>
      </c>
      <c r="S52" s="12"/>
      <c r="T52" s="12"/>
      <c r="U52" s="12"/>
      <c r="V52" s="12"/>
      <c r="W52" s="12"/>
      <c r="X52" s="12">
        <f t="shared" si="3"/>
        <v>0</v>
      </c>
      <c r="Y52" s="12"/>
      <c r="Z52" s="12"/>
      <c r="AA52" s="12"/>
      <c r="AB52" s="12"/>
      <c r="AC52" s="12"/>
      <c r="AD52" s="12"/>
      <c r="AE52" s="12"/>
      <c r="AF52" s="12">
        <v>5088.2900390625</v>
      </c>
      <c r="AG52" s="12">
        <v>72304.0390625</v>
      </c>
      <c r="AH52" s="12"/>
      <c r="AI52" s="12"/>
      <c r="AJ52" s="12"/>
      <c r="AK52" s="12">
        <v>12389.73046875</v>
      </c>
      <c r="AL52" s="12">
        <v>1300426</v>
      </c>
      <c r="AM52" s="12">
        <v>8742.423828125</v>
      </c>
      <c r="AN52" s="12"/>
      <c r="AO52" s="12"/>
      <c r="AP52" s="12"/>
      <c r="AQ52" s="12"/>
      <c r="AR52" s="12"/>
      <c r="AS52" s="12"/>
      <c r="AT52" s="12"/>
      <c r="AU52" s="12"/>
      <c r="AV52" s="12"/>
      <c r="AW52" s="12"/>
      <c r="AX52" s="12"/>
      <c r="AY52" s="12"/>
      <c r="AZ52" s="12"/>
      <c r="BA52" s="12"/>
      <c r="BB52" s="12"/>
      <c r="BC52" s="12"/>
      <c r="BD52" s="12"/>
      <c r="BE52" s="12">
        <v>30575540</v>
      </c>
      <c r="BF52" s="12"/>
    </row>
    <row r="53" spans="1:59" ht="13.5" x14ac:dyDescent="0.25">
      <c r="A53" s="22" t="s">
        <v>149</v>
      </c>
      <c r="B53" s="12">
        <f t="shared" si="0"/>
        <v>0</v>
      </c>
      <c r="C53" s="12">
        <f t="shared" si="1"/>
        <v>0</v>
      </c>
      <c r="D53" s="12"/>
      <c r="E53" s="12"/>
      <c r="F53" s="12"/>
      <c r="G53" s="12"/>
      <c r="H53" s="12"/>
      <c r="I53" s="12"/>
      <c r="J53" s="12"/>
      <c r="K53" s="12"/>
      <c r="L53" s="12"/>
      <c r="M53" s="12"/>
      <c r="N53" s="12">
        <v>3541.3291015625</v>
      </c>
      <c r="O53" s="12"/>
      <c r="P53" s="12"/>
      <c r="Q53" s="12"/>
      <c r="R53" s="12">
        <f t="shared" si="24"/>
        <v>0</v>
      </c>
      <c r="S53" s="12"/>
      <c r="T53" s="12"/>
      <c r="U53" s="12"/>
      <c r="V53" s="12"/>
      <c r="W53" s="12">
        <v>3824.499755859375</v>
      </c>
      <c r="X53" s="12">
        <f t="shared" si="3"/>
        <v>0</v>
      </c>
      <c r="Y53" s="12"/>
      <c r="Z53" s="12"/>
      <c r="AA53" s="12"/>
      <c r="AB53" s="12"/>
      <c r="AC53" s="12"/>
      <c r="AD53" s="12"/>
      <c r="AE53" s="12"/>
      <c r="AF53" s="12"/>
      <c r="AG53" s="12">
        <v>644.40997314453125</v>
      </c>
      <c r="AH53" s="12"/>
      <c r="AI53" s="12"/>
      <c r="AJ53" s="12"/>
      <c r="AK53" s="12">
        <v>3526.1201171875</v>
      </c>
      <c r="AL53" s="12">
        <v>10867.0595703125</v>
      </c>
      <c r="AM53" s="12">
        <v>1313.43701171875</v>
      </c>
      <c r="AN53" s="12"/>
      <c r="AO53" s="12"/>
      <c r="AP53" s="12"/>
      <c r="AQ53" s="12"/>
      <c r="AR53" s="12"/>
      <c r="AS53" s="12"/>
      <c r="AT53" s="12"/>
      <c r="AU53" s="12"/>
      <c r="AV53" s="12"/>
      <c r="AW53" s="12"/>
      <c r="AX53" s="12"/>
      <c r="AY53" s="12"/>
      <c r="AZ53" s="12"/>
      <c r="BA53" s="12"/>
      <c r="BB53" s="12"/>
      <c r="BC53" s="12"/>
      <c r="BD53" s="12"/>
      <c r="BE53" s="12">
        <v>739856.0625</v>
      </c>
      <c r="BF53" s="12"/>
    </row>
    <row r="54" spans="1:59" ht="13.5" x14ac:dyDescent="0.25">
      <c r="A54" s="22" t="s">
        <v>150</v>
      </c>
      <c r="B54" s="12">
        <f t="shared" si="0"/>
        <v>0</v>
      </c>
      <c r="C54" s="12">
        <f t="shared" si="1"/>
        <v>0</v>
      </c>
      <c r="D54" s="12"/>
      <c r="E54" s="12"/>
      <c r="F54" s="12"/>
      <c r="G54" s="12"/>
      <c r="H54" s="12"/>
      <c r="I54" s="12"/>
      <c r="J54" s="12"/>
      <c r="K54" s="12"/>
      <c r="L54" s="12"/>
      <c r="M54" s="12"/>
      <c r="N54" s="12">
        <v>3541.3291015625</v>
      </c>
      <c r="O54" s="12"/>
      <c r="P54" s="12"/>
      <c r="Q54" s="12"/>
      <c r="R54" s="12">
        <f t="shared" si="24"/>
        <v>0</v>
      </c>
      <c r="S54" s="12"/>
      <c r="T54" s="12"/>
      <c r="U54" s="12"/>
      <c r="V54" s="12"/>
      <c r="W54" s="12">
        <v>624.001708984375</v>
      </c>
      <c r="X54" s="12">
        <f t="shared" si="3"/>
        <v>0</v>
      </c>
      <c r="Y54" s="12"/>
      <c r="Z54" s="12"/>
      <c r="AA54" s="12"/>
      <c r="AB54" s="12"/>
      <c r="AC54" s="12"/>
      <c r="AD54" s="12"/>
      <c r="AE54" s="12"/>
      <c r="AF54" s="12"/>
      <c r="AG54" s="12">
        <v>6.5999999046325684</v>
      </c>
      <c r="AH54" s="12"/>
      <c r="AI54" s="12"/>
      <c r="AJ54" s="12"/>
      <c r="AK54" s="12"/>
      <c r="AL54" s="12">
        <v>2368.030029296875</v>
      </c>
      <c r="AM54" s="12">
        <v>783.25897216796875</v>
      </c>
      <c r="AN54" s="12"/>
      <c r="AO54" s="12"/>
      <c r="AP54" s="12"/>
      <c r="AQ54" s="12"/>
      <c r="AR54" s="12"/>
      <c r="AS54" s="12"/>
      <c r="AT54" s="12"/>
      <c r="AU54" s="12"/>
      <c r="AV54" s="12"/>
      <c r="AW54" s="12"/>
      <c r="AX54" s="12"/>
      <c r="AY54" s="12"/>
      <c r="AZ54" s="12"/>
      <c r="BA54" s="12"/>
      <c r="BB54" s="12"/>
      <c r="BC54" s="12"/>
      <c r="BD54" s="12"/>
      <c r="BE54" s="12">
        <v>1151347.875</v>
      </c>
      <c r="BF54" s="12"/>
    </row>
    <row r="55" spans="1:59" ht="13.5" x14ac:dyDescent="0.25">
      <c r="A55" s="8" t="s">
        <v>84</v>
      </c>
      <c r="B55" s="12">
        <f t="shared" si="0"/>
        <v>0</v>
      </c>
      <c r="C55" s="12">
        <f t="shared" si="1"/>
        <v>0</v>
      </c>
      <c r="D55" s="12"/>
      <c r="E55" s="12"/>
      <c r="F55" s="12"/>
      <c r="G55" s="12"/>
      <c r="H55" s="12"/>
      <c r="I55" s="12"/>
      <c r="J55" s="12"/>
      <c r="K55" s="12"/>
      <c r="L55" s="12"/>
      <c r="M55" s="12"/>
      <c r="N55" s="12"/>
      <c r="O55" s="12"/>
      <c r="P55" s="12"/>
      <c r="Q55" s="12"/>
      <c r="R55" s="12">
        <f t="shared" si="24"/>
        <v>0</v>
      </c>
      <c r="S55" s="12"/>
      <c r="T55" s="12"/>
      <c r="U55" s="12"/>
      <c r="V55" s="12"/>
      <c r="W55" s="12"/>
      <c r="X55" s="12">
        <f t="shared" si="3"/>
        <v>0</v>
      </c>
      <c r="Y55" s="12"/>
      <c r="Z55" s="12"/>
      <c r="AA55" s="12"/>
      <c r="AB55" s="12"/>
      <c r="AC55" s="12"/>
      <c r="AD55" s="12"/>
      <c r="AE55" s="12"/>
      <c r="AF55" s="12"/>
      <c r="AG55" s="12"/>
      <c r="AH55" s="12"/>
      <c r="AI55" s="12"/>
      <c r="AJ55" s="12"/>
      <c r="AK55" s="12">
        <v>4</v>
      </c>
      <c r="AL55" s="12">
        <v>1181.4100341796875</v>
      </c>
      <c r="AM55" s="12"/>
      <c r="AN55" s="12"/>
      <c r="AO55" s="12"/>
      <c r="AP55" s="12"/>
      <c r="AQ55" s="12"/>
      <c r="AR55" s="12"/>
      <c r="AS55" s="12"/>
      <c r="AT55" s="12"/>
      <c r="AU55" s="12"/>
      <c r="AV55" s="12"/>
      <c r="AW55" s="12"/>
      <c r="AX55" s="12"/>
      <c r="AY55" s="12"/>
      <c r="AZ55" s="12"/>
      <c r="BA55" s="12"/>
      <c r="BB55" s="12"/>
      <c r="BC55" s="12"/>
      <c r="BD55" s="12"/>
      <c r="BE55" s="12">
        <v>332506.9375</v>
      </c>
      <c r="BF55" s="12"/>
    </row>
    <row r="56" spans="1:59" ht="13.5" x14ac:dyDescent="0.25">
      <c r="A56" s="8" t="s">
        <v>85</v>
      </c>
      <c r="B56" s="12">
        <f t="shared" si="0"/>
        <v>0</v>
      </c>
      <c r="C56" s="12">
        <f t="shared" si="1"/>
        <v>0</v>
      </c>
      <c r="D56" s="12"/>
      <c r="E56" s="12"/>
      <c r="F56" s="12"/>
      <c r="G56" s="12"/>
      <c r="H56" s="12"/>
      <c r="I56" s="12"/>
      <c r="J56" s="12"/>
      <c r="K56" s="12"/>
      <c r="L56" s="12"/>
      <c r="M56" s="12"/>
      <c r="N56" s="12"/>
      <c r="O56" s="12"/>
      <c r="P56" s="12"/>
      <c r="Q56" s="12"/>
      <c r="R56" s="12">
        <f t="shared" si="24"/>
        <v>0</v>
      </c>
      <c r="S56" s="12"/>
      <c r="T56" s="12"/>
      <c r="U56" s="12"/>
      <c r="V56" s="12"/>
      <c r="W56" s="12"/>
      <c r="X56" s="12">
        <f t="shared" si="3"/>
        <v>0</v>
      </c>
      <c r="Y56" s="12"/>
      <c r="Z56" s="12"/>
      <c r="AA56" s="12"/>
      <c r="AB56" s="12"/>
      <c r="AC56" s="12"/>
      <c r="AD56" s="12"/>
      <c r="AE56" s="12"/>
      <c r="AF56" s="12"/>
      <c r="AG56" s="12">
        <v>6626.169921875</v>
      </c>
      <c r="AH56" s="12"/>
      <c r="AI56" s="12"/>
      <c r="AJ56" s="12"/>
      <c r="AK56" s="12">
        <v>8023.22021484375</v>
      </c>
      <c r="AL56" s="12">
        <v>124469.7890625</v>
      </c>
      <c r="AM56" s="12">
        <v>324577.625</v>
      </c>
      <c r="AN56" s="12"/>
      <c r="AO56" s="12"/>
      <c r="AP56" s="12"/>
      <c r="AQ56" s="12"/>
      <c r="AR56" s="12"/>
      <c r="AS56" s="12"/>
      <c r="AT56" s="12"/>
      <c r="AU56" s="12"/>
      <c r="AV56" s="12"/>
      <c r="AW56" s="12"/>
      <c r="AX56" s="12"/>
      <c r="AY56" s="12"/>
      <c r="AZ56" s="12"/>
      <c r="BA56" s="12"/>
      <c r="BB56" s="12"/>
      <c r="BC56" s="12"/>
      <c r="BD56" s="12"/>
      <c r="BE56" s="12">
        <v>182369.59375</v>
      </c>
      <c r="BF56" s="12"/>
    </row>
    <row r="57" spans="1:59" ht="13.5" x14ac:dyDescent="0.25">
      <c r="A57" s="8" t="s">
        <v>86</v>
      </c>
      <c r="B57" s="12">
        <f t="shared" si="0"/>
        <v>0</v>
      </c>
      <c r="C57" s="12">
        <f t="shared" si="1"/>
        <v>0</v>
      </c>
      <c r="D57" s="12"/>
      <c r="E57" s="12"/>
      <c r="F57" s="12"/>
      <c r="G57" s="12"/>
      <c r="H57" s="12"/>
      <c r="I57" s="12"/>
      <c r="J57" s="12"/>
      <c r="K57" s="12"/>
      <c r="L57" s="12"/>
      <c r="M57" s="12"/>
      <c r="N57" s="12"/>
      <c r="O57" s="12"/>
      <c r="P57" s="12"/>
      <c r="Q57" s="12"/>
      <c r="R57" s="12">
        <f t="shared" si="24"/>
        <v>0</v>
      </c>
      <c r="S57" s="12"/>
      <c r="T57" s="12"/>
      <c r="U57" s="12"/>
      <c r="V57" s="12"/>
      <c r="W57" s="12">
        <v>14.420000076293945</v>
      </c>
      <c r="X57" s="12">
        <f t="shared" si="3"/>
        <v>0</v>
      </c>
      <c r="Y57" s="12"/>
      <c r="Z57" s="12"/>
      <c r="AA57" s="12"/>
      <c r="AB57" s="12"/>
      <c r="AC57" s="12"/>
      <c r="AD57" s="12"/>
      <c r="AE57" s="12"/>
      <c r="AF57" s="12">
        <v>3655.909912109375</v>
      </c>
      <c r="AG57" s="12"/>
      <c r="AH57" s="12"/>
      <c r="AI57" s="12"/>
      <c r="AJ57" s="12"/>
      <c r="AK57" s="12">
        <v>325.42001342773438</v>
      </c>
      <c r="AL57" s="12"/>
      <c r="AM57" s="12">
        <v>516.9949951171875</v>
      </c>
      <c r="AN57" s="12"/>
      <c r="AO57" s="12"/>
      <c r="AP57" s="12"/>
      <c r="AQ57" s="12"/>
      <c r="AR57" s="12"/>
      <c r="AS57" s="12"/>
      <c r="AT57" s="12"/>
      <c r="AU57" s="12"/>
      <c r="AV57" s="12"/>
      <c r="AW57" s="12"/>
      <c r="AX57" s="12"/>
      <c r="AY57" s="12"/>
      <c r="AZ57" s="12"/>
      <c r="BA57" s="12"/>
      <c r="BB57" s="12"/>
      <c r="BC57" s="12"/>
      <c r="BD57" s="12"/>
      <c r="BE57" s="12">
        <v>164723.875</v>
      </c>
      <c r="BF57" s="12"/>
    </row>
    <row r="58" spans="1:59" ht="13.5" x14ac:dyDescent="0.25">
      <c r="A58" s="22" t="s">
        <v>151</v>
      </c>
      <c r="B58" s="12">
        <f t="shared" si="0"/>
        <v>4822251</v>
      </c>
      <c r="C58" s="12">
        <f t="shared" si="1"/>
        <v>0</v>
      </c>
      <c r="D58" s="12"/>
      <c r="E58" s="12"/>
      <c r="F58" s="12">
        <v>4822251</v>
      </c>
      <c r="G58" s="12"/>
      <c r="H58" s="12"/>
      <c r="I58" s="12"/>
      <c r="J58" s="12"/>
      <c r="K58" s="12"/>
      <c r="L58" s="12"/>
      <c r="M58" s="12"/>
      <c r="N58" s="12">
        <v>2038.2149658203125</v>
      </c>
      <c r="O58" s="12"/>
      <c r="P58" s="12"/>
      <c r="Q58" s="12"/>
      <c r="R58" s="12">
        <f t="shared" si="24"/>
        <v>396975.34375</v>
      </c>
      <c r="S58" s="12">
        <v>396975.34375</v>
      </c>
      <c r="T58" s="12"/>
      <c r="U58" s="12"/>
      <c r="V58" s="12"/>
      <c r="W58" s="12">
        <v>2565.688232421875</v>
      </c>
      <c r="X58" s="12">
        <f t="shared" si="3"/>
        <v>0</v>
      </c>
      <c r="Y58" s="12"/>
      <c r="Z58" s="12"/>
      <c r="AA58" s="12"/>
      <c r="AB58" s="12"/>
      <c r="AC58" s="12"/>
      <c r="AD58" s="12"/>
      <c r="AE58" s="12"/>
      <c r="AF58" s="12"/>
      <c r="AG58" s="12">
        <v>18375</v>
      </c>
      <c r="AH58" s="12"/>
      <c r="AI58" s="12"/>
      <c r="AJ58" s="12"/>
      <c r="AK58" s="12">
        <v>14975</v>
      </c>
      <c r="AL58" s="12">
        <v>83552.9375</v>
      </c>
      <c r="AM58" s="12">
        <v>31322.92578125</v>
      </c>
      <c r="AN58" s="12">
        <v>296192.78125</v>
      </c>
      <c r="AO58" s="12"/>
      <c r="AP58" s="12"/>
      <c r="AQ58" s="12"/>
      <c r="AR58" s="12"/>
      <c r="AS58" s="12"/>
      <c r="AT58" s="12"/>
      <c r="AU58" s="12"/>
      <c r="AV58" s="12"/>
      <c r="AW58" s="12"/>
      <c r="AX58" s="12"/>
      <c r="AY58" s="12"/>
      <c r="AZ58" s="12"/>
      <c r="BA58" s="12"/>
      <c r="BB58" s="12"/>
      <c r="BC58" s="12"/>
      <c r="BD58" s="12"/>
      <c r="BE58" s="12">
        <v>28306120</v>
      </c>
      <c r="BF58" s="12"/>
    </row>
    <row r="59" spans="1:59" s="2" customFormat="1" x14ac:dyDescent="0.2">
      <c r="A59" s="13" t="s">
        <v>87</v>
      </c>
      <c r="B59" s="14">
        <f t="shared" si="0"/>
        <v>1590</v>
      </c>
      <c r="C59" s="14">
        <f t="shared" si="1"/>
        <v>0</v>
      </c>
      <c r="D59" s="14">
        <f t="shared" ref="D59" si="25">SUM(D60:D66)</f>
        <v>0</v>
      </c>
      <c r="E59" s="14">
        <f t="shared" ref="E59:M59" si="26">SUM(E60:E66)</f>
        <v>0</v>
      </c>
      <c r="F59" s="14">
        <f t="shared" si="26"/>
        <v>1590</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7">SUM(Q60:Q66)</f>
        <v>0</v>
      </c>
      <c r="R59" s="14">
        <f t="shared" si="27"/>
        <v>0</v>
      </c>
      <c r="S59" s="14">
        <f t="shared" si="27"/>
        <v>0</v>
      </c>
      <c r="T59" s="14">
        <f t="shared" si="27"/>
        <v>0</v>
      </c>
      <c r="U59" s="14">
        <f t="shared" si="27"/>
        <v>0</v>
      </c>
      <c r="V59" s="14">
        <f t="shared" si="27"/>
        <v>0</v>
      </c>
      <c r="W59" s="14">
        <f t="shared" si="27"/>
        <v>0</v>
      </c>
      <c r="X59" s="14">
        <f t="shared" si="3"/>
        <v>0</v>
      </c>
      <c r="Y59" s="14">
        <f t="shared" si="27"/>
        <v>0</v>
      </c>
      <c r="Z59" s="14">
        <f t="shared" si="27"/>
        <v>0</v>
      </c>
      <c r="AA59" s="14">
        <f t="shared" si="27"/>
        <v>0</v>
      </c>
      <c r="AB59" s="14">
        <f t="shared" si="27"/>
        <v>0</v>
      </c>
      <c r="AC59" s="14">
        <f t="shared" si="27"/>
        <v>0</v>
      </c>
      <c r="AD59" s="14">
        <f t="shared" si="27"/>
        <v>0</v>
      </c>
      <c r="AE59" s="14">
        <f t="shared" si="27"/>
        <v>0</v>
      </c>
      <c r="AF59" s="14">
        <f>SUM(AF60:AF66)</f>
        <v>4717.6202087402344</v>
      </c>
      <c r="AG59" s="14">
        <f>SUM(AG60:AG66)</f>
        <v>7876567.2304077148</v>
      </c>
      <c r="AH59" s="14">
        <f>SUM(AH60:AH66)</f>
        <v>427722.25</v>
      </c>
      <c r="AI59" s="14">
        <f t="shared" si="27"/>
        <v>1356357.5625</v>
      </c>
      <c r="AJ59" s="14">
        <f t="shared" si="27"/>
        <v>1588803.4375</v>
      </c>
      <c r="AK59" s="14">
        <f t="shared" si="27"/>
        <v>17501.29962015152</v>
      </c>
      <c r="AL59" s="14">
        <f t="shared" si="27"/>
        <v>9832151.515625</v>
      </c>
      <c r="AM59" s="14">
        <f t="shared" si="27"/>
        <v>29399.658203125</v>
      </c>
      <c r="AN59" s="14">
        <f t="shared" si="27"/>
        <v>0</v>
      </c>
      <c r="AO59" s="14">
        <f t="shared" si="27"/>
        <v>0</v>
      </c>
      <c r="AP59" s="14">
        <f>SUM(AP60:AP66)</f>
        <v>0</v>
      </c>
      <c r="AQ59" s="14">
        <f>SUM(AQ60:AQ66)</f>
        <v>0</v>
      </c>
      <c r="AR59" s="14">
        <f t="shared" si="27"/>
        <v>0</v>
      </c>
      <c r="AS59" s="14">
        <f t="shared" si="27"/>
        <v>0</v>
      </c>
      <c r="AT59" s="14">
        <f t="shared" si="27"/>
        <v>0</v>
      </c>
      <c r="AU59" s="14">
        <f t="shared" si="27"/>
        <v>0</v>
      </c>
      <c r="AV59" s="14">
        <f t="shared" si="27"/>
        <v>0</v>
      </c>
      <c r="AW59" s="14">
        <f t="shared" si="27"/>
        <v>0</v>
      </c>
      <c r="AX59" s="14">
        <f t="shared" si="27"/>
        <v>0</v>
      </c>
      <c r="AY59" s="14">
        <f t="shared" si="27"/>
        <v>0</v>
      </c>
      <c r="AZ59" s="14">
        <f t="shared" si="27"/>
        <v>0</v>
      </c>
      <c r="BA59" s="14">
        <f t="shared" si="27"/>
        <v>0</v>
      </c>
      <c r="BB59" s="14">
        <f t="shared" si="27"/>
        <v>0</v>
      </c>
      <c r="BC59" s="14">
        <f t="shared" si="27"/>
        <v>0</v>
      </c>
      <c r="BD59" s="14">
        <f t="shared" si="27"/>
        <v>0</v>
      </c>
      <c r="BE59" s="14">
        <f>SUM(BE60:BE66)</f>
        <v>3330817.5390625</v>
      </c>
      <c r="BF59" s="14">
        <f>SUM(BF60:BF66)</f>
        <v>0</v>
      </c>
      <c r="BG59" s="5"/>
    </row>
    <row r="60" spans="1:59" ht="13.5" x14ac:dyDescent="0.25">
      <c r="A60" s="8" t="s">
        <v>88</v>
      </c>
      <c r="B60" s="12">
        <f t="shared" si="0"/>
        <v>0</v>
      </c>
      <c r="C60" s="12">
        <f t="shared" si="1"/>
        <v>0</v>
      </c>
      <c r="D60" s="12"/>
      <c r="E60" s="12"/>
      <c r="F60" s="12"/>
      <c r="G60" s="12"/>
      <c r="H60" s="12"/>
      <c r="I60" s="12"/>
      <c r="J60" s="12"/>
      <c r="K60" s="12"/>
      <c r="L60" s="12"/>
      <c r="M60" s="12"/>
      <c r="N60" s="12"/>
      <c r="O60" s="12"/>
      <c r="P60" s="12"/>
      <c r="Q60" s="12"/>
      <c r="R60" s="12">
        <f t="shared" ref="R60:R66" si="28">SUM(S60:V60)</f>
        <v>0</v>
      </c>
      <c r="S60" s="12"/>
      <c r="T60" s="12"/>
      <c r="U60" s="12"/>
      <c r="V60" s="12"/>
      <c r="W60" s="12"/>
      <c r="X60" s="12">
        <f t="shared" si="3"/>
        <v>0</v>
      </c>
      <c r="Y60" s="12"/>
      <c r="Z60" s="12"/>
      <c r="AA60" s="12"/>
      <c r="AB60" s="12"/>
      <c r="AC60" s="12"/>
      <c r="AD60" s="12"/>
      <c r="AE60" s="12"/>
      <c r="AF60" s="12"/>
      <c r="AG60" s="12"/>
      <c r="AH60" s="12">
        <v>427722.25</v>
      </c>
      <c r="AI60" s="12">
        <v>1085086</v>
      </c>
      <c r="AJ60" s="12">
        <v>1271042.75</v>
      </c>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c r="F61" s="12"/>
      <c r="G61" s="12"/>
      <c r="H61" s="12"/>
      <c r="I61" s="12"/>
      <c r="J61" s="12"/>
      <c r="K61" s="12"/>
      <c r="L61" s="12"/>
      <c r="M61" s="12"/>
      <c r="N61" s="12"/>
      <c r="O61" s="12"/>
      <c r="P61" s="12"/>
      <c r="Q61" s="12"/>
      <c r="R61" s="12">
        <f t="shared" si="28"/>
        <v>0</v>
      </c>
      <c r="S61" s="12"/>
      <c r="T61" s="12"/>
      <c r="U61" s="12"/>
      <c r="V61" s="12"/>
      <c r="W61" s="12"/>
      <c r="X61" s="12">
        <f t="shared" si="3"/>
        <v>0</v>
      </c>
      <c r="Y61" s="12"/>
      <c r="Z61" s="12"/>
      <c r="AA61" s="12"/>
      <c r="AB61" s="12"/>
      <c r="AC61" s="12"/>
      <c r="AD61" s="12"/>
      <c r="AE61" s="12"/>
      <c r="AF61" s="12"/>
      <c r="AG61" s="12">
        <v>14022.6904296875</v>
      </c>
      <c r="AH61" s="12"/>
      <c r="AI61" s="12">
        <v>271271.5625</v>
      </c>
      <c r="AJ61" s="12">
        <v>317760.6875</v>
      </c>
      <c r="AK61" s="12">
        <v>473.04000854492188</v>
      </c>
      <c r="AL61" s="12">
        <v>20117.73046875</v>
      </c>
      <c r="AM61" s="12"/>
      <c r="AN61" s="12"/>
      <c r="AO61" s="12"/>
      <c r="AP61" s="12"/>
      <c r="AQ61" s="12"/>
      <c r="AR61" s="12"/>
      <c r="AS61" s="12"/>
      <c r="AT61" s="12"/>
      <c r="AU61" s="12"/>
      <c r="AV61" s="12"/>
      <c r="AW61" s="12"/>
      <c r="AX61" s="12"/>
      <c r="AY61" s="12"/>
      <c r="AZ61" s="12"/>
      <c r="BA61" s="12"/>
      <c r="BB61" s="12"/>
      <c r="BC61" s="12"/>
      <c r="BD61" s="12"/>
      <c r="BE61" s="12">
        <v>73359.734375</v>
      </c>
      <c r="BF61" s="12"/>
    </row>
    <row r="62" spans="1:59" ht="13.5" x14ac:dyDescent="0.25">
      <c r="A62" s="8" t="s">
        <v>90</v>
      </c>
      <c r="B62" s="12">
        <f t="shared" si="0"/>
        <v>0</v>
      </c>
      <c r="C62" s="12">
        <f t="shared" si="1"/>
        <v>0</v>
      </c>
      <c r="D62" s="12"/>
      <c r="E62" s="12"/>
      <c r="F62" s="12"/>
      <c r="G62" s="12"/>
      <c r="H62" s="12"/>
      <c r="I62" s="12"/>
      <c r="J62" s="12"/>
      <c r="K62" s="12"/>
      <c r="L62" s="12"/>
      <c r="M62" s="12"/>
      <c r="N62" s="12"/>
      <c r="O62" s="12"/>
      <c r="P62" s="12"/>
      <c r="Q62" s="12"/>
      <c r="R62" s="12">
        <f t="shared" si="28"/>
        <v>0</v>
      </c>
      <c r="S62" s="12"/>
      <c r="T62" s="12"/>
      <c r="U62" s="12"/>
      <c r="V62" s="12"/>
      <c r="W62" s="12"/>
      <c r="X62" s="12">
        <f t="shared" si="3"/>
        <v>0</v>
      </c>
      <c r="Y62" s="12"/>
      <c r="Z62" s="12"/>
      <c r="AA62" s="12"/>
      <c r="AB62" s="12"/>
      <c r="AC62" s="12"/>
      <c r="AD62" s="12"/>
      <c r="AE62" s="12"/>
      <c r="AF62" s="12">
        <v>4391.7001953125</v>
      </c>
      <c r="AG62" s="12">
        <v>7799955</v>
      </c>
      <c r="AH62" s="12"/>
      <c r="AI62" s="12"/>
      <c r="AJ62" s="12"/>
      <c r="AK62" s="12">
        <v>16903.849609375</v>
      </c>
      <c r="AL62" s="12">
        <v>9359175</v>
      </c>
      <c r="AM62" s="12">
        <v>2407.873046875</v>
      </c>
      <c r="AN62" s="12"/>
      <c r="AO62" s="12"/>
      <c r="AP62" s="12"/>
      <c r="AQ62" s="12"/>
      <c r="AR62" s="12"/>
      <c r="AS62" s="12"/>
      <c r="AT62" s="12"/>
      <c r="AU62" s="12"/>
      <c r="AV62" s="12"/>
      <c r="AW62" s="12"/>
      <c r="AX62" s="12"/>
      <c r="AY62" s="12"/>
      <c r="AZ62" s="12"/>
      <c r="BA62" s="12"/>
      <c r="BB62" s="12"/>
      <c r="BC62" s="12"/>
      <c r="BD62" s="12"/>
      <c r="BE62" s="12">
        <v>46346.015625</v>
      </c>
      <c r="BF62" s="12"/>
    </row>
    <row r="63" spans="1:59" ht="13.5" x14ac:dyDescent="0.25">
      <c r="A63" s="8" t="s">
        <v>91</v>
      </c>
      <c r="B63" s="12">
        <f t="shared" si="0"/>
        <v>0</v>
      </c>
      <c r="C63" s="12">
        <f t="shared" si="1"/>
        <v>0</v>
      </c>
      <c r="D63" s="12"/>
      <c r="E63" s="12"/>
      <c r="F63" s="12"/>
      <c r="G63" s="12"/>
      <c r="H63" s="12"/>
      <c r="I63" s="12"/>
      <c r="J63" s="12"/>
      <c r="K63" s="12"/>
      <c r="L63" s="12"/>
      <c r="M63" s="12"/>
      <c r="N63" s="12"/>
      <c r="O63" s="12"/>
      <c r="P63" s="12"/>
      <c r="Q63" s="12"/>
      <c r="R63" s="12">
        <f t="shared" si="28"/>
        <v>0</v>
      </c>
      <c r="S63" s="12"/>
      <c r="T63" s="12"/>
      <c r="U63" s="12"/>
      <c r="V63" s="12"/>
      <c r="W63" s="12"/>
      <c r="X63" s="12">
        <f t="shared" si="3"/>
        <v>0</v>
      </c>
      <c r="Y63" s="12"/>
      <c r="Z63" s="12"/>
      <c r="AA63" s="12"/>
      <c r="AB63" s="12"/>
      <c r="AC63" s="12"/>
      <c r="AD63" s="12"/>
      <c r="AE63" s="12"/>
      <c r="AF63" s="12"/>
      <c r="AG63" s="12">
        <v>59940</v>
      </c>
      <c r="AH63" s="12"/>
      <c r="AI63" s="12"/>
      <c r="AJ63" s="12"/>
      <c r="AK63" s="12">
        <v>3.4000000953674316</v>
      </c>
      <c r="AL63" s="12">
        <v>136104.515625</v>
      </c>
      <c r="AM63" s="12"/>
      <c r="AN63" s="12"/>
      <c r="AO63" s="12"/>
      <c r="AP63" s="12"/>
      <c r="AQ63" s="12"/>
      <c r="AR63" s="12"/>
      <c r="AS63" s="12"/>
      <c r="AT63" s="12"/>
      <c r="AU63" s="12"/>
      <c r="AV63" s="12"/>
      <c r="AW63" s="12"/>
      <c r="AX63" s="12"/>
      <c r="AY63" s="12"/>
      <c r="AZ63" s="12"/>
      <c r="BA63" s="12"/>
      <c r="BB63" s="12"/>
      <c r="BC63" s="12"/>
      <c r="BD63" s="12"/>
      <c r="BE63" s="12">
        <v>2972340.5</v>
      </c>
      <c r="BF63" s="12"/>
    </row>
    <row r="64" spans="1:59" ht="13.5" x14ac:dyDescent="0.25">
      <c r="A64" s="8" t="s">
        <v>119</v>
      </c>
      <c r="B64" s="12">
        <f t="shared" si="0"/>
        <v>0</v>
      </c>
      <c r="C64" s="12">
        <f t="shared" si="1"/>
        <v>0</v>
      </c>
      <c r="D64" s="12"/>
      <c r="E64" s="12"/>
      <c r="F64" s="12"/>
      <c r="G64" s="12"/>
      <c r="H64" s="12"/>
      <c r="I64" s="12"/>
      <c r="J64" s="12"/>
      <c r="K64" s="12"/>
      <c r="L64" s="12"/>
      <c r="M64" s="12"/>
      <c r="N64" s="12"/>
      <c r="O64" s="12"/>
      <c r="P64" s="12"/>
      <c r="Q64" s="12"/>
      <c r="R64" s="12">
        <f t="shared" si="28"/>
        <v>0</v>
      </c>
      <c r="S64" s="12"/>
      <c r="T64" s="12"/>
      <c r="U64" s="12"/>
      <c r="V64" s="12"/>
      <c r="W64" s="12"/>
      <c r="X64" s="12">
        <f t="shared" si="3"/>
        <v>0</v>
      </c>
      <c r="Y64" s="12"/>
      <c r="Z64" s="12"/>
      <c r="AA64" s="12"/>
      <c r="AB64" s="12"/>
      <c r="AC64" s="12"/>
      <c r="AD64" s="12"/>
      <c r="AE64" s="12"/>
      <c r="AF64" s="12">
        <v>325.92001342773438</v>
      </c>
      <c r="AG64" s="12">
        <v>815.09002685546875</v>
      </c>
      <c r="AH64" s="12"/>
      <c r="AI64" s="12"/>
      <c r="AJ64" s="12"/>
      <c r="AK64" s="12">
        <v>121.01000213623047</v>
      </c>
      <c r="AL64" s="12">
        <v>19719.26953125</v>
      </c>
      <c r="AM64" s="12">
        <v>26991.78515625</v>
      </c>
      <c r="AN64" s="12"/>
      <c r="AO64" s="12"/>
      <c r="AP64" s="12"/>
      <c r="AQ64" s="12"/>
      <c r="AR64" s="12"/>
      <c r="AS64" s="12"/>
      <c r="AT64" s="12"/>
      <c r="AU64" s="12"/>
      <c r="AV64" s="12"/>
      <c r="AW64" s="12"/>
      <c r="AX64" s="12"/>
      <c r="AY64" s="12"/>
      <c r="AZ64" s="12"/>
      <c r="BA64" s="12"/>
      <c r="BB64" s="12"/>
      <c r="BC64" s="12"/>
      <c r="BD64" s="12"/>
      <c r="BE64" s="12">
        <v>79716.8984375</v>
      </c>
      <c r="BF64" s="12"/>
    </row>
    <row r="65" spans="1:58" ht="13.5" x14ac:dyDescent="0.25">
      <c r="A65" s="8" t="s">
        <v>120</v>
      </c>
      <c r="B65" s="12">
        <f t="shared" si="0"/>
        <v>0</v>
      </c>
      <c r="C65" s="12">
        <f t="shared" si="1"/>
        <v>0</v>
      </c>
      <c r="D65" s="12"/>
      <c r="E65" s="12"/>
      <c r="F65" s="12"/>
      <c r="G65" s="12"/>
      <c r="H65" s="12"/>
      <c r="I65" s="12"/>
      <c r="J65" s="12"/>
      <c r="K65" s="12"/>
      <c r="L65" s="12"/>
      <c r="M65" s="12"/>
      <c r="N65" s="12"/>
      <c r="O65" s="12"/>
      <c r="P65" s="12"/>
      <c r="Q65" s="12"/>
      <c r="R65" s="12">
        <f t="shared" si="28"/>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1590</v>
      </c>
      <c r="C66" s="12">
        <f t="shared" si="1"/>
        <v>0</v>
      </c>
      <c r="D66" s="12"/>
      <c r="E66" s="12"/>
      <c r="F66" s="12">
        <v>1590</v>
      </c>
      <c r="G66" s="12"/>
      <c r="H66" s="12"/>
      <c r="I66" s="12"/>
      <c r="J66" s="12"/>
      <c r="K66" s="12"/>
      <c r="L66" s="12"/>
      <c r="M66" s="12"/>
      <c r="N66" s="12"/>
      <c r="O66" s="12"/>
      <c r="P66" s="12"/>
      <c r="Q66" s="12"/>
      <c r="R66" s="12">
        <f t="shared" si="28"/>
        <v>0</v>
      </c>
      <c r="S66" s="12"/>
      <c r="T66" s="12"/>
      <c r="U66" s="12"/>
      <c r="V66" s="12"/>
      <c r="W66" s="12"/>
      <c r="X66" s="12">
        <f t="shared" si="3"/>
        <v>0</v>
      </c>
      <c r="Y66" s="12"/>
      <c r="Z66" s="12"/>
      <c r="AA66" s="12"/>
      <c r="AB66" s="12"/>
      <c r="AC66" s="12"/>
      <c r="AD66" s="12"/>
      <c r="AE66" s="12"/>
      <c r="AF66" s="12"/>
      <c r="AG66" s="12">
        <v>1834.449951171875</v>
      </c>
      <c r="AH66" s="12"/>
      <c r="AI66" s="12"/>
      <c r="AJ66" s="12"/>
      <c r="AK66" s="12"/>
      <c r="AL66" s="12">
        <v>297035</v>
      </c>
      <c r="AM66" s="12"/>
      <c r="AN66" s="12"/>
      <c r="AO66" s="12"/>
      <c r="AP66" s="12"/>
      <c r="AQ66" s="12"/>
      <c r="AR66" s="12"/>
      <c r="AS66" s="12"/>
      <c r="AT66" s="12"/>
      <c r="AU66" s="12"/>
      <c r="AV66" s="12"/>
      <c r="AW66" s="12"/>
      <c r="AX66" s="12"/>
      <c r="AY66" s="12"/>
      <c r="AZ66" s="12"/>
      <c r="BA66" s="12"/>
      <c r="BB66" s="12"/>
      <c r="BC66" s="12"/>
      <c r="BD66" s="12"/>
      <c r="BE66" s="12">
        <v>159054.390625</v>
      </c>
      <c r="BF66" s="12"/>
    </row>
    <row r="67" spans="1:58" s="2" customFormat="1" x14ac:dyDescent="0.2">
      <c r="A67" s="13" t="s">
        <v>93</v>
      </c>
      <c r="B67" s="14">
        <f t="shared" si="0"/>
        <v>4816699.125</v>
      </c>
      <c r="C67" s="14">
        <f>H67+I67</f>
        <v>0</v>
      </c>
      <c r="D67" s="14">
        <f>SUM(D68:D71)</f>
        <v>59661</v>
      </c>
      <c r="E67" s="14">
        <f>SUM(E68:E71)</f>
        <v>0</v>
      </c>
      <c r="F67" s="14">
        <f>SUM(F68:F71)</f>
        <v>4757038.125</v>
      </c>
      <c r="G67" s="14">
        <f t="shared" ref="G67:M67" si="29">SUM(G68:G71)</f>
        <v>0</v>
      </c>
      <c r="H67" s="14">
        <f t="shared" si="29"/>
        <v>0</v>
      </c>
      <c r="I67" s="14">
        <f t="shared" si="29"/>
        <v>0</v>
      </c>
      <c r="J67" s="14">
        <f t="shared" si="29"/>
        <v>0</v>
      </c>
      <c r="K67" s="14">
        <f t="shared" si="29"/>
        <v>0</v>
      </c>
      <c r="L67" s="14">
        <f t="shared" si="29"/>
        <v>0</v>
      </c>
      <c r="M67" s="14">
        <f t="shared" si="29"/>
        <v>0</v>
      </c>
      <c r="N67" s="14">
        <f>SUM(N68:N71)</f>
        <v>0</v>
      </c>
      <c r="O67" s="14">
        <v>0</v>
      </c>
      <c r="P67" s="14">
        <v>0</v>
      </c>
      <c r="Q67" s="14">
        <f t="shared" ref="Q67:AT67" si="30">SUM(Q68:Q71)</f>
        <v>0</v>
      </c>
      <c r="R67" s="14">
        <f>SUM(R68:R71)</f>
        <v>28925.7578125</v>
      </c>
      <c r="S67" s="14">
        <f t="shared" si="30"/>
        <v>28925.7578125</v>
      </c>
      <c r="T67" s="14">
        <f t="shared" si="30"/>
        <v>0</v>
      </c>
      <c r="U67" s="14">
        <f t="shared" si="30"/>
        <v>0</v>
      </c>
      <c r="V67" s="14">
        <f t="shared" si="30"/>
        <v>0</v>
      </c>
      <c r="W67" s="14">
        <f t="shared" si="30"/>
        <v>1452.7976531982422</v>
      </c>
      <c r="X67" s="14">
        <f t="shared" si="3"/>
        <v>0</v>
      </c>
      <c r="Y67" s="14">
        <f t="shared" si="30"/>
        <v>0</v>
      </c>
      <c r="Z67" s="14">
        <f t="shared" si="30"/>
        <v>0</v>
      </c>
      <c r="AA67" s="14">
        <f t="shared" si="30"/>
        <v>0</v>
      </c>
      <c r="AB67" s="14">
        <f t="shared" si="30"/>
        <v>0</v>
      </c>
      <c r="AC67" s="14">
        <f t="shared" si="30"/>
        <v>0</v>
      </c>
      <c r="AD67" s="14">
        <f t="shared" si="30"/>
        <v>0</v>
      </c>
      <c r="AE67" s="14">
        <f t="shared" si="30"/>
        <v>0</v>
      </c>
      <c r="AF67" s="14">
        <f t="shared" si="30"/>
        <v>532047.89745330811</v>
      </c>
      <c r="AG67" s="14">
        <f>SUM(AG68:AG71)</f>
        <v>3834644.25</v>
      </c>
      <c r="AH67" s="14">
        <f t="shared" si="30"/>
        <v>0</v>
      </c>
      <c r="AI67" s="14">
        <f t="shared" si="30"/>
        <v>0</v>
      </c>
      <c r="AJ67" s="14">
        <f t="shared" si="30"/>
        <v>0</v>
      </c>
      <c r="AK67" s="14">
        <f t="shared" si="30"/>
        <v>625093.96875</v>
      </c>
      <c r="AL67" s="14">
        <f t="shared" si="30"/>
        <v>1882467.2399902344</v>
      </c>
      <c r="AM67" s="14">
        <f t="shared" si="30"/>
        <v>73222.919921875</v>
      </c>
      <c r="AN67" s="14">
        <f t="shared" si="30"/>
        <v>0</v>
      </c>
      <c r="AO67" s="14">
        <f t="shared" si="30"/>
        <v>0</v>
      </c>
      <c r="AP67" s="14">
        <f>SUM(AP68:AP71)</f>
        <v>0</v>
      </c>
      <c r="AQ67" s="14">
        <f>SUM(AQ68:AQ71)</f>
        <v>0</v>
      </c>
      <c r="AR67" s="14">
        <f t="shared" si="30"/>
        <v>0</v>
      </c>
      <c r="AS67" s="14">
        <f t="shared" si="30"/>
        <v>0</v>
      </c>
      <c r="AT67" s="14">
        <f t="shared" si="30"/>
        <v>0</v>
      </c>
      <c r="AU67" s="14">
        <f>SUM(AU68:AU71)</f>
        <v>0</v>
      </c>
      <c r="AV67" s="14">
        <f t="shared" ref="AV67:BD67" si="31">SUM(AV68:AV71)</f>
        <v>0</v>
      </c>
      <c r="AW67" s="14">
        <f t="shared" si="31"/>
        <v>0</v>
      </c>
      <c r="AX67" s="14">
        <f t="shared" si="31"/>
        <v>0</v>
      </c>
      <c r="AY67" s="14">
        <f t="shared" si="31"/>
        <v>3869.97998046875</v>
      </c>
      <c r="AZ67" s="14">
        <f t="shared" si="31"/>
        <v>0</v>
      </c>
      <c r="BA67" s="14">
        <f t="shared" si="31"/>
        <v>0</v>
      </c>
      <c r="BB67" s="14">
        <f t="shared" si="31"/>
        <v>0</v>
      </c>
      <c r="BC67" s="14">
        <f t="shared" si="31"/>
        <v>0</v>
      </c>
      <c r="BD67" s="14">
        <f t="shared" si="31"/>
        <v>0</v>
      </c>
      <c r="BE67" s="14">
        <f>SUM(BE68:BE71)</f>
        <v>92237000</v>
      </c>
      <c r="BF67" s="14">
        <f>SUM(BF68:BF71)</f>
        <v>0</v>
      </c>
    </row>
    <row r="68" spans="1:58" ht="13.5" x14ac:dyDescent="0.25">
      <c r="A68" s="22" t="s">
        <v>130</v>
      </c>
      <c r="B68" s="12">
        <f t="shared" si="0"/>
        <v>74009</v>
      </c>
      <c r="C68" s="12">
        <f t="shared" si="1"/>
        <v>0</v>
      </c>
      <c r="D68" s="12"/>
      <c r="E68" s="12"/>
      <c r="F68" s="12">
        <v>74009</v>
      </c>
      <c r="G68" s="12"/>
      <c r="H68" s="12"/>
      <c r="I68" s="12"/>
      <c r="J68" s="12"/>
      <c r="K68" s="12"/>
      <c r="L68" s="12"/>
      <c r="M68" s="12"/>
      <c r="N68" s="12"/>
      <c r="O68" s="12"/>
      <c r="P68" s="12"/>
      <c r="Q68" s="12"/>
      <c r="R68" s="12">
        <f t="shared" ref="R68:R71" si="32">SUM(S68:V68)</f>
        <v>0</v>
      </c>
      <c r="S68" s="12"/>
      <c r="T68" s="12"/>
      <c r="U68" s="12"/>
      <c r="V68" s="12"/>
      <c r="W68" s="12"/>
      <c r="X68" s="12">
        <f t="shared" si="3"/>
        <v>0</v>
      </c>
      <c r="Y68" s="12"/>
      <c r="Z68" s="12"/>
      <c r="AA68" s="12"/>
      <c r="AB68" s="12"/>
      <c r="AC68" s="12"/>
      <c r="AD68" s="12"/>
      <c r="AE68" s="12"/>
      <c r="AF68" s="12">
        <v>37.881828308105469</v>
      </c>
      <c r="AG68" s="12">
        <v>1951260</v>
      </c>
      <c r="AH68" s="12"/>
      <c r="AI68" s="12"/>
      <c r="AJ68" s="12"/>
      <c r="AK68" s="12">
        <v>272852</v>
      </c>
      <c r="AL68" s="12">
        <v>1876914</v>
      </c>
      <c r="AM68" s="12">
        <v>18339.931640625</v>
      </c>
      <c r="AN68" s="12"/>
      <c r="AO68" s="12"/>
      <c r="AP68" s="12"/>
      <c r="AQ68" s="12"/>
      <c r="AR68" s="12"/>
      <c r="AS68" s="12"/>
      <c r="AT68" s="12"/>
      <c r="AU68" s="12"/>
      <c r="AV68" s="12"/>
      <c r="AW68" s="12"/>
      <c r="AX68" s="12"/>
      <c r="AY68" s="12"/>
      <c r="AZ68" s="12"/>
      <c r="BA68" s="12"/>
      <c r="BB68" s="12"/>
      <c r="BC68" s="12"/>
      <c r="BD68" s="12"/>
      <c r="BE68" s="12">
        <v>5968000</v>
      </c>
      <c r="BF68" s="12"/>
    </row>
    <row r="69" spans="1:58" ht="13.5" x14ac:dyDescent="0.25">
      <c r="A69" s="22" t="s">
        <v>131</v>
      </c>
      <c r="B69" s="12">
        <f t="shared" ref="B69:B92" si="33">E69+F69+G69+D69</f>
        <v>611514.5625</v>
      </c>
      <c r="C69" s="12">
        <f>H69+I69</f>
        <v>0</v>
      </c>
      <c r="D69" s="12"/>
      <c r="E69" s="12"/>
      <c r="F69" s="12">
        <v>611514.5625</v>
      </c>
      <c r="G69" s="12"/>
      <c r="H69" s="12"/>
      <c r="I69" s="12"/>
      <c r="J69" s="12"/>
      <c r="K69" s="12"/>
      <c r="L69" s="12"/>
      <c r="M69" s="12"/>
      <c r="N69" s="12"/>
      <c r="O69" s="12"/>
      <c r="P69" s="12"/>
      <c r="Q69" s="12"/>
      <c r="R69" s="12">
        <f t="shared" si="32"/>
        <v>0</v>
      </c>
      <c r="S69" s="12"/>
      <c r="T69" s="12"/>
      <c r="U69" s="12"/>
      <c r="V69" s="12"/>
      <c r="W69" s="12">
        <v>1232.300537109375</v>
      </c>
      <c r="X69" s="12">
        <f t="shared" ref="X69:X74" si="34">SUM(Y69:AC69)</f>
        <v>0</v>
      </c>
      <c r="Y69" s="12"/>
      <c r="Z69" s="12"/>
      <c r="AA69" s="12"/>
      <c r="AB69" s="12"/>
      <c r="AC69" s="12"/>
      <c r="AD69" s="12"/>
      <c r="AE69" s="12"/>
      <c r="AF69" s="12">
        <v>69161.296875</v>
      </c>
      <c r="AG69" s="12">
        <v>1883384.25</v>
      </c>
      <c r="AH69" s="12"/>
      <c r="AI69" s="12"/>
      <c r="AJ69" s="12"/>
      <c r="AK69" s="12">
        <v>352241.96875</v>
      </c>
      <c r="AL69" s="12"/>
      <c r="AM69" s="12">
        <v>54882.98828125</v>
      </c>
      <c r="AN69" s="12"/>
      <c r="AO69" s="12"/>
      <c r="AP69" s="12"/>
      <c r="AQ69" s="12"/>
      <c r="AR69" s="12"/>
      <c r="AS69" s="12"/>
      <c r="AT69" s="12"/>
      <c r="AU69" s="12"/>
      <c r="AV69" s="12"/>
      <c r="AW69" s="12"/>
      <c r="AX69" s="12"/>
      <c r="AY69" s="12"/>
      <c r="AZ69" s="12"/>
      <c r="BA69" s="12"/>
      <c r="BB69" s="12"/>
      <c r="BC69" s="12"/>
      <c r="BD69" s="12"/>
      <c r="BE69" s="12">
        <v>37000000</v>
      </c>
      <c r="BF69" s="12"/>
    </row>
    <row r="70" spans="1:58" ht="13.5" x14ac:dyDescent="0.25">
      <c r="A70" s="22" t="s">
        <v>132</v>
      </c>
      <c r="B70" s="12">
        <f t="shared" si="33"/>
        <v>614355.5625</v>
      </c>
      <c r="C70" s="12">
        <f>H70+I70</f>
        <v>0</v>
      </c>
      <c r="D70" s="12">
        <v>2841</v>
      </c>
      <c r="E70" s="12"/>
      <c r="F70" s="12">
        <v>611514.5625</v>
      </c>
      <c r="G70" s="12"/>
      <c r="H70" s="12"/>
      <c r="I70" s="12"/>
      <c r="J70" s="12"/>
      <c r="K70" s="12"/>
      <c r="L70" s="12"/>
      <c r="M70" s="12"/>
      <c r="N70" s="12"/>
      <c r="O70" s="12"/>
      <c r="P70" s="12"/>
      <c r="Q70" s="12"/>
      <c r="R70" s="12">
        <f t="shared" si="32"/>
        <v>28925.7578125</v>
      </c>
      <c r="S70" s="12">
        <v>28925.7578125</v>
      </c>
      <c r="T70" s="12"/>
      <c r="U70" s="12"/>
      <c r="V70" s="12"/>
      <c r="W70" s="12">
        <v>220.49711608886719</v>
      </c>
      <c r="X70" s="12">
        <f t="shared" si="34"/>
        <v>0</v>
      </c>
      <c r="Y70" s="12"/>
      <c r="Z70" s="12"/>
      <c r="AA70" s="12"/>
      <c r="AB70" s="12"/>
      <c r="AC70" s="12"/>
      <c r="AD70" s="12"/>
      <c r="AE70" s="12"/>
      <c r="AF70" s="12">
        <v>462848.71875</v>
      </c>
      <c r="AG70" s="12"/>
      <c r="AH70" s="12"/>
      <c r="AI70" s="12"/>
      <c r="AJ70" s="12"/>
      <c r="AK70" s="12"/>
      <c r="AL70" s="12">
        <v>305.239990234375</v>
      </c>
      <c r="AM70" s="12"/>
      <c r="AN70" s="12"/>
      <c r="AO70" s="12"/>
      <c r="AP70" s="12"/>
      <c r="AQ70" s="12"/>
      <c r="AR70" s="12"/>
      <c r="AS70" s="12"/>
      <c r="AT70" s="12"/>
      <c r="AU70" s="12"/>
      <c r="AV70" s="12"/>
      <c r="AW70" s="12"/>
      <c r="AX70" s="12"/>
      <c r="AY70" s="12"/>
      <c r="AZ70" s="12"/>
      <c r="BA70" s="12"/>
      <c r="BB70" s="12"/>
      <c r="BC70" s="12"/>
      <c r="BD70" s="12"/>
      <c r="BE70" s="12">
        <v>48523000</v>
      </c>
      <c r="BF70" s="12"/>
    </row>
    <row r="71" spans="1:58" ht="13.5" x14ac:dyDescent="0.25">
      <c r="A71" s="22" t="s">
        <v>133</v>
      </c>
      <c r="B71" s="12">
        <f t="shared" si="33"/>
        <v>3516820</v>
      </c>
      <c r="C71" s="12">
        <f>H71+I71</f>
        <v>0</v>
      </c>
      <c r="D71" s="12">
        <v>56820</v>
      </c>
      <c r="E71" s="12"/>
      <c r="F71" s="12">
        <v>3460000</v>
      </c>
      <c r="G71" s="12"/>
      <c r="H71" s="12"/>
      <c r="I71" s="12"/>
      <c r="J71" s="12"/>
      <c r="K71" s="12"/>
      <c r="L71" s="12"/>
      <c r="M71" s="12"/>
      <c r="N71" s="12"/>
      <c r="O71" s="12"/>
      <c r="P71" s="12"/>
      <c r="Q71" s="12"/>
      <c r="R71" s="12">
        <f t="shared" si="32"/>
        <v>0</v>
      </c>
      <c r="S71" s="12"/>
      <c r="T71" s="12"/>
      <c r="U71" s="12"/>
      <c r="V71" s="12"/>
      <c r="W71" s="12"/>
      <c r="X71" s="12">
        <f t="shared" si="34"/>
        <v>0</v>
      </c>
      <c r="Y71" s="12"/>
      <c r="Z71" s="12"/>
      <c r="AA71" s="12"/>
      <c r="AB71" s="12"/>
      <c r="AC71" s="12"/>
      <c r="AD71" s="12"/>
      <c r="AE71" s="12"/>
      <c r="AF71" s="12"/>
      <c r="AG71" s="12"/>
      <c r="AH71" s="12"/>
      <c r="AI71" s="12"/>
      <c r="AJ71" s="12"/>
      <c r="AK71" s="12"/>
      <c r="AL71" s="12">
        <v>5248</v>
      </c>
      <c r="AM71" s="12"/>
      <c r="AN71" s="12"/>
      <c r="AO71" s="12"/>
      <c r="AP71" s="12"/>
      <c r="AQ71" s="12"/>
      <c r="AR71" s="12"/>
      <c r="AS71" s="12"/>
      <c r="AT71" s="12"/>
      <c r="AU71" s="12"/>
      <c r="AV71" s="12"/>
      <c r="AW71" s="12"/>
      <c r="AX71" s="12"/>
      <c r="AY71" s="12">
        <v>3869.97998046875</v>
      </c>
      <c r="AZ71" s="12"/>
      <c r="BA71" s="12"/>
      <c r="BB71" s="12"/>
      <c r="BC71" s="12"/>
      <c r="BD71" s="12"/>
      <c r="BE71" s="12">
        <v>746000</v>
      </c>
      <c r="BF71" s="12"/>
    </row>
    <row r="72" spans="1:58" s="2" customFormat="1" x14ac:dyDescent="0.2">
      <c r="A72" s="13" t="s">
        <v>94</v>
      </c>
      <c r="B72" s="14">
        <f t="shared" si="33"/>
        <v>0</v>
      </c>
      <c r="C72" s="14">
        <f t="shared" ref="C72:C92" si="35">H72+I72</f>
        <v>0</v>
      </c>
      <c r="D72" s="14">
        <f>SUM(D73:D75)</f>
        <v>0</v>
      </c>
      <c r="E72" s="14">
        <f>SUM(E73:E75)</f>
        <v>0</v>
      </c>
      <c r="F72" s="14">
        <f>SUM(F73:F75)</f>
        <v>0</v>
      </c>
      <c r="G72" s="14">
        <f t="shared" ref="G72:W72" si="36">SUM(G73:G75)</f>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f t="shared" si="36"/>
        <v>0</v>
      </c>
      <c r="T72" s="14">
        <f t="shared" si="36"/>
        <v>0</v>
      </c>
      <c r="U72" s="14">
        <f t="shared" si="36"/>
        <v>0</v>
      </c>
      <c r="V72" s="14">
        <f t="shared" si="36"/>
        <v>0</v>
      </c>
      <c r="W72" s="14">
        <f t="shared" si="36"/>
        <v>0</v>
      </c>
      <c r="X72" s="14">
        <f t="shared" si="34"/>
        <v>0</v>
      </c>
      <c r="Y72" s="14">
        <f t="shared" ref="Y72:BE72" si="37">SUM(Y73:Y75)</f>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0</v>
      </c>
      <c r="AM72" s="14">
        <f t="shared" si="37"/>
        <v>0</v>
      </c>
      <c r="AN72" s="14">
        <f t="shared" si="37"/>
        <v>0</v>
      </c>
      <c r="AO72" s="14">
        <f>SUM(AO73:AO75)</f>
        <v>95496.451171875</v>
      </c>
      <c r="AP72" s="14">
        <f t="shared" si="37"/>
        <v>133300</v>
      </c>
      <c r="AQ72" s="14">
        <f>SUM(AQ73:AQ75)</f>
        <v>358749.96875</v>
      </c>
      <c r="AR72" s="14">
        <f t="shared" si="37"/>
        <v>9940</v>
      </c>
      <c r="AS72" s="14">
        <f t="shared" si="37"/>
        <v>0</v>
      </c>
      <c r="AT72" s="14">
        <f t="shared" si="37"/>
        <v>0</v>
      </c>
      <c r="AU72" s="14">
        <f t="shared" si="37"/>
        <v>24920.690032958984</v>
      </c>
      <c r="AV72" s="14">
        <f t="shared" si="37"/>
        <v>0</v>
      </c>
      <c r="AW72" s="14">
        <f t="shared" si="37"/>
        <v>0</v>
      </c>
      <c r="AX72" s="14">
        <f t="shared" si="37"/>
        <v>0</v>
      </c>
      <c r="AY72" s="14">
        <f t="shared" si="37"/>
        <v>0</v>
      </c>
      <c r="AZ72" s="14">
        <f t="shared" si="37"/>
        <v>0</v>
      </c>
      <c r="BA72" s="14">
        <f t="shared" si="37"/>
        <v>0</v>
      </c>
      <c r="BB72" s="14">
        <f t="shared" si="37"/>
        <v>0</v>
      </c>
      <c r="BC72" s="14">
        <f t="shared" si="37"/>
        <v>0</v>
      </c>
      <c r="BD72" s="14">
        <f t="shared" si="37"/>
        <v>0</v>
      </c>
      <c r="BE72" s="14">
        <f t="shared" si="37"/>
        <v>0</v>
      </c>
      <c r="BF72" s="14">
        <f>SUM(BF73:BF75)</f>
        <v>0</v>
      </c>
    </row>
    <row r="73" spans="1:58" ht="13.5" x14ac:dyDescent="0.25">
      <c r="A73" s="8" t="s">
        <v>95</v>
      </c>
      <c r="B73" s="12">
        <f t="shared" si="33"/>
        <v>0</v>
      </c>
      <c r="C73" s="12">
        <f t="shared" si="35"/>
        <v>0</v>
      </c>
      <c r="D73" s="12"/>
      <c r="E73" s="12"/>
      <c r="F73" s="12"/>
      <c r="G73" s="12"/>
      <c r="H73" s="12"/>
      <c r="I73" s="12"/>
      <c r="J73" s="12"/>
      <c r="K73" s="12"/>
      <c r="L73" s="12"/>
      <c r="M73" s="12"/>
      <c r="N73" s="12"/>
      <c r="O73" s="12"/>
      <c r="P73" s="12"/>
      <c r="Q73" s="12"/>
      <c r="R73" s="12">
        <f t="shared" ref="R73:R92" si="38">SUM(S73:V73)</f>
        <v>0</v>
      </c>
      <c r="S73" s="12"/>
      <c r="T73" s="12"/>
      <c r="U73" s="12"/>
      <c r="V73" s="12"/>
      <c r="W73" s="12"/>
      <c r="X73" s="12">
        <f t="shared" si="34"/>
        <v>0</v>
      </c>
      <c r="Y73" s="12"/>
      <c r="Z73" s="12"/>
      <c r="AA73" s="12"/>
      <c r="AB73" s="12"/>
      <c r="AC73" s="12"/>
      <c r="AD73" s="12"/>
      <c r="AE73" s="12"/>
      <c r="AF73" s="12"/>
      <c r="AG73" s="12"/>
      <c r="AH73" s="12"/>
      <c r="AI73" s="12"/>
      <c r="AJ73" s="12"/>
      <c r="AK73" s="12"/>
      <c r="AL73" s="12"/>
      <c r="AM73" s="12"/>
      <c r="AN73" s="12"/>
      <c r="AO73" s="12">
        <v>51665.921875</v>
      </c>
      <c r="AP73" s="12">
        <v>28940</v>
      </c>
      <c r="AQ73" s="12">
        <v>285049.96875</v>
      </c>
      <c r="AR73" s="12">
        <v>7240</v>
      </c>
      <c r="AS73" s="12"/>
      <c r="AT73" s="12"/>
      <c r="AU73" s="12">
        <v>1019.8096313476563</v>
      </c>
      <c r="AV73" s="12"/>
      <c r="AW73" s="12"/>
      <c r="AX73" s="12"/>
      <c r="AY73" s="12"/>
      <c r="AZ73" s="12"/>
      <c r="BA73" s="12"/>
      <c r="BB73" s="12"/>
      <c r="BC73" s="12"/>
      <c r="BD73" s="12"/>
      <c r="BE73" s="12"/>
      <c r="BF73" s="12"/>
    </row>
    <row r="74" spans="1:58" ht="13.5" x14ac:dyDescent="0.25">
      <c r="A74" s="8" t="s">
        <v>96</v>
      </c>
      <c r="B74" s="12">
        <f t="shared" si="33"/>
        <v>0</v>
      </c>
      <c r="C74" s="12">
        <f t="shared" si="35"/>
        <v>0</v>
      </c>
      <c r="D74" s="12"/>
      <c r="E74" s="12"/>
      <c r="F74" s="12"/>
      <c r="G74" s="12"/>
      <c r="H74" s="12"/>
      <c r="I74" s="12"/>
      <c r="J74" s="12"/>
      <c r="K74" s="12"/>
      <c r="L74" s="12"/>
      <c r="M74" s="12"/>
      <c r="N74" s="12"/>
      <c r="O74" s="12"/>
      <c r="P74" s="12"/>
      <c r="Q74" s="12"/>
      <c r="R74" s="12">
        <f t="shared" si="38"/>
        <v>0</v>
      </c>
      <c r="S74" s="12"/>
      <c r="T74" s="12"/>
      <c r="U74" s="12"/>
      <c r="V74" s="12"/>
      <c r="W74" s="12"/>
      <c r="X74" s="12">
        <f t="shared" si="34"/>
        <v>0</v>
      </c>
      <c r="Y74" s="12"/>
      <c r="Z74" s="12"/>
      <c r="AA74" s="12"/>
      <c r="AB74" s="12"/>
      <c r="AC74" s="12"/>
      <c r="AD74" s="12"/>
      <c r="AE74" s="12"/>
      <c r="AF74" s="12"/>
      <c r="AG74" s="12"/>
      <c r="AH74" s="12"/>
      <c r="AI74" s="12"/>
      <c r="AJ74" s="12"/>
      <c r="AK74" s="12"/>
      <c r="AL74" s="12"/>
      <c r="AM74" s="12"/>
      <c r="AN74" s="12"/>
      <c r="AO74" s="12">
        <v>8725.650390625</v>
      </c>
      <c r="AP74" s="12">
        <v>41880</v>
      </c>
      <c r="AQ74" s="12">
        <v>7830</v>
      </c>
      <c r="AR74" s="12">
        <v>2590</v>
      </c>
      <c r="AS74" s="12"/>
      <c r="AT74" s="12"/>
      <c r="AU74" s="12">
        <v>233.93899536132813</v>
      </c>
      <c r="AV74" s="12"/>
      <c r="AW74" s="12"/>
      <c r="AX74" s="12"/>
      <c r="AY74" s="12"/>
      <c r="AZ74" s="12"/>
      <c r="BA74" s="12"/>
      <c r="BB74" s="12"/>
      <c r="BC74" s="12"/>
      <c r="BD74" s="12"/>
      <c r="BE74" s="12"/>
      <c r="BF74" s="12"/>
    </row>
    <row r="75" spans="1:58" ht="13.5" x14ac:dyDescent="0.25">
      <c r="A75" s="8" t="s">
        <v>97</v>
      </c>
      <c r="B75" s="12">
        <f t="shared" si="33"/>
        <v>0</v>
      </c>
      <c r="C75" s="12">
        <f t="shared" si="35"/>
        <v>0</v>
      </c>
      <c r="D75" s="12"/>
      <c r="E75" s="12"/>
      <c r="F75" s="12"/>
      <c r="G75" s="12"/>
      <c r="H75" s="12"/>
      <c r="I75" s="12"/>
      <c r="J75" s="12"/>
      <c r="K75" s="12"/>
      <c r="L75" s="12"/>
      <c r="M75" s="12"/>
      <c r="N75" s="12"/>
      <c r="O75" s="12"/>
      <c r="P75" s="12"/>
      <c r="Q75" s="12"/>
      <c r="R75" s="12">
        <f t="shared" si="38"/>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35104.87890625</v>
      </c>
      <c r="AP75" s="12">
        <v>62480</v>
      </c>
      <c r="AQ75" s="12">
        <v>65870</v>
      </c>
      <c r="AR75" s="12">
        <v>110</v>
      </c>
      <c r="AS75" s="12"/>
      <c r="AT75" s="12"/>
      <c r="AU75" s="12">
        <v>23666.94140625</v>
      </c>
      <c r="AV75" s="12"/>
      <c r="AW75" s="12"/>
      <c r="AX75" s="12"/>
      <c r="AY75" s="12"/>
      <c r="AZ75" s="12"/>
      <c r="BA75" s="12"/>
      <c r="BB75" s="12"/>
      <c r="BC75" s="12"/>
      <c r="BD75" s="12"/>
      <c r="BE75" s="12"/>
      <c r="BF75" s="12"/>
    </row>
    <row r="76" spans="1:58" ht="13.5" x14ac:dyDescent="0.25">
      <c r="A76" s="8" t="s">
        <v>98</v>
      </c>
      <c r="B76" s="12">
        <f t="shared" si="33"/>
        <v>1832853</v>
      </c>
      <c r="C76" s="12">
        <f t="shared" si="35"/>
        <v>0</v>
      </c>
      <c r="D76" s="12"/>
      <c r="E76" s="12"/>
      <c r="F76" s="12">
        <v>1832853</v>
      </c>
      <c r="G76" s="12"/>
      <c r="H76" s="12"/>
      <c r="I76" s="12"/>
      <c r="J76" s="12"/>
      <c r="K76" s="12"/>
      <c r="L76" s="12"/>
      <c r="M76" s="12"/>
      <c r="N76" s="12"/>
      <c r="O76" s="12"/>
      <c r="P76" s="12"/>
      <c r="Q76" s="12"/>
      <c r="R76" s="12">
        <f t="shared" si="38"/>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3"/>
        <v>0</v>
      </c>
      <c r="C77" s="14">
        <f t="shared" si="35"/>
        <v>0</v>
      </c>
      <c r="D77" s="14">
        <f>SUM(D78:D81)</f>
        <v>0</v>
      </c>
      <c r="E77" s="14">
        <f>SUM(E78:E81)</f>
        <v>0</v>
      </c>
      <c r="F77" s="14">
        <f>SUM(F78:F81)</f>
        <v>0</v>
      </c>
      <c r="G77" s="14">
        <v>0</v>
      </c>
      <c r="H77" s="14">
        <v>0</v>
      </c>
      <c r="I77" s="14">
        <v>0</v>
      </c>
      <c r="J77" s="14">
        <v>0</v>
      </c>
      <c r="K77" s="14">
        <v>0</v>
      </c>
      <c r="L77" s="14">
        <v>0</v>
      </c>
      <c r="M77" s="14">
        <v>0</v>
      </c>
      <c r="N77" s="14">
        <v>0</v>
      </c>
      <c r="O77" s="14">
        <v>0</v>
      </c>
      <c r="P77" s="14">
        <v>0</v>
      </c>
      <c r="Q77" s="14">
        <f t="shared" ref="Q77:W77" si="39">SUM(Q78:Q81)</f>
        <v>0</v>
      </c>
      <c r="R77" s="14">
        <f>SUM(R78:R81)</f>
        <v>299.67001342773438</v>
      </c>
      <c r="S77" s="14">
        <f t="shared" si="39"/>
        <v>299.67001342773438</v>
      </c>
      <c r="T77" s="14">
        <f>SUM(T78:T81)</f>
        <v>0</v>
      </c>
      <c r="U77" s="14">
        <f t="shared" si="39"/>
        <v>0</v>
      </c>
      <c r="V77" s="14">
        <f t="shared" si="39"/>
        <v>0</v>
      </c>
      <c r="W77" s="14">
        <f t="shared" si="39"/>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0">SUM(AV78:AV81)</f>
        <v>15743.1904296875</v>
      </c>
      <c r="AW77" s="14">
        <f t="shared" si="40"/>
        <v>844.61203002929688</v>
      </c>
      <c r="AX77" s="14">
        <f t="shared" si="40"/>
        <v>0</v>
      </c>
      <c r="AY77" s="14">
        <f>SUM(AY78:AY81)</f>
        <v>3869.97998046875</v>
      </c>
      <c r="AZ77" s="14">
        <f t="shared" si="40"/>
        <v>0</v>
      </c>
      <c r="BA77" s="14">
        <f t="shared" si="40"/>
        <v>5132.1602172851563</v>
      </c>
      <c r="BB77" s="14">
        <f t="shared" si="40"/>
        <v>0</v>
      </c>
      <c r="BC77" s="14">
        <f t="shared" si="40"/>
        <v>0</v>
      </c>
      <c r="BD77" s="14">
        <f t="shared" si="40"/>
        <v>0</v>
      </c>
      <c r="BE77" s="14">
        <f>SUM(BE78:BE81)</f>
        <v>253225.466796875</v>
      </c>
      <c r="BF77" s="14">
        <f>SUM(BF78:BF81)</f>
        <v>0</v>
      </c>
    </row>
    <row r="78" spans="1:58" ht="13.5" x14ac:dyDescent="0.25">
      <c r="A78" s="22" t="s">
        <v>134</v>
      </c>
      <c r="B78" s="12">
        <f t="shared" si="33"/>
        <v>0</v>
      </c>
      <c r="C78" s="12">
        <f t="shared" si="35"/>
        <v>0</v>
      </c>
      <c r="D78" s="12"/>
      <c r="E78" s="12"/>
      <c r="F78" s="12"/>
      <c r="G78" s="12"/>
      <c r="H78" s="12"/>
      <c r="I78" s="12"/>
      <c r="J78" s="12"/>
      <c r="K78" s="12"/>
      <c r="L78" s="12"/>
      <c r="M78" s="12"/>
      <c r="N78" s="12"/>
      <c r="O78" s="12"/>
      <c r="P78" s="12"/>
      <c r="Q78" s="12"/>
      <c r="R78" s="12">
        <f t="shared" si="38"/>
        <v>0</v>
      </c>
      <c r="S78" s="12"/>
      <c r="T78" s="12"/>
      <c r="U78" s="12"/>
      <c r="V78" s="12"/>
      <c r="W78" s="12"/>
      <c r="X78" s="12">
        <f t="shared" ref="X78:X86" si="41">SUM(Y78:AC78)</f>
        <v>0</v>
      </c>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v>15743.1904296875</v>
      </c>
      <c r="AW78" s="12">
        <v>704.26202392578125</v>
      </c>
      <c r="AX78" s="12"/>
      <c r="AY78" s="12"/>
      <c r="AZ78" s="12"/>
      <c r="BA78" s="12">
        <v>342.69000244140625</v>
      </c>
      <c r="BB78" s="12"/>
      <c r="BC78" s="12"/>
      <c r="BD78" s="12"/>
      <c r="BE78" s="12">
        <v>233169.546875</v>
      </c>
      <c r="BF78" s="12"/>
    </row>
    <row r="79" spans="1:58" ht="13.5" x14ac:dyDescent="0.25">
      <c r="A79" s="22" t="s">
        <v>135</v>
      </c>
      <c r="B79" s="12">
        <f t="shared" si="33"/>
        <v>0</v>
      </c>
      <c r="C79" s="12">
        <f t="shared" si="35"/>
        <v>0</v>
      </c>
      <c r="D79" s="12"/>
      <c r="E79" s="12"/>
      <c r="F79" s="12"/>
      <c r="G79" s="12"/>
      <c r="H79" s="12"/>
      <c r="I79" s="12"/>
      <c r="J79" s="12"/>
      <c r="K79" s="12"/>
      <c r="L79" s="12"/>
      <c r="M79" s="12"/>
      <c r="N79" s="12"/>
      <c r="O79" s="12"/>
      <c r="P79" s="12"/>
      <c r="Q79" s="12"/>
      <c r="R79" s="12">
        <v>299.67001342773438</v>
      </c>
      <c r="S79" s="12">
        <v>299.67001342773438</v>
      </c>
      <c r="T79" s="12"/>
      <c r="U79" s="12"/>
      <c r="V79" s="12"/>
      <c r="W79" s="12"/>
      <c r="X79" s="12">
        <f t="shared" si="41"/>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140.35000610351563</v>
      </c>
      <c r="AX79" s="12"/>
      <c r="AY79" s="12">
        <v>3869.97998046875</v>
      </c>
      <c r="AZ79" s="12"/>
      <c r="BA79" s="12">
        <v>4789.47021484375</v>
      </c>
      <c r="BB79" s="12"/>
      <c r="BC79" s="12"/>
      <c r="BD79" s="12"/>
      <c r="BE79" s="12">
        <v>20055.919921875</v>
      </c>
      <c r="BF79" s="12"/>
    </row>
    <row r="80" spans="1:58" ht="13.5" x14ac:dyDescent="0.25">
      <c r="A80" s="8" t="s">
        <v>100</v>
      </c>
      <c r="B80" s="12">
        <f t="shared" si="33"/>
        <v>0</v>
      </c>
      <c r="C80" s="12">
        <f t="shared" si="35"/>
        <v>0</v>
      </c>
      <c r="D80" s="12"/>
      <c r="E80" s="12"/>
      <c r="F80" s="12"/>
      <c r="G80" s="12"/>
      <c r="H80" s="12"/>
      <c r="I80" s="12"/>
      <c r="J80" s="12"/>
      <c r="K80" s="12"/>
      <c r="L80" s="12"/>
      <c r="M80" s="12"/>
      <c r="N80" s="12"/>
      <c r="O80" s="12"/>
      <c r="P80" s="12"/>
      <c r="Q80" s="12"/>
      <c r="R80" s="12">
        <f t="shared" si="38"/>
        <v>0</v>
      </c>
      <c r="S80" s="12"/>
      <c r="T80" s="12"/>
      <c r="U80" s="12"/>
      <c r="V80" s="12"/>
      <c r="W80" s="12"/>
      <c r="X80" s="12">
        <f t="shared" si="41"/>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3"/>
        <v>0</v>
      </c>
      <c r="C81" s="12">
        <f t="shared" si="35"/>
        <v>0</v>
      </c>
      <c r="D81" s="12"/>
      <c r="E81" s="12"/>
      <c r="F81" s="12"/>
      <c r="G81" s="12"/>
      <c r="H81" s="12"/>
      <c r="I81" s="12"/>
      <c r="J81" s="12"/>
      <c r="K81" s="12"/>
      <c r="L81" s="12"/>
      <c r="M81" s="12"/>
      <c r="N81" s="12"/>
      <c r="O81" s="12"/>
      <c r="P81" s="12"/>
      <c r="Q81" s="12"/>
      <c r="R81" s="12">
        <f t="shared" si="38"/>
        <v>0</v>
      </c>
      <c r="S81" s="12"/>
      <c r="T81" s="12"/>
      <c r="U81" s="12"/>
      <c r="V81" s="12"/>
      <c r="W81" s="12"/>
      <c r="X81" s="12">
        <f t="shared" si="41"/>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3"/>
        <v>0</v>
      </c>
      <c r="C82" s="12">
        <f t="shared" si="35"/>
        <v>0</v>
      </c>
      <c r="D82" s="12"/>
      <c r="E82" s="12"/>
      <c r="F82" s="12"/>
      <c r="G82" s="12"/>
      <c r="H82" s="12"/>
      <c r="I82" s="12"/>
      <c r="J82" s="12"/>
      <c r="K82" s="12"/>
      <c r="L82" s="12"/>
      <c r="M82" s="12"/>
      <c r="N82" s="12"/>
      <c r="O82" s="12"/>
      <c r="P82" s="12"/>
      <c r="Q82" s="12"/>
      <c r="R82" s="12">
        <f t="shared" si="38"/>
        <v>0</v>
      </c>
      <c r="S82" s="12"/>
      <c r="T82" s="12"/>
      <c r="U82" s="12"/>
      <c r="V82" s="12"/>
      <c r="W82" s="12"/>
      <c r="X82" s="12">
        <f t="shared" si="41"/>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3"/>
        <v>0</v>
      </c>
      <c r="C83" s="12">
        <f t="shared" si="35"/>
        <v>0</v>
      </c>
      <c r="D83" s="12"/>
      <c r="E83" s="12"/>
      <c r="F83" s="12"/>
      <c r="G83" s="12"/>
      <c r="H83" s="12"/>
      <c r="I83" s="12"/>
      <c r="J83" s="12"/>
      <c r="K83" s="12"/>
      <c r="L83" s="12"/>
      <c r="M83" s="12"/>
      <c r="N83" s="12"/>
      <c r="O83" s="12"/>
      <c r="P83" s="12"/>
      <c r="Q83" s="12"/>
      <c r="R83" s="12">
        <f t="shared" si="38"/>
        <v>0</v>
      </c>
      <c r="S83" s="12"/>
      <c r="T83" s="12"/>
      <c r="U83" s="12"/>
      <c r="V83" s="12"/>
      <c r="W83" s="12"/>
      <c r="X83" s="12">
        <f t="shared" si="41"/>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3"/>
        <v>0</v>
      </c>
      <c r="C84" s="12">
        <f t="shared" si="35"/>
        <v>0</v>
      </c>
      <c r="D84" s="12"/>
      <c r="E84" s="12"/>
      <c r="F84" s="12"/>
      <c r="G84" s="12"/>
      <c r="H84" s="12"/>
      <c r="I84" s="12"/>
      <c r="J84" s="12"/>
      <c r="K84" s="12"/>
      <c r="L84" s="12"/>
      <c r="M84" s="12"/>
      <c r="N84" s="12"/>
      <c r="O84" s="12"/>
      <c r="P84" s="12"/>
      <c r="Q84" s="12"/>
      <c r="R84" s="12">
        <f t="shared" si="38"/>
        <v>0</v>
      </c>
      <c r="S84" s="12"/>
      <c r="T84" s="12"/>
      <c r="U84" s="12"/>
      <c r="V84" s="12"/>
      <c r="W84" s="12"/>
      <c r="X84" s="12">
        <f t="shared" si="41"/>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3"/>
        <v>0</v>
      </c>
      <c r="C85" s="12">
        <f t="shared" si="35"/>
        <v>0</v>
      </c>
      <c r="D85" s="12"/>
      <c r="E85" s="12"/>
      <c r="F85" s="12"/>
      <c r="G85" s="12"/>
      <c r="H85" s="12"/>
      <c r="I85" s="12"/>
      <c r="J85" s="12"/>
      <c r="K85" s="12"/>
      <c r="L85" s="12"/>
      <c r="M85" s="12"/>
      <c r="N85" s="12"/>
      <c r="O85" s="12"/>
      <c r="P85" s="12"/>
      <c r="Q85" s="12"/>
      <c r="R85" s="12">
        <f t="shared" si="38"/>
        <v>0</v>
      </c>
      <c r="S85" s="12"/>
      <c r="T85" s="12"/>
      <c r="U85" s="12"/>
      <c r="V85" s="12"/>
      <c r="W85" s="12"/>
      <c r="X85" s="12">
        <f t="shared" si="41"/>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 t="shared" si="33"/>
        <v>0</v>
      </c>
      <c r="C86" s="14">
        <f t="shared" si="35"/>
        <v>0</v>
      </c>
      <c r="D86" s="14">
        <f t="shared" ref="D86" si="42">SUM(D82:D85)</f>
        <v>0</v>
      </c>
      <c r="E86" s="14">
        <f t="shared" ref="E86:V86" si="43">SUM(E82:E85)</f>
        <v>0</v>
      </c>
      <c r="F86" s="14">
        <f t="shared" si="43"/>
        <v>0</v>
      </c>
      <c r="G86" s="14">
        <f t="shared" si="43"/>
        <v>0</v>
      </c>
      <c r="H86" s="14">
        <f t="shared" si="43"/>
        <v>0</v>
      </c>
      <c r="I86" s="14">
        <f t="shared" si="43"/>
        <v>0</v>
      </c>
      <c r="J86" s="14">
        <f t="shared" si="43"/>
        <v>0</v>
      </c>
      <c r="K86" s="14">
        <f t="shared" si="43"/>
        <v>0</v>
      </c>
      <c r="L86" s="14">
        <f t="shared" si="43"/>
        <v>0</v>
      </c>
      <c r="M86" s="14">
        <f t="shared" si="43"/>
        <v>0</v>
      </c>
      <c r="N86" s="14">
        <f t="shared" si="43"/>
        <v>0</v>
      </c>
      <c r="O86" s="14">
        <f t="shared" si="43"/>
        <v>0</v>
      </c>
      <c r="P86" s="14">
        <f t="shared" si="43"/>
        <v>0</v>
      </c>
      <c r="Q86" s="14">
        <f t="shared" si="43"/>
        <v>0</v>
      </c>
      <c r="R86" s="14">
        <f t="shared" si="38"/>
        <v>0</v>
      </c>
      <c r="S86" s="14">
        <f t="shared" si="43"/>
        <v>0</v>
      </c>
      <c r="T86" s="14">
        <f t="shared" si="43"/>
        <v>0</v>
      </c>
      <c r="U86" s="14">
        <f t="shared" si="43"/>
        <v>0</v>
      </c>
      <c r="V86" s="14">
        <f t="shared" si="43"/>
        <v>0</v>
      </c>
      <c r="W86" s="14">
        <f t="shared" ref="W86:AU86" si="44">SUM(W82:W85)</f>
        <v>0</v>
      </c>
      <c r="X86" s="14">
        <f t="shared" si="41"/>
        <v>0</v>
      </c>
      <c r="Y86" s="14">
        <f t="shared" si="44"/>
        <v>0</v>
      </c>
      <c r="Z86" s="14">
        <f t="shared" si="44"/>
        <v>0</v>
      </c>
      <c r="AA86" s="14">
        <f t="shared" si="44"/>
        <v>0</v>
      </c>
      <c r="AB86" s="14">
        <f t="shared" si="44"/>
        <v>0</v>
      </c>
      <c r="AC86" s="14">
        <f t="shared" si="44"/>
        <v>0</v>
      </c>
      <c r="AD86" s="14">
        <f t="shared" si="44"/>
        <v>0</v>
      </c>
      <c r="AE86" s="14">
        <f t="shared" si="44"/>
        <v>0</v>
      </c>
      <c r="AF86" s="14">
        <f t="shared" si="44"/>
        <v>0</v>
      </c>
      <c r="AG86" s="14">
        <f t="shared" si="44"/>
        <v>0</v>
      </c>
      <c r="AH86" s="14">
        <f t="shared" si="44"/>
        <v>0</v>
      </c>
      <c r="AI86" s="14">
        <f t="shared" si="44"/>
        <v>0</v>
      </c>
      <c r="AJ86" s="14">
        <f t="shared" si="44"/>
        <v>0</v>
      </c>
      <c r="AK86" s="14">
        <f t="shared" si="44"/>
        <v>0</v>
      </c>
      <c r="AL86" s="14">
        <f t="shared" si="44"/>
        <v>0</v>
      </c>
      <c r="AM86" s="14">
        <f t="shared" si="44"/>
        <v>0</v>
      </c>
      <c r="AN86" s="14">
        <f t="shared" si="44"/>
        <v>0</v>
      </c>
      <c r="AO86" s="14">
        <f t="shared" si="44"/>
        <v>0</v>
      </c>
      <c r="AP86" s="14">
        <f t="shared" si="44"/>
        <v>0</v>
      </c>
      <c r="AQ86" s="14">
        <f t="shared" si="44"/>
        <v>0</v>
      </c>
      <c r="AR86" s="14">
        <f t="shared" si="44"/>
        <v>0</v>
      </c>
      <c r="AS86" s="14">
        <f t="shared" si="44"/>
        <v>0</v>
      </c>
      <c r="AT86" s="14">
        <f t="shared" si="44"/>
        <v>0</v>
      </c>
      <c r="AU86" s="14">
        <f t="shared" si="44"/>
        <v>0</v>
      </c>
      <c r="AV86" s="14">
        <f>SUM(AV82:AV85)</f>
        <v>0</v>
      </c>
      <c r="AW86" s="14">
        <f>SUM(AW82:AW85)</f>
        <v>0</v>
      </c>
      <c r="AX86" s="14">
        <f t="shared" ref="AX86:BF86" si="45">SUM(AX82:AX85)</f>
        <v>0</v>
      </c>
      <c r="AY86" s="14">
        <f t="shared" si="45"/>
        <v>0</v>
      </c>
      <c r="AZ86" s="14">
        <f t="shared" si="45"/>
        <v>0</v>
      </c>
      <c r="BA86" s="14">
        <f t="shared" si="45"/>
        <v>0</v>
      </c>
      <c r="BB86" s="14">
        <f t="shared" si="45"/>
        <v>0</v>
      </c>
      <c r="BC86" s="14">
        <f t="shared" si="45"/>
        <v>0</v>
      </c>
      <c r="BD86" s="14">
        <f t="shared" si="45"/>
        <v>0</v>
      </c>
      <c r="BE86" s="14">
        <f>SUM(BE82:BE85)</f>
        <v>0</v>
      </c>
      <c r="BF86" s="14">
        <f t="shared" si="45"/>
        <v>0</v>
      </c>
    </row>
    <row r="87" spans="1:58" ht="13.5" x14ac:dyDescent="0.25">
      <c r="A87" s="8" t="s">
        <v>107</v>
      </c>
      <c r="B87" s="12">
        <f t="shared" si="33"/>
        <v>0</v>
      </c>
      <c r="C87" s="12">
        <f t="shared" si="35"/>
        <v>0</v>
      </c>
      <c r="D87" s="12"/>
      <c r="E87" s="12"/>
      <c r="F87" s="12"/>
      <c r="G87" s="12"/>
      <c r="H87" s="12"/>
      <c r="I87" s="12"/>
      <c r="J87" s="12"/>
      <c r="K87" s="12"/>
      <c r="L87" s="12"/>
      <c r="M87" s="12"/>
      <c r="N87" s="12"/>
      <c r="O87" s="12"/>
      <c r="P87" s="12"/>
      <c r="Q87" s="12"/>
      <c r="R87" s="12">
        <f t="shared" si="38"/>
        <v>0</v>
      </c>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14584.66015625</v>
      </c>
      <c r="AX87" s="12"/>
      <c r="AY87" s="12"/>
      <c r="AZ87" s="12"/>
      <c r="BA87" s="12"/>
      <c r="BB87" s="12"/>
      <c r="BC87" s="12"/>
      <c r="BD87" s="12"/>
      <c r="BE87" s="12">
        <v>14584.66015625</v>
      </c>
      <c r="BF87" s="12"/>
    </row>
    <row r="88" spans="1:58" ht="13.5" x14ac:dyDescent="0.25">
      <c r="A88" s="8" t="s">
        <v>108</v>
      </c>
      <c r="B88" s="12">
        <f t="shared" si="33"/>
        <v>0</v>
      </c>
      <c r="C88" s="12">
        <f t="shared" si="35"/>
        <v>0</v>
      </c>
      <c r="D88" s="12"/>
      <c r="E88" s="12"/>
      <c r="F88" s="12"/>
      <c r="G88" s="12"/>
      <c r="H88" s="12"/>
      <c r="I88" s="12"/>
      <c r="J88" s="12"/>
      <c r="K88" s="12"/>
      <c r="L88" s="12"/>
      <c r="M88" s="12"/>
      <c r="N88" s="12"/>
      <c r="O88" s="12"/>
      <c r="P88" s="12"/>
      <c r="Q88" s="12"/>
      <c r="R88" s="12">
        <f t="shared" si="38"/>
        <v>0</v>
      </c>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3"/>
        <v>0</v>
      </c>
      <c r="C89" s="12">
        <f t="shared" si="35"/>
        <v>0</v>
      </c>
      <c r="D89" s="12"/>
      <c r="E89" s="12"/>
      <c r="F89" s="12"/>
      <c r="G89" s="12"/>
      <c r="H89" s="12"/>
      <c r="I89" s="12"/>
      <c r="J89" s="12"/>
      <c r="K89" s="12"/>
      <c r="L89" s="12"/>
      <c r="M89" s="12"/>
      <c r="N89" s="12"/>
      <c r="O89" s="12"/>
      <c r="P89" s="12"/>
      <c r="Q89" s="12"/>
      <c r="R89" s="12">
        <f t="shared" si="38"/>
        <v>0</v>
      </c>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3"/>
        <v>0</v>
      </c>
      <c r="C90" s="12">
        <f t="shared" si="35"/>
        <v>0</v>
      </c>
      <c r="D90" s="12"/>
      <c r="E90" s="12"/>
      <c r="F90" s="12"/>
      <c r="G90" s="12"/>
      <c r="H90" s="12"/>
      <c r="I90" s="12"/>
      <c r="J90" s="12"/>
      <c r="K90" s="12"/>
      <c r="L90" s="12"/>
      <c r="M90" s="12"/>
      <c r="N90" s="12"/>
      <c r="O90" s="12"/>
      <c r="P90" s="12"/>
      <c r="Q90" s="12"/>
      <c r="R90" s="12">
        <f t="shared" si="38"/>
        <v>0</v>
      </c>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3"/>
        <v>0</v>
      </c>
      <c r="C91" s="12">
        <f t="shared" si="35"/>
        <v>0</v>
      </c>
      <c r="D91" s="12"/>
      <c r="E91" s="12"/>
      <c r="F91" s="12"/>
      <c r="G91" s="12"/>
      <c r="H91" s="12"/>
      <c r="I91" s="12"/>
      <c r="J91" s="12"/>
      <c r="K91" s="12"/>
      <c r="L91" s="12"/>
      <c r="M91" s="12"/>
      <c r="N91" s="12"/>
      <c r="O91" s="12"/>
      <c r="P91" s="12"/>
      <c r="Q91" s="12"/>
      <c r="R91" s="12">
        <f t="shared" si="38"/>
        <v>0</v>
      </c>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3"/>
        <v>0</v>
      </c>
      <c r="C92" s="12">
        <f t="shared" si="35"/>
        <v>0</v>
      </c>
      <c r="D92" s="12"/>
      <c r="E92" s="12"/>
      <c r="F92" s="12"/>
      <c r="G92" s="12"/>
      <c r="H92" s="12"/>
      <c r="I92" s="12"/>
      <c r="J92" s="12"/>
      <c r="K92" s="12"/>
      <c r="L92" s="12"/>
      <c r="M92" s="12"/>
      <c r="N92" s="12"/>
      <c r="O92" s="12"/>
      <c r="P92" s="12"/>
      <c r="Q92" s="12"/>
      <c r="R92" s="12">
        <f t="shared" si="38"/>
        <v>0</v>
      </c>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c r="D95" s="15"/>
    </row>
    <row r="96" spans="1:58"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row>
    <row r="102" spans="2:4" x14ac:dyDescent="0.2">
      <c r="B102" s="15"/>
      <c r="C102" s="1"/>
      <c r="D102" s="1"/>
    </row>
    <row r="103" spans="2:4" x14ac:dyDescent="0.2">
      <c r="C103" s="1"/>
      <c r="D103" s="1"/>
    </row>
    <row r="104" spans="2:4" x14ac:dyDescent="0.2">
      <c r="C104" s="1"/>
      <c r="D104" s="1"/>
    </row>
    <row r="105" spans="2:4" x14ac:dyDescent="0.2">
      <c r="B105" s="8"/>
      <c r="C105" s="1"/>
      <c r="D105" s="1"/>
    </row>
    <row r="106" spans="2:4" x14ac:dyDescent="0.2">
      <c r="B106" s="1"/>
      <c r="C106" s="1"/>
      <c r="D106" s="1"/>
    </row>
    <row r="107" spans="2:4" x14ac:dyDescent="0.2">
      <c r="B107" s="1"/>
      <c r="C107" s="1"/>
      <c r="D107" s="1"/>
    </row>
    <row r="108" spans="2:4" x14ac:dyDescent="0.2">
      <c r="B108" s="1"/>
      <c r="C108" s="1"/>
      <c r="D108" s="1"/>
    </row>
    <row r="109" spans="2:4" x14ac:dyDescent="0.2">
      <c r="B109" s="1"/>
      <c r="C109" s="1"/>
      <c r="D109" s="1"/>
    </row>
    <row r="110" spans="2:4" x14ac:dyDescent="0.2">
      <c r="B110" s="1"/>
      <c r="C110" s="1"/>
      <c r="D110" s="1"/>
    </row>
    <row r="111" spans="2:4" x14ac:dyDescent="0.2">
      <c r="B111" s="1"/>
      <c r="C111" s="1"/>
      <c r="D111" s="1"/>
    </row>
    <row r="112" spans="2:4" x14ac:dyDescent="0.2">
      <c r="B112" s="1"/>
      <c r="C112" s="1"/>
      <c r="D112" s="1"/>
    </row>
    <row r="113" spans="2:4" x14ac:dyDescent="0.2">
      <c r="B113" s="1"/>
      <c r="C113" s="1"/>
      <c r="D113" s="1"/>
    </row>
    <row r="114" spans="2:4" x14ac:dyDescent="0.2">
      <c r="B114" s="1"/>
      <c r="C114" s="1"/>
      <c r="D114" s="1"/>
    </row>
    <row r="115" spans="2:4" x14ac:dyDescent="0.2">
      <c r="B115" s="1"/>
      <c r="C115" s="1"/>
      <c r="D115" s="1"/>
    </row>
    <row r="116" spans="2:4" x14ac:dyDescent="0.2">
      <c r="B116" s="1"/>
      <c r="C116" s="1"/>
      <c r="D116" s="1"/>
    </row>
    <row r="117" spans="2:4" x14ac:dyDescent="0.2">
      <c r="B117" s="1"/>
      <c r="C117" s="1"/>
      <c r="D117" s="1"/>
    </row>
    <row r="118" spans="2:4" x14ac:dyDescent="0.2">
      <c r="B118" s="1"/>
      <c r="C118" s="1"/>
      <c r="D118" s="1"/>
    </row>
    <row r="119" spans="2:4" x14ac:dyDescent="0.2">
      <c r="B119" s="1"/>
      <c r="C119" s="1"/>
      <c r="D119" s="1"/>
    </row>
    <row r="120" spans="2:4" x14ac:dyDescent="0.2">
      <c r="B120" s="1"/>
      <c r="C120" s="1"/>
      <c r="D120" s="1"/>
    </row>
    <row r="121" spans="2:4" x14ac:dyDescent="0.2">
      <c r="B121" s="1"/>
      <c r="C121" s="1"/>
      <c r="D121" s="1"/>
    </row>
    <row r="122" spans="2:4" x14ac:dyDescent="0.2">
      <c r="B122" s="1"/>
      <c r="C122" s="1"/>
      <c r="D122" s="1"/>
    </row>
    <row r="123" spans="2:4" x14ac:dyDescent="0.2">
      <c r="B123" s="1"/>
      <c r="C123" s="1"/>
      <c r="D123" s="1"/>
    </row>
    <row r="124" spans="2:4" x14ac:dyDescent="0.2">
      <c r="B124" s="1"/>
    </row>
    <row r="125" spans="2:4" x14ac:dyDescent="0.2">
      <c r="B125" s="1"/>
    </row>
  </sheetData>
  <mergeCells count="2">
    <mergeCell ref="BH3:BI3"/>
    <mergeCell ref="BJ3:BK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B4" activePane="bottomRight" state="frozen"/>
      <selection pane="topRight" activeCell="B1" sqref="B1"/>
      <selection pane="bottomLeft" activeCell="A4" sqref="A4"/>
      <selection pane="bottomRight" activeCell="R6" sqref="R6"/>
    </sheetView>
  </sheetViews>
  <sheetFormatPr defaultRowHeight="12.75" x14ac:dyDescent="0.2"/>
  <cols>
    <col min="1" max="1" width="39.140625" customWidth="1"/>
    <col min="2" max="2" width="15" customWidth="1"/>
    <col min="4" max="4" width="9.5703125" customWidth="1"/>
    <col min="5" max="5" width="9.42578125" customWidth="1"/>
    <col min="6" max="6" width="13.140625" customWidth="1"/>
    <col min="11" max="11" width="10.140625" customWidth="1"/>
    <col min="14" max="14" width="10.5703125" customWidth="1"/>
    <col min="16" max="16" width="11.140625" customWidth="1"/>
    <col min="18" max="19" width="11.140625" customWidth="1"/>
    <col min="23" max="23" width="10.85546875" customWidth="1"/>
    <col min="24" max="24" width="14.42578125" customWidth="1"/>
    <col min="25" max="25" width="11.7109375" customWidth="1"/>
    <col min="29" max="29" width="13.28515625" customWidth="1"/>
    <col min="30" max="30" width="11.28515625" customWidth="1"/>
    <col min="32" max="32" width="10.140625" customWidth="1"/>
    <col min="33" max="34" width="11.140625" customWidth="1"/>
    <col min="35" max="35" width="10.140625" customWidth="1"/>
    <col min="36" max="36" width="10.42578125" customWidth="1"/>
    <col min="37" max="37" width="10.85546875" customWidth="1"/>
    <col min="38" max="39" width="10.42578125" customWidth="1"/>
    <col min="40" max="40" width="10.85546875" customWidth="1"/>
    <col min="43" max="43" width="10.5703125" customWidth="1"/>
    <col min="48" max="48" width="10.85546875" customWidth="1"/>
    <col min="51" max="51" width="10.85546875" customWidth="1"/>
    <col min="53" max="53" width="10.140625" customWidth="1"/>
    <col min="57" max="57" width="10.5703125" customWidth="1"/>
  </cols>
  <sheetData>
    <row r="1" spans="1:63" x14ac:dyDescent="0.2">
      <c r="A1" s="8" t="s">
        <v>365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10" t="s">
        <v>116</v>
      </c>
      <c r="BG2" s="3"/>
    </row>
    <row r="3" spans="1:63" s="4" customFormat="1" x14ac:dyDescent="0.2">
      <c r="A3" s="10" t="s">
        <v>113</v>
      </c>
      <c r="B3" s="10" t="s">
        <v>0</v>
      </c>
      <c r="C3" s="10" t="s">
        <v>1</v>
      </c>
      <c r="D3" s="10" t="s">
        <v>363</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37"/>
      <c r="BI3" s="137"/>
      <c r="BJ3" s="137"/>
      <c r="BK3" s="137"/>
    </row>
    <row r="4" spans="1:63" ht="13.5" x14ac:dyDescent="0.25">
      <c r="A4" s="22" t="s">
        <v>164</v>
      </c>
      <c r="B4" s="12">
        <f>E4+F4+G4+D4</f>
        <v>5972638.5859375</v>
      </c>
      <c r="C4" s="12">
        <f>H4+I4</f>
        <v>0</v>
      </c>
      <c r="D4" s="12">
        <v>68111.4453125</v>
      </c>
      <c r="E4" s="12">
        <v>72654.640625</v>
      </c>
      <c r="F4" s="12">
        <v>5831872.5</v>
      </c>
      <c r="G4" s="12"/>
      <c r="H4" s="12"/>
      <c r="I4" s="12"/>
      <c r="J4" s="12"/>
      <c r="K4" s="12">
        <v>38773.98046875</v>
      </c>
      <c r="L4" s="12"/>
      <c r="M4" s="12"/>
      <c r="N4" s="12"/>
      <c r="O4" s="12">
        <v>23257.001953125</v>
      </c>
      <c r="P4" s="12">
        <v>22961</v>
      </c>
      <c r="Q4" s="12"/>
      <c r="R4" s="12">
        <v>654700.875</v>
      </c>
      <c r="S4" s="12">
        <v>654700.875</v>
      </c>
      <c r="T4" s="12"/>
      <c r="U4" s="12"/>
      <c r="V4" s="12"/>
      <c r="W4" s="12">
        <v>25570.8125</v>
      </c>
      <c r="X4" s="12">
        <f>SUM(Y4:AC4)</f>
        <v>4210.7850341796875</v>
      </c>
      <c r="Y4" s="12">
        <v>1375.7850341796875</v>
      </c>
      <c r="Z4" s="12">
        <v>2835</v>
      </c>
      <c r="AA4" s="12"/>
      <c r="AB4" s="12"/>
      <c r="AC4" s="12"/>
      <c r="AD4" s="12">
        <v>35803.75</v>
      </c>
      <c r="AE4" s="12"/>
      <c r="AF4" s="12">
        <v>19175.529296875</v>
      </c>
      <c r="AG4" s="12">
        <v>322657.875</v>
      </c>
      <c r="AH4" s="12">
        <v>14043.8037109375</v>
      </c>
      <c r="AI4" s="12">
        <v>44716.921875</v>
      </c>
      <c r="AJ4" s="12">
        <v>52100.50390625</v>
      </c>
      <c r="AK4" s="12">
        <v>27098.61328125</v>
      </c>
      <c r="AL4" s="12">
        <v>301817.75</v>
      </c>
      <c r="AM4" s="12">
        <v>36176.99609375</v>
      </c>
      <c r="AN4" s="12">
        <v>18686.7734375</v>
      </c>
      <c r="AO4" s="12">
        <v>4186.205078125</v>
      </c>
      <c r="AP4" s="12">
        <v>5358.7314453125</v>
      </c>
      <c r="AQ4" s="12">
        <v>14418.142578125</v>
      </c>
      <c r="AR4" s="12">
        <v>398.02020263671875</v>
      </c>
      <c r="AS4" s="12"/>
      <c r="AT4" s="12"/>
      <c r="AU4" s="12"/>
      <c r="AV4" s="12">
        <v>171743.84375</v>
      </c>
      <c r="AW4" s="12">
        <v>3040.595703125</v>
      </c>
      <c r="AX4" s="12"/>
      <c r="AY4" s="12">
        <v>13931.927734375</v>
      </c>
      <c r="AZ4" s="12"/>
      <c r="BA4" s="12">
        <v>18475.775390625</v>
      </c>
      <c r="BB4" s="12"/>
      <c r="BC4" s="12"/>
      <c r="BD4" s="12"/>
      <c r="BE4" s="12">
        <v>911611.6875</v>
      </c>
      <c r="BF4" s="12"/>
    </row>
    <row r="5" spans="1:63" ht="13.5" x14ac:dyDescent="0.25">
      <c r="A5" s="22" t="s">
        <v>143</v>
      </c>
      <c r="B5" s="12">
        <f t="shared" ref="B5:B68" si="0">E5+F5+G5+D5</f>
        <v>0</v>
      </c>
      <c r="C5" s="12">
        <f t="shared" ref="C5:C68" si="1">H5+I5</f>
        <v>0</v>
      </c>
      <c r="D5" s="12"/>
      <c r="E5" s="12"/>
      <c r="F5" s="12"/>
      <c r="G5" s="12"/>
      <c r="H5" s="12"/>
      <c r="I5" s="12"/>
      <c r="J5" s="12"/>
      <c r="K5" s="12"/>
      <c r="L5" s="12"/>
      <c r="M5" s="12"/>
      <c r="N5" s="12">
        <v>21556.609375</v>
      </c>
      <c r="O5" s="12"/>
      <c r="P5" s="12"/>
      <c r="Q5" s="12"/>
      <c r="R5" s="12">
        <f t="shared" ref="R5:R9" si="2">SUM(S5:V5)</f>
        <v>0</v>
      </c>
      <c r="S5" s="12"/>
      <c r="T5" s="12"/>
      <c r="U5" s="12"/>
      <c r="V5" s="12"/>
      <c r="W5" s="12"/>
      <c r="X5" s="12">
        <f>SUM(Y5:AC5)</f>
        <v>298858.59375</v>
      </c>
      <c r="Y5" s="12"/>
      <c r="Z5" s="12"/>
      <c r="AA5" s="12"/>
      <c r="AB5" s="12"/>
      <c r="AC5" s="12">
        <v>298858.59375</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0"/>
        <v>33112.8818359375</v>
      </c>
      <c r="C6" s="12">
        <f t="shared" si="1"/>
        <v>0</v>
      </c>
      <c r="D6" s="12">
        <v>5356.0439453125</v>
      </c>
      <c r="E6" s="12"/>
      <c r="F6" s="12">
        <v>27756.837890625</v>
      </c>
      <c r="G6" s="12"/>
      <c r="H6" s="12"/>
      <c r="I6" s="12"/>
      <c r="J6" s="12"/>
      <c r="K6" s="12"/>
      <c r="L6" s="12"/>
      <c r="M6" s="12"/>
      <c r="N6" s="12"/>
      <c r="O6" s="12"/>
      <c r="P6" s="12"/>
      <c r="Q6" s="12"/>
      <c r="R6" s="12">
        <f t="shared" si="2"/>
        <v>0</v>
      </c>
      <c r="S6" s="12"/>
      <c r="T6" s="12"/>
      <c r="U6" s="12"/>
      <c r="V6" s="12"/>
      <c r="W6" s="12">
        <v>124124.4375</v>
      </c>
      <c r="X6" s="12">
        <f>SUM(Y6:AC6)</f>
        <v>729621.25</v>
      </c>
      <c r="Y6" s="12">
        <v>729621.25</v>
      </c>
      <c r="Z6" s="12"/>
      <c r="AA6" s="12"/>
      <c r="AB6" s="12"/>
      <c r="AC6" s="12"/>
      <c r="AD6" s="12"/>
      <c r="AE6" s="12"/>
      <c r="AF6" s="12">
        <v>4957.47998046875</v>
      </c>
      <c r="AG6" s="12">
        <v>72304.9609375</v>
      </c>
      <c r="AH6" s="12">
        <v>631.49493408203125</v>
      </c>
      <c r="AI6" s="12">
        <v>1399.2503662109375</v>
      </c>
      <c r="AJ6" s="12">
        <v>14358.1083984375</v>
      </c>
      <c r="AK6" s="12">
        <v>91.594612121582031</v>
      </c>
      <c r="AL6" s="12">
        <v>229973.09375</v>
      </c>
      <c r="AM6" s="12">
        <v>1373.5341796875</v>
      </c>
      <c r="AN6" s="12"/>
      <c r="AO6" s="12"/>
      <c r="AP6" s="12">
        <v>0.26371198892593384</v>
      </c>
      <c r="AQ6" s="12">
        <v>0.72762000560760498</v>
      </c>
      <c r="AR6" s="12">
        <v>0.83736598491668701</v>
      </c>
      <c r="AS6" s="12"/>
      <c r="AT6" s="12"/>
      <c r="AU6" s="12"/>
      <c r="AV6" s="12"/>
      <c r="AW6" s="12"/>
      <c r="AX6" s="12"/>
      <c r="AY6" s="12"/>
      <c r="AZ6" s="12"/>
      <c r="BA6" s="12"/>
      <c r="BB6" s="12"/>
      <c r="BC6" s="12"/>
      <c r="BD6" s="12"/>
      <c r="BE6" s="12">
        <v>37998</v>
      </c>
      <c r="BF6" s="12"/>
    </row>
    <row r="7" spans="1:63" ht="13.5" x14ac:dyDescent="0.25">
      <c r="A7" s="21" t="s">
        <v>124</v>
      </c>
      <c r="B7" s="12">
        <f t="shared" si="0"/>
        <v>-1964835.0703125</v>
      </c>
      <c r="C7" s="12">
        <f t="shared" si="1"/>
        <v>0</v>
      </c>
      <c r="D7" s="12">
        <v>-49461.359375</v>
      </c>
      <c r="E7" s="12">
        <v>-35743.7109375</v>
      </c>
      <c r="F7" s="12">
        <v>-1879630</v>
      </c>
      <c r="G7" s="12"/>
      <c r="H7" s="12"/>
      <c r="I7" s="12"/>
      <c r="J7" s="12"/>
      <c r="K7" s="12"/>
      <c r="L7" s="12"/>
      <c r="M7" s="12"/>
      <c r="N7" s="12"/>
      <c r="O7" s="12"/>
      <c r="P7" s="12"/>
      <c r="Q7" s="12"/>
      <c r="R7" s="12">
        <f t="shared" si="2"/>
        <v>0</v>
      </c>
      <c r="S7" s="12"/>
      <c r="T7" s="12"/>
      <c r="U7" s="12"/>
      <c r="V7" s="12"/>
      <c r="W7" s="12">
        <v>-498.75</v>
      </c>
      <c r="X7" s="12">
        <f t="shared" ref="X7:X68" si="3">SUM(Y7:AC7)</f>
        <v>0</v>
      </c>
      <c r="Y7" s="12"/>
      <c r="Z7" s="12"/>
      <c r="AA7" s="12"/>
      <c r="AB7" s="12"/>
      <c r="AC7" s="12"/>
      <c r="AD7" s="12"/>
      <c r="AE7" s="12"/>
      <c r="AF7" s="12">
        <v>-2829.345458984375</v>
      </c>
      <c r="AG7" s="12">
        <v>-37005.83984375</v>
      </c>
      <c r="AH7" s="12">
        <v>-175.51521301269531</v>
      </c>
      <c r="AI7" s="12">
        <v>-1057.2640380859375</v>
      </c>
      <c r="AJ7" s="12">
        <v>-11962.654296875</v>
      </c>
      <c r="AK7" s="12">
        <v>-1760.0023193359375</v>
      </c>
      <c r="AL7" s="12">
        <v>-67970.5078125</v>
      </c>
      <c r="AM7" s="12">
        <v>-17661.48828125</v>
      </c>
      <c r="AN7" s="12">
        <v>-8320.025390625</v>
      </c>
      <c r="AO7" s="12">
        <v>-347.24758911132813</v>
      </c>
      <c r="AP7" s="12">
        <v>-0.33526799082756042</v>
      </c>
      <c r="AQ7" s="12">
        <v>2.8791239261627197</v>
      </c>
      <c r="AR7" s="12">
        <v>0.73043400049209595</v>
      </c>
      <c r="AS7" s="12"/>
      <c r="AT7" s="12"/>
      <c r="AU7" s="12"/>
      <c r="AV7" s="12"/>
      <c r="AW7" s="12"/>
      <c r="AX7" s="12"/>
      <c r="AY7" s="12"/>
      <c r="AZ7" s="12"/>
      <c r="BA7" s="12"/>
      <c r="BB7" s="12"/>
      <c r="BC7" s="12"/>
      <c r="BD7" s="12"/>
      <c r="BE7" s="12">
        <v>-59576.40234375</v>
      </c>
      <c r="BF7" s="12"/>
    </row>
    <row r="8" spans="1:63" ht="13.5" x14ac:dyDescent="0.2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 t="shared" si="0"/>
        <v>4040916.3974609375</v>
      </c>
      <c r="C10" s="14">
        <f>H10+I10</f>
        <v>0</v>
      </c>
      <c r="D10" s="14">
        <f>SUM(D4:D9)</f>
        <v>24006.1298828125</v>
      </c>
      <c r="E10" s="14">
        <f>SUM(E4:E9)</f>
        <v>36910.9296875</v>
      </c>
      <c r="F10" s="14">
        <f t="shared" ref="F10:M10" si="4">SUM(F4:F9)</f>
        <v>3979999.337890625</v>
      </c>
      <c r="G10" s="14">
        <f t="shared" si="4"/>
        <v>0</v>
      </c>
      <c r="H10" s="14">
        <f t="shared" si="4"/>
        <v>0</v>
      </c>
      <c r="I10" s="14">
        <f t="shared" si="4"/>
        <v>0</v>
      </c>
      <c r="J10" s="14">
        <f t="shared" si="4"/>
        <v>0</v>
      </c>
      <c r="K10" s="14">
        <f t="shared" si="4"/>
        <v>38773.98046875</v>
      </c>
      <c r="L10" s="14">
        <f t="shared" si="4"/>
        <v>0</v>
      </c>
      <c r="M10" s="14">
        <f t="shared" si="4"/>
        <v>0</v>
      </c>
      <c r="N10" s="14">
        <f>SUM(N4:N9)</f>
        <v>21556.609375</v>
      </c>
      <c r="O10" s="14">
        <v>0</v>
      </c>
      <c r="P10" s="14">
        <f>SUM(P4:P9)</f>
        <v>22961</v>
      </c>
      <c r="Q10" s="14">
        <f t="shared" ref="Q10:V10" si="5">SUM(Q4:Q9)</f>
        <v>0</v>
      </c>
      <c r="R10" s="14">
        <f>SUM(R4:R9)</f>
        <v>654700.875</v>
      </c>
      <c r="S10" s="14">
        <f t="shared" si="5"/>
        <v>654700.875</v>
      </c>
      <c r="T10" s="14">
        <f t="shared" si="5"/>
        <v>0</v>
      </c>
      <c r="U10" s="14">
        <f t="shared" si="5"/>
        <v>0</v>
      </c>
      <c r="V10" s="14">
        <f t="shared" si="5"/>
        <v>0</v>
      </c>
      <c r="W10" s="14">
        <f>SUM(W4:W9)</f>
        <v>149196.5</v>
      </c>
      <c r="X10" s="14">
        <f t="shared" si="3"/>
        <v>1032690.6287841797</v>
      </c>
      <c r="Y10" s="14">
        <f>SUM(Y4:Y9)</f>
        <v>730997.03503417969</v>
      </c>
      <c r="Z10" s="14">
        <f>SUM(Z4:Z9)</f>
        <v>2835</v>
      </c>
      <c r="AA10" s="14">
        <f t="shared" ref="AA10:AS10" si="6">SUM(AA4:AA9)</f>
        <v>0</v>
      </c>
      <c r="AB10" s="14">
        <f t="shared" si="6"/>
        <v>0</v>
      </c>
      <c r="AC10" s="14">
        <f>SUM(AC4:AC9)</f>
        <v>298858.59375</v>
      </c>
      <c r="AD10" s="14">
        <f t="shared" si="6"/>
        <v>35803.75</v>
      </c>
      <c r="AE10" s="14">
        <f t="shared" si="6"/>
        <v>0</v>
      </c>
      <c r="AF10" s="14">
        <f t="shared" si="6"/>
        <v>21303.663818359375</v>
      </c>
      <c r="AG10" s="14">
        <f>SUM(AG4:AG9)</f>
        <v>357956.99609375</v>
      </c>
      <c r="AH10" s="14">
        <f>SUM(AH4:AH9)</f>
        <v>14499.783432006836</v>
      </c>
      <c r="AI10" s="14">
        <f t="shared" si="6"/>
        <v>45058.908203125</v>
      </c>
      <c r="AJ10" s="14">
        <f t="shared" si="6"/>
        <v>54495.9580078125</v>
      </c>
      <c r="AK10" s="14">
        <f>SUM(AK4:AK9)</f>
        <v>25430.205574035645</v>
      </c>
      <c r="AL10" s="14">
        <f>SUM(AL4:AL9)</f>
        <v>463820.3359375</v>
      </c>
      <c r="AM10" s="14">
        <f t="shared" si="6"/>
        <v>19889.0419921875</v>
      </c>
      <c r="AN10" s="14">
        <f t="shared" si="6"/>
        <v>10366.748046875</v>
      </c>
      <c r="AO10" s="14">
        <f t="shared" si="6"/>
        <v>3838.9574890136719</v>
      </c>
      <c r="AP10" s="14">
        <f>SUM(AP4:AP9)</f>
        <v>5358.6598893105984</v>
      </c>
      <c r="AQ10" s="14">
        <f t="shared" si="6"/>
        <v>14421.74932205677</v>
      </c>
      <c r="AR10" s="14">
        <f t="shared" si="6"/>
        <v>399.58800262212753</v>
      </c>
      <c r="AS10" s="14">
        <f t="shared" si="6"/>
        <v>0</v>
      </c>
      <c r="AT10" s="14">
        <f>SUM(AT4:AT9)</f>
        <v>0</v>
      </c>
      <c r="AU10" s="14">
        <f>SUM(AU4:AU9)</f>
        <v>0</v>
      </c>
      <c r="AV10" s="14">
        <f t="shared" ref="AV10:BF10" si="7">SUM(AV4:AV9)</f>
        <v>171743.84375</v>
      </c>
      <c r="AW10" s="14">
        <f t="shared" si="7"/>
        <v>3040.595703125</v>
      </c>
      <c r="AX10" s="14">
        <f>SUM(AX4:AX9)</f>
        <v>0</v>
      </c>
      <c r="AY10" s="14">
        <f t="shared" si="7"/>
        <v>13931.927734375</v>
      </c>
      <c r="AZ10" s="14">
        <f t="shared" si="7"/>
        <v>0</v>
      </c>
      <c r="BA10" s="14">
        <f t="shared" si="7"/>
        <v>18475.775390625</v>
      </c>
      <c r="BB10" s="14">
        <f t="shared" si="7"/>
        <v>0</v>
      </c>
      <c r="BC10" s="14">
        <f t="shared" si="7"/>
        <v>0</v>
      </c>
      <c r="BD10" s="14">
        <f t="shared" si="7"/>
        <v>0</v>
      </c>
      <c r="BE10" s="14">
        <f>SUM(BE4:BE9)</f>
        <v>890033.28515625</v>
      </c>
      <c r="BF10" s="14">
        <f t="shared" si="7"/>
        <v>0</v>
      </c>
    </row>
    <row r="11" spans="1:63" ht="13.5"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0</v>
      </c>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192148.35494232178</v>
      </c>
      <c r="C12" s="12">
        <f>H12+I12</f>
        <v>0</v>
      </c>
      <c r="D12" s="12">
        <f>(D10-(D11+D13+D31+D43)-D44)</f>
        <v>-20346.099334716797</v>
      </c>
      <c r="E12" s="12">
        <f>(E10-(E11+E13+E31+E43)-E44)</f>
        <v>3.90625E-3</v>
      </c>
      <c r="F12" s="12">
        <f>(F10-(F11+F13+F31+F43)-F44)</f>
        <v>212494.45037078857</v>
      </c>
      <c r="G12" s="12">
        <f>(G10-(G11+G13+G31+G43)-G44)</f>
        <v>0</v>
      </c>
      <c r="H12" s="12">
        <f t="shared" ref="H12:M12" si="8">(H10-(H11+H13+H31+H43)-H44)</f>
        <v>0</v>
      </c>
      <c r="I12" s="12">
        <f t="shared" si="8"/>
        <v>0</v>
      </c>
      <c r="J12" s="12">
        <f t="shared" si="8"/>
        <v>0</v>
      </c>
      <c r="K12" s="12">
        <f t="shared" si="8"/>
        <v>-2.44140625E-3</v>
      </c>
      <c r="L12" s="12">
        <f t="shared" si="8"/>
        <v>0</v>
      </c>
      <c r="M12" s="12">
        <f t="shared" si="8"/>
        <v>0</v>
      </c>
      <c r="N12" s="12">
        <f>(N10-(N11+N13+N31+N43)-N44)</f>
        <v>-3541.3235731124878</v>
      </c>
      <c r="O12" s="12">
        <f t="shared" ref="O12:Q12" si="9">(O10-(O11+O13+O31+O43)-O44)</f>
        <v>0</v>
      </c>
      <c r="P12" s="12">
        <f t="shared" si="9"/>
        <v>0</v>
      </c>
      <c r="Q12" s="12">
        <f t="shared" si="9"/>
        <v>0</v>
      </c>
      <c r="R12" s="12">
        <f t="shared" ref="R12:V12" si="10">(R10-(R11+R13+R31+R43)-R44)</f>
        <v>2924.7734375</v>
      </c>
      <c r="S12" s="12">
        <f t="shared" si="10"/>
        <v>2924.7734375</v>
      </c>
      <c r="T12" s="12">
        <f t="shared" si="10"/>
        <v>0</v>
      </c>
      <c r="U12" s="12">
        <f t="shared" si="10"/>
        <v>0</v>
      </c>
      <c r="V12" s="12">
        <f t="shared" si="10"/>
        <v>0</v>
      </c>
      <c r="W12" s="12">
        <f>(W10-(W11+W13+W31+W43)-W44)</f>
        <v>-36252.007661819458</v>
      </c>
      <c r="X12" s="12">
        <f t="shared" si="3"/>
        <v>298858.56628417969</v>
      </c>
      <c r="Y12" s="12">
        <f t="shared" ref="Y12:BF12" si="11">(Y10-(Y11+Y13+Y31+Y43)-Y44)</f>
        <v>-2.74658203125E-2</v>
      </c>
      <c r="Z12" s="12">
        <f>(Z10-(Z11+Z13+Z31+Z43)-Z44)</f>
        <v>0</v>
      </c>
      <c r="AA12" s="12">
        <f t="shared" si="11"/>
        <v>0</v>
      </c>
      <c r="AB12" s="12">
        <f t="shared" si="11"/>
        <v>0</v>
      </c>
      <c r="AC12" s="12">
        <f>(AC10-(AC11+AC13+AC31+AC43)-AC44)</f>
        <v>298858.59375</v>
      </c>
      <c r="AD12" s="12">
        <f t="shared" si="11"/>
        <v>0</v>
      </c>
      <c r="AE12" s="12">
        <f t="shared" si="11"/>
        <v>0</v>
      </c>
      <c r="AF12" s="12">
        <f t="shared" si="11"/>
        <v>6182.7439339160919</v>
      </c>
      <c r="AG12" s="12">
        <f>(AG10-(AG11+AG13+AG31+AG43)-AG44)</f>
        <v>-46015.742631986737</v>
      </c>
      <c r="AH12" s="12">
        <f>(AH10-(AH11+AH13+AH31+AH43)-AH44)</f>
        <v>-7.476806640625E-4</v>
      </c>
      <c r="AI12" s="12">
        <f t="shared" si="11"/>
        <v>-1057.2509765625</v>
      </c>
      <c r="AJ12" s="12">
        <f t="shared" si="11"/>
        <v>9.765625E-4</v>
      </c>
      <c r="AK12" s="12">
        <f t="shared" si="11"/>
        <v>1.622319221496582E-3</v>
      </c>
      <c r="AL12" s="12">
        <f t="shared" si="11"/>
        <v>-41707.928267478943</v>
      </c>
      <c r="AM12" s="12">
        <f>(AM10-(AM11+AM13+AM31+AM43)-AM44)</f>
        <v>6.40869140625E-4</v>
      </c>
      <c r="AN12" s="12">
        <f t="shared" si="11"/>
        <v>9.765625E-4</v>
      </c>
      <c r="AO12" s="12">
        <f t="shared" si="11"/>
        <v>3.0517578125E-4</v>
      </c>
      <c r="AP12" s="12">
        <f t="shared" si="11"/>
        <v>-2.2798776626586914E-5</v>
      </c>
      <c r="AQ12" s="12">
        <f t="shared" si="11"/>
        <v>6.6483020782470703E-4</v>
      </c>
      <c r="AR12" s="12">
        <f t="shared" si="11"/>
        <v>2.3245811462402344E-6</v>
      </c>
      <c r="AS12" s="12">
        <f t="shared" si="11"/>
        <v>0</v>
      </c>
      <c r="AT12" s="12">
        <f t="shared" si="11"/>
        <v>0</v>
      </c>
      <c r="AU12" s="12">
        <f t="shared" si="11"/>
        <v>0</v>
      </c>
      <c r="AV12" s="12">
        <f t="shared" si="11"/>
        <v>0</v>
      </c>
      <c r="AW12" s="12">
        <f>(AW10-(AW11+AW13+AW31+AW43)-AW44)</f>
        <v>6.866455078125E-3</v>
      </c>
      <c r="AX12" s="12">
        <f t="shared" si="11"/>
        <v>0</v>
      </c>
      <c r="AY12" s="12">
        <f t="shared" si="11"/>
        <v>6191.9677734375</v>
      </c>
      <c r="AZ12" s="12">
        <f t="shared" si="11"/>
        <v>0</v>
      </c>
      <c r="BA12" s="12">
        <f t="shared" si="11"/>
        <v>-3.662109375E-4</v>
      </c>
      <c r="BB12" s="12">
        <f t="shared" si="11"/>
        <v>0</v>
      </c>
      <c r="BC12" s="12">
        <f t="shared" si="11"/>
        <v>0</v>
      </c>
      <c r="BD12" s="12">
        <f t="shared" si="11"/>
        <v>0</v>
      </c>
      <c r="BE12" s="12">
        <f>(BE10-(BE11+BE13+BE31+BE43)-BE44)</f>
        <v>-53333.444198608398</v>
      </c>
      <c r="BF12" s="12">
        <f t="shared" si="11"/>
        <v>0</v>
      </c>
    </row>
    <row r="13" spans="1:63" s="2" customFormat="1" x14ac:dyDescent="0.2">
      <c r="A13" s="13" t="s">
        <v>60</v>
      </c>
      <c r="B13" s="14">
        <f t="shared" si="0"/>
        <v>3371723.576171875</v>
      </c>
      <c r="C13" s="14">
        <f>H13+I13</f>
        <v>0</v>
      </c>
      <c r="D13" s="14">
        <f>SUM(D14:D30)</f>
        <v>0</v>
      </c>
      <c r="E13" s="14">
        <f>SUM(E14:E30)</f>
        <v>36910.92578125</v>
      </c>
      <c r="F13" s="14">
        <f t="shared" ref="F13:K13" si="12">SUM(F14:F30)</f>
        <v>3334812.650390625</v>
      </c>
      <c r="G13" s="14">
        <f t="shared" si="12"/>
        <v>0</v>
      </c>
      <c r="H13" s="14">
        <f t="shared" si="12"/>
        <v>0</v>
      </c>
      <c r="I13" s="14">
        <f t="shared" si="12"/>
        <v>0</v>
      </c>
      <c r="J13" s="14">
        <f t="shared" si="12"/>
        <v>0</v>
      </c>
      <c r="K13" s="14">
        <f t="shared" si="12"/>
        <v>33345.625</v>
      </c>
      <c r="L13" s="14">
        <f>SUM(L14:L30)</f>
        <v>0</v>
      </c>
      <c r="M13" s="14">
        <f>SUM(M14:M30)</f>
        <v>0</v>
      </c>
      <c r="N13" s="14">
        <f>SUM(N14:N30)</f>
        <v>0</v>
      </c>
      <c r="O13" s="14">
        <f>SUM(O14:O30)</f>
        <v>0</v>
      </c>
      <c r="P13" s="14">
        <f>SUM(P14:P30)</f>
        <v>0</v>
      </c>
      <c r="Q13" s="14">
        <f t="shared" ref="Q13:AU13" si="13">SUM(Q14:Q30)</f>
        <v>0</v>
      </c>
      <c r="R13" s="14">
        <f>SUM(R14:R30)</f>
        <v>225875</v>
      </c>
      <c r="S13" s="14">
        <f t="shared" si="13"/>
        <v>225875</v>
      </c>
      <c r="T13" s="14">
        <f t="shared" si="13"/>
        <v>0</v>
      </c>
      <c r="U13" s="14">
        <f t="shared" si="13"/>
        <v>0</v>
      </c>
      <c r="V13" s="14">
        <f t="shared" si="13"/>
        <v>0</v>
      </c>
      <c r="W13" s="14">
        <f t="shared" si="13"/>
        <v>88318.546875</v>
      </c>
      <c r="X13" s="14">
        <f>SUM(Y13:AC13)</f>
        <v>733832.0625</v>
      </c>
      <c r="Y13" s="14">
        <f t="shared" si="13"/>
        <v>730997.0625</v>
      </c>
      <c r="Z13" s="14">
        <f>SUM(Z14:Z30)</f>
        <v>2835</v>
      </c>
      <c r="AA13" s="14">
        <f t="shared" si="13"/>
        <v>0</v>
      </c>
      <c r="AB13" s="14">
        <f t="shared" si="13"/>
        <v>0</v>
      </c>
      <c r="AC13" s="14">
        <f>SUM(AC14:AC30)</f>
        <v>0</v>
      </c>
      <c r="AD13" s="14">
        <f t="shared" si="13"/>
        <v>35803.75</v>
      </c>
      <c r="AE13" s="14">
        <f t="shared" si="13"/>
        <v>0</v>
      </c>
      <c r="AF13" s="14">
        <f t="shared" si="13"/>
        <v>0</v>
      </c>
      <c r="AG13" s="14">
        <f t="shared" si="13"/>
        <v>0</v>
      </c>
      <c r="AH13" s="14">
        <f t="shared" si="13"/>
        <v>0</v>
      </c>
      <c r="AI13" s="14">
        <f t="shared" si="13"/>
        <v>0</v>
      </c>
      <c r="AJ13" s="14">
        <f t="shared" si="13"/>
        <v>0</v>
      </c>
      <c r="AK13" s="14">
        <f t="shared" si="13"/>
        <v>0</v>
      </c>
      <c r="AL13" s="14">
        <f t="shared" si="13"/>
        <v>381</v>
      </c>
      <c r="AM13" s="14">
        <f t="shared" si="13"/>
        <v>0</v>
      </c>
      <c r="AN13" s="14">
        <f t="shared" si="13"/>
        <v>0</v>
      </c>
      <c r="AO13" s="14">
        <f t="shared" si="13"/>
        <v>0</v>
      </c>
      <c r="AP13" s="14">
        <f t="shared" si="13"/>
        <v>0</v>
      </c>
      <c r="AQ13" s="14">
        <f t="shared" si="13"/>
        <v>0</v>
      </c>
      <c r="AR13" s="14">
        <f t="shared" si="13"/>
        <v>0</v>
      </c>
      <c r="AS13" s="14">
        <f t="shared" si="13"/>
        <v>0</v>
      </c>
      <c r="AT13" s="14">
        <f t="shared" si="13"/>
        <v>0</v>
      </c>
      <c r="AU13" s="14">
        <f t="shared" si="13"/>
        <v>0</v>
      </c>
      <c r="AV13" s="14">
        <f>SUM(AV14:AV30)</f>
        <v>171743.84375</v>
      </c>
      <c r="AW13" s="14">
        <f>SUM(AW14:AW30)</f>
        <v>3040.5888366699219</v>
      </c>
      <c r="AX13" s="14">
        <f t="shared" ref="AX13:BF13" si="14">SUM(AX14:AX30)</f>
        <v>0</v>
      </c>
      <c r="AY13" s="14">
        <f t="shared" si="14"/>
        <v>3869.97998046875</v>
      </c>
      <c r="AZ13" s="14">
        <f t="shared" si="14"/>
        <v>0</v>
      </c>
      <c r="BA13" s="14">
        <f t="shared" si="14"/>
        <v>18475.775756835938</v>
      </c>
      <c r="BB13" s="14">
        <f t="shared" si="14"/>
        <v>0</v>
      </c>
      <c r="BC13" s="14">
        <f t="shared" si="14"/>
        <v>0</v>
      </c>
      <c r="BD13" s="14">
        <f t="shared" si="14"/>
        <v>0</v>
      </c>
      <c r="BE13" s="14">
        <f>SUM(BE14:BE30)</f>
        <v>0</v>
      </c>
      <c r="BF13" s="14">
        <f t="shared" si="14"/>
        <v>0</v>
      </c>
    </row>
    <row r="14" spans="1:63" ht="13.5" x14ac:dyDescent="0.25">
      <c r="A14" s="22" t="s">
        <v>167</v>
      </c>
      <c r="B14" s="12">
        <f t="shared" si="0"/>
        <v>2466073.75</v>
      </c>
      <c r="C14" s="12">
        <f t="shared" si="1"/>
        <v>0</v>
      </c>
      <c r="D14" s="12"/>
      <c r="E14" s="12"/>
      <c r="F14" s="12">
        <v>2466073.75</v>
      </c>
      <c r="G14" s="12"/>
      <c r="H14" s="12"/>
      <c r="I14" s="12"/>
      <c r="J14" s="12"/>
      <c r="K14" s="12"/>
      <c r="L14" s="12"/>
      <c r="M14" s="12"/>
      <c r="N14" s="12"/>
      <c r="O14" s="12"/>
      <c r="P14" s="12"/>
      <c r="Q14" s="12"/>
      <c r="R14" s="12">
        <f t="shared" ref="R14:R29" si="15">SUM(S14:V14)</f>
        <v>0</v>
      </c>
      <c r="S14" s="12"/>
      <c r="T14" s="12"/>
      <c r="U14" s="12"/>
      <c r="V14" s="12"/>
      <c r="W14" s="12"/>
      <c r="X14" s="12">
        <f t="shared" ref="X14:X30" si="16">SUM(Y14:AC14)</f>
        <v>0</v>
      </c>
      <c r="Y14" s="12"/>
      <c r="Z14" s="12"/>
      <c r="AA14" s="12"/>
      <c r="AB14" s="12"/>
      <c r="AC14" s="12"/>
      <c r="AD14" s="12"/>
      <c r="AE14" s="12"/>
      <c r="AF14" s="12"/>
      <c r="AG14" s="12"/>
      <c r="AH14" s="12"/>
      <c r="AI14" s="12"/>
      <c r="AJ14" s="12"/>
      <c r="AK14" s="12"/>
      <c r="AL14" s="12">
        <v>381</v>
      </c>
      <c r="AM14" s="12"/>
      <c r="AN14" s="12"/>
      <c r="AO14" s="12"/>
      <c r="AP14" s="12"/>
      <c r="AQ14" s="12"/>
      <c r="AR14" s="12"/>
      <c r="AS14" s="12"/>
      <c r="AT14" s="12"/>
      <c r="AU14" s="12"/>
      <c r="AV14" s="12">
        <v>171743.84375</v>
      </c>
      <c r="AW14" s="12">
        <v>2535.34326171875</v>
      </c>
      <c r="AX14" s="12"/>
      <c r="AY14" s="12"/>
      <c r="AZ14" s="12"/>
      <c r="BA14" s="12">
        <v>1233.6839599609375</v>
      </c>
      <c r="BB14" s="12"/>
      <c r="BC14" s="12"/>
      <c r="BD14" s="12"/>
      <c r="BE14" s="12"/>
      <c r="BF14" s="12"/>
    </row>
    <row r="15" spans="1:63" ht="13.5" x14ac:dyDescent="0.25">
      <c r="A15" s="8" t="s">
        <v>61</v>
      </c>
      <c r="B15" s="12">
        <f t="shared" si="0"/>
        <v>7562.025390625</v>
      </c>
      <c r="C15" s="12">
        <f t="shared" si="1"/>
        <v>0</v>
      </c>
      <c r="D15" s="12"/>
      <c r="E15" s="12"/>
      <c r="F15" s="12">
        <v>7562.025390625</v>
      </c>
      <c r="G15" s="12"/>
      <c r="H15" s="12"/>
      <c r="I15" s="12"/>
      <c r="J15" s="12"/>
      <c r="K15" s="12"/>
      <c r="L15" s="12"/>
      <c r="M15" s="12"/>
      <c r="N15" s="12"/>
      <c r="O15" s="12"/>
      <c r="P15" s="12"/>
      <c r="Q15" s="12"/>
      <c r="R15" s="12">
        <v>4315</v>
      </c>
      <c r="S15" s="12">
        <v>4315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v>505.24557495117188</v>
      </c>
      <c r="AX15" s="12"/>
      <c r="AY15" s="12">
        <v>3869.97998046875</v>
      </c>
      <c r="AZ15" s="12"/>
      <c r="BA15" s="12">
        <v>17242.091796875</v>
      </c>
      <c r="BB15" s="12"/>
      <c r="BC15" s="12"/>
      <c r="BD15" s="12"/>
      <c r="BE15" s="12"/>
      <c r="BF15" s="12"/>
    </row>
    <row r="16" spans="1:63" ht="13.5" x14ac:dyDescent="0.25">
      <c r="A16" s="8" t="s">
        <v>168</v>
      </c>
      <c r="B16" s="12">
        <f t="shared" si="0"/>
        <v>0</v>
      </c>
      <c r="C16" s="12">
        <f t="shared" si="1"/>
        <v>0</v>
      </c>
      <c r="D16" s="12"/>
      <c r="E16" s="12"/>
      <c r="F16" s="12"/>
      <c r="G16" s="12"/>
      <c r="H16" s="12"/>
      <c r="I16" s="12"/>
      <c r="J16" s="12"/>
      <c r="K16" s="12"/>
      <c r="L16" s="12"/>
      <c r="M16" s="12"/>
      <c r="N16" s="12"/>
      <c r="O16" s="12"/>
      <c r="P16" s="12"/>
      <c r="Q16" s="12"/>
      <c r="R16" s="12">
        <f t="shared" si="15"/>
        <v>0</v>
      </c>
      <c r="S16" s="12"/>
      <c r="T16" s="12"/>
      <c r="U16" s="12"/>
      <c r="V16" s="12"/>
      <c r="W16" s="12"/>
      <c r="X16" s="12">
        <f t="shared" si="16"/>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c r="F17" s="12"/>
      <c r="G17" s="12"/>
      <c r="H17" s="12"/>
      <c r="I17" s="12"/>
      <c r="J17" s="12"/>
      <c r="K17" s="12"/>
      <c r="L17" s="12"/>
      <c r="M17" s="12"/>
      <c r="N17" s="12"/>
      <c r="O17" s="12"/>
      <c r="P17" s="12"/>
      <c r="Q17" s="12"/>
      <c r="R17" s="12">
        <f t="shared" si="15"/>
        <v>0</v>
      </c>
      <c r="S17" s="12"/>
      <c r="T17" s="12"/>
      <c r="U17" s="12"/>
      <c r="V17" s="12"/>
      <c r="W17" s="12"/>
      <c r="X17" s="12">
        <f t="shared" si="16"/>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c r="F18" s="12"/>
      <c r="G18" s="12"/>
      <c r="H18" s="12"/>
      <c r="I18" s="12"/>
      <c r="J18" s="12"/>
      <c r="K18" s="12"/>
      <c r="L18" s="12"/>
      <c r="M18" s="12"/>
      <c r="N18" s="12"/>
      <c r="O18" s="12"/>
      <c r="P18" s="12"/>
      <c r="Q18" s="12"/>
      <c r="R18" s="12">
        <f t="shared" si="15"/>
        <v>0</v>
      </c>
      <c r="S18" s="12"/>
      <c r="T18" s="12"/>
      <c r="U18" s="12"/>
      <c r="V18" s="12"/>
      <c r="W18" s="12"/>
      <c r="X18" s="12">
        <f t="shared" si="16"/>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c r="F19" s="12"/>
      <c r="G19" s="12"/>
      <c r="H19" s="12"/>
      <c r="I19" s="12"/>
      <c r="J19" s="12"/>
      <c r="K19" s="12"/>
      <c r="L19" s="12"/>
      <c r="M19" s="12"/>
      <c r="N19" s="12"/>
      <c r="O19" s="12"/>
      <c r="P19" s="12"/>
      <c r="Q19" s="12"/>
      <c r="R19" s="12">
        <f t="shared" si="15"/>
        <v>0</v>
      </c>
      <c r="S19" s="12"/>
      <c r="T19" s="12"/>
      <c r="U19" s="12"/>
      <c r="V19" s="12"/>
      <c r="W19" s="12"/>
      <c r="X19" s="12">
        <f t="shared" si="16"/>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c r="F20" s="12"/>
      <c r="G20" s="12"/>
      <c r="H20" s="12"/>
      <c r="I20" s="12"/>
      <c r="J20" s="12"/>
      <c r="K20" s="12"/>
      <c r="L20" s="12"/>
      <c r="M20" s="12"/>
      <c r="N20" s="12"/>
      <c r="O20" s="12"/>
      <c r="P20" s="12"/>
      <c r="Q20" s="12"/>
      <c r="R20" s="12">
        <f t="shared" si="15"/>
        <v>0</v>
      </c>
      <c r="S20" s="12"/>
      <c r="T20" s="12"/>
      <c r="U20" s="12"/>
      <c r="V20" s="12"/>
      <c r="W20" s="12"/>
      <c r="X20" s="12">
        <f t="shared" si="16"/>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H21+I21</f>
        <v>0</v>
      </c>
      <c r="D21" s="12"/>
      <c r="E21" s="12"/>
      <c r="F21" s="12"/>
      <c r="G21" s="12"/>
      <c r="H21" s="12"/>
      <c r="I21" s="12"/>
      <c r="J21" s="12"/>
      <c r="K21" s="12"/>
      <c r="L21" s="12"/>
      <c r="M21" s="12"/>
      <c r="N21" s="12"/>
      <c r="O21" s="12"/>
      <c r="P21" s="12"/>
      <c r="Q21" s="12"/>
      <c r="R21" s="12">
        <f t="shared" si="15"/>
        <v>0</v>
      </c>
      <c r="S21" s="12"/>
      <c r="T21" s="12"/>
      <c r="U21" s="12"/>
      <c r="V21" s="12"/>
      <c r="W21" s="12"/>
      <c r="X21" s="12">
        <f t="shared" si="16"/>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c r="F22" s="12"/>
      <c r="G22" s="12"/>
      <c r="H22" s="12"/>
      <c r="I22" s="12"/>
      <c r="J22" s="12"/>
      <c r="K22" s="12"/>
      <c r="L22" s="12"/>
      <c r="M22" s="12"/>
      <c r="N22" s="12"/>
      <c r="O22" s="12"/>
      <c r="P22" s="12"/>
      <c r="Q22" s="12"/>
      <c r="R22" s="12">
        <f t="shared" si="15"/>
        <v>0</v>
      </c>
      <c r="S22" s="12"/>
      <c r="T22" s="12"/>
      <c r="U22" s="12"/>
      <c r="V22" s="12"/>
      <c r="W22" s="12"/>
      <c r="X22" s="12">
        <f t="shared" si="16"/>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36910.92578125</v>
      </c>
      <c r="C23" s="12">
        <f t="shared" si="1"/>
        <v>0</v>
      </c>
      <c r="D23" s="12"/>
      <c r="E23" s="12">
        <v>36910.92578125</v>
      </c>
      <c r="F23" s="12"/>
      <c r="G23" s="12"/>
      <c r="H23" s="12"/>
      <c r="I23" s="12"/>
      <c r="J23" s="12"/>
      <c r="K23" s="12">
        <v>33345.625</v>
      </c>
      <c r="L23" s="12"/>
      <c r="M23" s="12"/>
      <c r="N23" s="12"/>
      <c r="O23" s="12"/>
      <c r="P23" s="12"/>
      <c r="Q23" s="12"/>
      <c r="R23" s="12">
        <f t="shared" si="15"/>
        <v>0</v>
      </c>
      <c r="S23" s="12"/>
      <c r="T23" s="12"/>
      <c r="U23" s="12"/>
      <c r="V23" s="12"/>
      <c r="W23" s="12"/>
      <c r="X23" s="12">
        <f t="shared" si="16"/>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c r="F24" s="12"/>
      <c r="G24" s="12"/>
      <c r="H24" s="12"/>
      <c r="I24" s="12"/>
      <c r="J24" s="12"/>
      <c r="K24" s="12"/>
      <c r="L24" s="12"/>
      <c r="M24" s="12"/>
      <c r="N24" s="12"/>
      <c r="O24" s="12"/>
      <c r="P24" s="12"/>
      <c r="Q24" s="12"/>
      <c r="R24" s="12">
        <f t="shared" si="15"/>
        <v>0</v>
      </c>
      <c r="S24" s="12"/>
      <c r="T24" s="12"/>
      <c r="U24" s="12"/>
      <c r="V24" s="12"/>
      <c r="W24" s="12"/>
      <c r="X24" s="12">
        <f t="shared" si="16"/>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c r="F25" s="12"/>
      <c r="G25" s="12"/>
      <c r="H25" s="12"/>
      <c r="I25" s="12"/>
      <c r="J25" s="12"/>
      <c r="K25" s="12"/>
      <c r="L25" s="12"/>
      <c r="M25" s="12"/>
      <c r="N25" s="12"/>
      <c r="O25" s="12"/>
      <c r="P25" s="12"/>
      <c r="Q25" s="12"/>
      <c r="R25" s="12">
        <f t="shared" si="15"/>
        <v>0</v>
      </c>
      <c r="S25" s="12"/>
      <c r="T25" s="12"/>
      <c r="U25" s="12"/>
      <c r="V25" s="12"/>
      <c r="W25" s="12"/>
      <c r="X25" s="12">
        <f t="shared" si="16"/>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c r="F26" s="12"/>
      <c r="G26" s="12"/>
      <c r="H26" s="12"/>
      <c r="I26" s="12"/>
      <c r="J26" s="12"/>
      <c r="K26" s="12"/>
      <c r="L26" s="12"/>
      <c r="M26" s="12"/>
      <c r="N26" s="12"/>
      <c r="O26" s="12"/>
      <c r="P26" s="12"/>
      <c r="Q26" s="12"/>
      <c r="R26" s="12">
        <f t="shared" si="15"/>
        <v>0</v>
      </c>
      <c r="S26" s="12"/>
      <c r="T26" s="12"/>
      <c r="U26" s="12"/>
      <c r="V26" s="12"/>
      <c r="W26" s="12"/>
      <c r="X26" s="12">
        <f t="shared" si="16"/>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c r="F27" s="12"/>
      <c r="G27" s="12"/>
      <c r="H27" s="12"/>
      <c r="I27" s="12"/>
      <c r="J27" s="12"/>
      <c r="K27" s="12"/>
      <c r="L27" s="12"/>
      <c r="M27" s="12"/>
      <c r="N27" s="12"/>
      <c r="O27" s="12"/>
      <c r="P27" s="12"/>
      <c r="Q27" s="12"/>
      <c r="R27" s="12">
        <f t="shared" si="15"/>
        <v>0</v>
      </c>
      <c r="S27" s="12"/>
      <c r="T27" s="12"/>
      <c r="U27" s="12"/>
      <c r="V27" s="12"/>
      <c r="W27" s="12"/>
      <c r="X27" s="12">
        <f t="shared" si="16"/>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c r="F28" s="12"/>
      <c r="G28" s="12"/>
      <c r="H28" s="12"/>
      <c r="I28" s="12"/>
      <c r="J28" s="12"/>
      <c r="K28" s="12"/>
      <c r="L28" s="12"/>
      <c r="M28" s="12"/>
      <c r="N28" s="12"/>
      <c r="O28" s="12"/>
      <c r="P28" s="12"/>
      <c r="Q28" s="12"/>
      <c r="R28" s="12">
        <f t="shared" si="15"/>
        <v>0</v>
      </c>
      <c r="S28" s="12"/>
      <c r="T28" s="12"/>
      <c r="U28" s="12"/>
      <c r="V28" s="12"/>
      <c r="W28" s="12"/>
      <c r="X28" s="12">
        <f>SUM(Y28:AC28)</f>
        <v>733832.0625</v>
      </c>
      <c r="Y28" s="12">
        <v>730997.0625</v>
      </c>
      <c r="Z28" s="12">
        <v>2835</v>
      </c>
      <c r="AA28" s="12"/>
      <c r="AB28" s="12"/>
      <c r="AC28" s="12"/>
      <c r="AD28" s="12">
        <v>35803.75</v>
      </c>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861176.875</v>
      </c>
      <c r="C29" s="12">
        <f t="shared" si="1"/>
        <v>0</v>
      </c>
      <c r="D29" s="12"/>
      <c r="E29" s="12"/>
      <c r="F29" s="12">
        <v>861176.875</v>
      </c>
      <c r="G29" s="12"/>
      <c r="H29" s="12"/>
      <c r="I29" s="12"/>
      <c r="J29" s="12"/>
      <c r="K29" s="12"/>
      <c r="L29" s="12"/>
      <c r="M29" s="12"/>
      <c r="N29" s="12"/>
      <c r="O29" s="12"/>
      <c r="P29" s="12"/>
      <c r="Q29" s="12"/>
      <c r="R29" s="12">
        <f t="shared" si="15"/>
        <v>0</v>
      </c>
      <c r="S29" s="12"/>
      <c r="T29" s="12"/>
      <c r="U29" s="12"/>
      <c r="V29" s="12"/>
      <c r="W29" s="12">
        <v>88318.546875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c r="F30" s="12"/>
      <c r="G30" s="12"/>
      <c r="H30" s="12"/>
      <c r="I30" s="12"/>
      <c r="J30" s="12"/>
      <c r="K30" s="12"/>
      <c r="L30" s="12"/>
      <c r="M30" s="12"/>
      <c r="N30" s="12"/>
      <c r="O30" s="12"/>
      <c r="P30" s="12"/>
      <c r="Q30" s="12"/>
      <c r="R30" s="12">
        <v>221560</v>
      </c>
      <c r="S30" s="12">
        <v>221560</v>
      </c>
      <c r="T30" s="12"/>
      <c r="U30" s="12"/>
      <c r="V30" s="12"/>
      <c r="W30" s="12"/>
      <c r="X30" s="12">
        <f t="shared" si="16"/>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0"/>
        <v>42741.382202148438</v>
      </c>
      <c r="C31" s="14">
        <f>H31+I31</f>
        <v>0</v>
      </c>
      <c r="D31" s="14">
        <f>SUM(D32:D42)</f>
        <v>42741.382202148438</v>
      </c>
      <c r="E31" s="14">
        <f>SUM(E32:E42)</f>
        <v>0</v>
      </c>
      <c r="F31" s="14">
        <f t="shared" ref="F31:M31" si="17">SUM(F32:F42)</f>
        <v>0</v>
      </c>
      <c r="G31" s="14">
        <f t="shared" si="17"/>
        <v>0</v>
      </c>
      <c r="H31" s="14">
        <f t="shared" si="17"/>
        <v>0</v>
      </c>
      <c r="I31" s="14">
        <f t="shared" si="17"/>
        <v>0</v>
      </c>
      <c r="J31" s="14">
        <f t="shared" si="17"/>
        <v>0</v>
      </c>
      <c r="K31" s="14">
        <f t="shared" si="17"/>
        <v>0</v>
      </c>
      <c r="L31" s="14">
        <f t="shared" si="17"/>
        <v>0</v>
      </c>
      <c r="M31" s="14">
        <f t="shared" si="17"/>
        <v>0</v>
      </c>
      <c r="N31" s="14">
        <f>SUM(N32:N42)</f>
        <v>1183.47900390625</v>
      </c>
      <c r="O31" s="14">
        <v>0</v>
      </c>
      <c r="P31" s="14">
        <v>0</v>
      </c>
      <c r="Q31" s="14">
        <f t="shared" ref="Q31:BF31" si="18">SUM(Q32:Q42)</f>
        <v>0</v>
      </c>
      <c r="R31" s="14">
        <f t="shared" si="18"/>
        <v>0</v>
      </c>
      <c r="S31" s="14">
        <f t="shared" si="18"/>
        <v>0</v>
      </c>
      <c r="T31" s="14">
        <f t="shared" si="18"/>
        <v>0</v>
      </c>
      <c r="U31" s="14">
        <f t="shared" si="18"/>
        <v>0</v>
      </c>
      <c r="V31" s="14">
        <f t="shared" si="18"/>
        <v>0</v>
      </c>
      <c r="W31" s="14">
        <f t="shared" si="18"/>
        <v>11436.4375</v>
      </c>
      <c r="X31" s="14">
        <f t="shared" si="3"/>
        <v>0</v>
      </c>
      <c r="Y31" s="14">
        <f t="shared" si="18"/>
        <v>0</v>
      </c>
      <c r="Z31" s="14">
        <f t="shared" si="18"/>
        <v>0</v>
      </c>
      <c r="AA31" s="14">
        <f t="shared" si="18"/>
        <v>0</v>
      </c>
      <c r="AB31" s="14">
        <f t="shared" si="18"/>
        <v>0</v>
      </c>
      <c r="AC31" s="14">
        <f t="shared" si="18"/>
        <v>0</v>
      </c>
      <c r="AD31" s="14">
        <f t="shared" si="18"/>
        <v>0</v>
      </c>
      <c r="AE31" s="14">
        <f t="shared" si="18"/>
        <v>0</v>
      </c>
      <c r="AF31" s="14">
        <f t="shared" si="18"/>
        <v>0</v>
      </c>
      <c r="AG31" s="14">
        <f t="shared" si="18"/>
        <v>0</v>
      </c>
      <c r="AH31" s="14">
        <f t="shared" si="18"/>
        <v>0</v>
      </c>
      <c r="AI31" s="14">
        <f t="shared" si="18"/>
        <v>0</v>
      </c>
      <c r="AJ31" s="14">
        <f t="shared" si="18"/>
        <v>0</v>
      </c>
      <c r="AK31" s="14">
        <f t="shared" si="18"/>
        <v>0</v>
      </c>
      <c r="AL31" s="14">
        <f t="shared" si="18"/>
        <v>0</v>
      </c>
      <c r="AM31" s="14">
        <f t="shared" si="18"/>
        <v>0</v>
      </c>
      <c r="AN31" s="14">
        <f t="shared" si="18"/>
        <v>0</v>
      </c>
      <c r="AO31" s="14">
        <f t="shared" si="18"/>
        <v>0</v>
      </c>
      <c r="AP31" s="14">
        <f t="shared" si="18"/>
        <v>0</v>
      </c>
      <c r="AQ31" s="14">
        <f t="shared" si="18"/>
        <v>0</v>
      </c>
      <c r="AR31" s="14">
        <f t="shared" si="18"/>
        <v>0</v>
      </c>
      <c r="AS31" s="14">
        <f t="shared" si="18"/>
        <v>0</v>
      </c>
      <c r="AT31" s="14">
        <f t="shared" si="18"/>
        <v>0</v>
      </c>
      <c r="AU31" s="14">
        <f t="shared" si="18"/>
        <v>0</v>
      </c>
      <c r="AV31" s="14">
        <f t="shared" si="18"/>
        <v>0</v>
      </c>
      <c r="AW31" s="14">
        <f>SUM(AW32:AW42)</f>
        <v>0</v>
      </c>
      <c r="AX31" s="14">
        <f t="shared" si="18"/>
        <v>0</v>
      </c>
      <c r="AY31" s="14">
        <f t="shared" si="18"/>
        <v>0</v>
      </c>
      <c r="AZ31" s="14">
        <f t="shared" si="18"/>
        <v>0</v>
      </c>
      <c r="BA31" s="14">
        <f t="shared" si="18"/>
        <v>0</v>
      </c>
      <c r="BB31" s="14">
        <f t="shared" si="18"/>
        <v>0</v>
      </c>
      <c r="BC31" s="14">
        <f t="shared" si="18"/>
        <v>0</v>
      </c>
      <c r="BD31" s="14">
        <f t="shared" si="18"/>
        <v>0</v>
      </c>
      <c r="BE31" s="14">
        <f>SUM(BE32:BE42)</f>
        <v>137826.8564453125</v>
      </c>
      <c r="BF31" s="14">
        <f t="shared" si="18"/>
        <v>0</v>
      </c>
      <c r="BH31" s="7"/>
      <c r="BI31" s="7"/>
      <c r="BJ31" s="7"/>
      <c r="BK31" s="7"/>
    </row>
    <row r="32" spans="1:63" ht="13.5" x14ac:dyDescent="0.25">
      <c r="A32" s="8" t="s">
        <v>74</v>
      </c>
      <c r="B32" s="12">
        <f t="shared" si="0"/>
        <v>352.8900146484375</v>
      </c>
      <c r="C32" s="12">
        <f t="shared" si="1"/>
        <v>0</v>
      </c>
      <c r="D32" s="12">
        <v>352.8900146484375</v>
      </c>
      <c r="E32" s="12"/>
      <c r="F32" s="12"/>
      <c r="G32" s="12"/>
      <c r="H32" s="12"/>
      <c r="I32" s="12"/>
      <c r="J32" s="12"/>
      <c r="K32" s="12"/>
      <c r="L32" s="12"/>
      <c r="M32" s="12"/>
      <c r="N32" s="12"/>
      <c r="O32" s="12"/>
      <c r="P32" s="12"/>
      <c r="Q32" s="12"/>
      <c r="R32" s="12">
        <f t="shared" ref="R32:R43" si="19">SUM(S32:V32)</f>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v>11682.7197265625</v>
      </c>
      <c r="BF32" s="12"/>
    </row>
    <row r="33" spans="1:65" ht="13.5" x14ac:dyDescent="0.25">
      <c r="A33" s="8" t="s">
        <v>75</v>
      </c>
      <c r="B33" s="12">
        <f t="shared" si="0"/>
        <v>0</v>
      </c>
      <c r="C33" s="12">
        <f t="shared" si="1"/>
        <v>0</v>
      </c>
      <c r="D33" s="12"/>
      <c r="E33" s="12"/>
      <c r="F33" s="12"/>
      <c r="G33" s="12"/>
      <c r="H33" s="12"/>
      <c r="I33" s="12"/>
      <c r="J33" s="12"/>
      <c r="K33" s="12"/>
      <c r="L33" s="12"/>
      <c r="M33" s="12"/>
      <c r="N33" s="12"/>
      <c r="O33" s="12"/>
      <c r="P33" s="12"/>
      <c r="Q33" s="12"/>
      <c r="R33" s="12">
        <f t="shared" si="19"/>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42388.4921875</v>
      </c>
      <c r="C34" s="12">
        <f t="shared" si="1"/>
        <v>0</v>
      </c>
      <c r="D34" s="12">
        <v>42388.4921875</v>
      </c>
      <c r="E34" s="12"/>
      <c r="F34" s="12"/>
      <c r="G34" s="12"/>
      <c r="H34" s="12"/>
      <c r="I34" s="12"/>
      <c r="J34" s="12"/>
      <c r="K34" s="12"/>
      <c r="L34" s="12"/>
      <c r="M34" s="12"/>
      <c r="N34" s="12"/>
      <c r="O34" s="12"/>
      <c r="P34" s="12"/>
      <c r="Q34" s="12"/>
      <c r="R34" s="12">
        <f t="shared" si="19"/>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c r="F35" s="12"/>
      <c r="G35" s="12"/>
      <c r="H35" s="12"/>
      <c r="I35" s="12"/>
      <c r="J35" s="12"/>
      <c r="K35" s="12"/>
      <c r="L35" s="12"/>
      <c r="M35" s="12"/>
      <c r="N35" s="12"/>
      <c r="O35" s="12"/>
      <c r="P35" s="12"/>
      <c r="Q35" s="12"/>
      <c r="R35" s="12">
        <f t="shared" si="19"/>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c r="F36" s="12"/>
      <c r="G36" s="12"/>
      <c r="H36" s="12"/>
      <c r="I36" s="12"/>
      <c r="J36" s="12"/>
      <c r="K36" s="12"/>
      <c r="L36" s="12"/>
      <c r="M36" s="12"/>
      <c r="N36" s="12"/>
      <c r="O36" s="12"/>
      <c r="P36" s="12"/>
      <c r="Q36" s="12"/>
      <c r="R36" s="12">
        <f t="shared" si="19"/>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c r="F37" s="12"/>
      <c r="G37" s="12"/>
      <c r="H37" s="12"/>
      <c r="I37" s="12"/>
      <c r="J37" s="12"/>
      <c r="K37" s="12"/>
      <c r="L37" s="12"/>
      <c r="M37" s="12"/>
      <c r="N37" s="12"/>
      <c r="O37" s="12"/>
      <c r="P37" s="12"/>
      <c r="Q37" s="12"/>
      <c r="R37" s="12">
        <f t="shared" si="19"/>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c r="F38" s="12"/>
      <c r="G38" s="12"/>
      <c r="H38" s="12"/>
      <c r="I38" s="12"/>
      <c r="J38" s="12"/>
      <c r="K38" s="12"/>
      <c r="L38" s="12"/>
      <c r="M38" s="12"/>
      <c r="N38" s="12"/>
      <c r="O38" s="12"/>
      <c r="P38" s="12"/>
      <c r="Q38" s="12"/>
      <c r="R38" s="12">
        <f t="shared" si="19"/>
        <v>0</v>
      </c>
      <c r="S38" s="12"/>
      <c r="T38" s="12"/>
      <c r="U38" s="12"/>
      <c r="V38" s="12"/>
      <c r="W38" s="12"/>
      <c r="X38" s="12">
        <f t="shared" si="3"/>
        <v>0</v>
      </c>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44655.40625</v>
      </c>
      <c r="BF38" s="12"/>
    </row>
    <row r="39" spans="1:65" ht="13.5" x14ac:dyDescent="0.25">
      <c r="A39" s="22" t="s">
        <v>125</v>
      </c>
      <c r="B39" s="12">
        <f t="shared" si="0"/>
        <v>0</v>
      </c>
      <c r="C39" s="12">
        <f>H39+I39</f>
        <v>0</v>
      </c>
      <c r="D39" s="12"/>
      <c r="E39" s="12"/>
      <c r="F39" s="12"/>
      <c r="G39" s="12"/>
      <c r="H39" s="12"/>
      <c r="I39" s="12"/>
      <c r="J39" s="12"/>
      <c r="K39" s="12"/>
      <c r="L39" s="12"/>
      <c r="M39" s="12"/>
      <c r="N39" s="12">
        <v>1183.47900390625</v>
      </c>
      <c r="O39" s="12"/>
      <c r="P39" s="12"/>
      <c r="Q39" s="12"/>
      <c r="R39" s="12">
        <f t="shared" si="19"/>
        <v>0</v>
      </c>
      <c r="S39" s="12"/>
      <c r="T39" s="12"/>
      <c r="U39" s="12"/>
      <c r="V39" s="12"/>
      <c r="W39" s="12">
        <v>11436.4375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66722.3984375</v>
      </c>
      <c r="BF39" s="12"/>
    </row>
    <row r="40" spans="1:65" ht="13.5" x14ac:dyDescent="0.25">
      <c r="A40" s="8" t="s">
        <v>77</v>
      </c>
      <c r="B40" s="12">
        <f t="shared" si="0"/>
        <v>0</v>
      </c>
      <c r="C40" s="12">
        <f t="shared" si="1"/>
        <v>0</v>
      </c>
      <c r="D40" s="12"/>
      <c r="E40" s="12"/>
      <c r="F40" s="12"/>
      <c r="G40" s="12"/>
      <c r="H40" s="12"/>
      <c r="I40" s="12"/>
      <c r="J40" s="12"/>
      <c r="K40" s="12"/>
      <c r="L40" s="12"/>
      <c r="M40" s="12"/>
      <c r="N40" s="12"/>
      <c r="O40" s="12"/>
      <c r="P40" s="12"/>
      <c r="Q40" s="12"/>
      <c r="R40" s="12">
        <f t="shared" si="19"/>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14766.33203125</v>
      </c>
      <c r="BF40" s="12"/>
    </row>
    <row r="41" spans="1:65" ht="13.5" x14ac:dyDescent="0.25">
      <c r="A41" s="8" t="s">
        <v>78</v>
      </c>
      <c r="B41" s="12">
        <f t="shared" si="0"/>
        <v>0</v>
      </c>
      <c r="C41" s="12">
        <f t="shared" si="1"/>
        <v>0</v>
      </c>
      <c r="D41" s="12"/>
      <c r="E41" s="12"/>
      <c r="F41" s="12"/>
      <c r="G41" s="12"/>
      <c r="H41" s="12"/>
      <c r="I41" s="12"/>
      <c r="J41" s="12"/>
      <c r="K41" s="12"/>
      <c r="L41" s="12"/>
      <c r="M41" s="12"/>
      <c r="N41" s="12"/>
      <c r="O41" s="12"/>
      <c r="P41" s="12"/>
      <c r="Q41" s="12"/>
      <c r="R41" s="12">
        <f t="shared" si="19"/>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c r="F42" s="12"/>
      <c r="G42" s="12"/>
      <c r="H42" s="12"/>
      <c r="I42" s="12"/>
      <c r="J42" s="12"/>
      <c r="K42" s="12"/>
      <c r="L42" s="12"/>
      <c r="M42" s="12"/>
      <c r="N42" s="12"/>
      <c r="O42" s="12"/>
      <c r="P42" s="12"/>
      <c r="Q42" s="12"/>
      <c r="R42" s="12">
        <f t="shared" si="19"/>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c r="F43" s="12"/>
      <c r="G43" s="12"/>
      <c r="H43" s="12"/>
      <c r="I43" s="12"/>
      <c r="J43" s="12"/>
      <c r="K43" s="12"/>
      <c r="L43" s="12"/>
      <c r="M43" s="12"/>
      <c r="N43" s="12"/>
      <c r="O43" s="12"/>
      <c r="P43" s="12"/>
      <c r="Q43" s="12"/>
      <c r="R43" s="12">
        <f t="shared" si="19"/>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75909.609375</v>
      </c>
      <c r="BF43" s="12"/>
    </row>
    <row r="44" spans="1:65" s="2" customFormat="1" ht="15.75" x14ac:dyDescent="0.2">
      <c r="A44" s="13" t="s">
        <v>80</v>
      </c>
      <c r="B44" s="14">
        <f t="shared" si="0"/>
        <v>434303.08414459229</v>
      </c>
      <c r="C44" s="14">
        <f t="shared" si="1"/>
        <v>0</v>
      </c>
      <c r="D44" s="14">
        <f t="shared" ref="D44" si="20">D45+D59+D67</f>
        <v>1610.8470153808594</v>
      </c>
      <c r="E44" s="14">
        <f t="shared" ref="E44:M44" si="21">E45+E59+E67</f>
        <v>0</v>
      </c>
      <c r="F44" s="14">
        <f>F45+F59+F67</f>
        <v>432692.23712921143</v>
      </c>
      <c r="G44" s="14">
        <f t="shared" si="21"/>
        <v>0</v>
      </c>
      <c r="H44" s="14">
        <f t="shared" si="21"/>
        <v>0</v>
      </c>
      <c r="I44" s="14">
        <f t="shared" si="21"/>
        <v>0</v>
      </c>
      <c r="J44" s="14">
        <f t="shared" si="21"/>
        <v>0</v>
      </c>
      <c r="K44" s="14">
        <f t="shared" si="21"/>
        <v>5428.35791015625</v>
      </c>
      <c r="L44" s="14">
        <f t="shared" si="21"/>
        <v>0</v>
      </c>
      <c r="M44" s="14">
        <f t="shared" si="21"/>
        <v>0</v>
      </c>
      <c r="N44" s="14">
        <f>N45+N59+N67</f>
        <v>23914.453944206238</v>
      </c>
      <c r="O44" s="14">
        <v>0</v>
      </c>
      <c r="P44" s="14">
        <f t="shared" ref="P44:AT44" si="22">P45+P59+P67</f>
        <v>22961</v>
      </c>
      <c r="Q44" s="14">
        <f t="shared" si="22"/>
        <v>0</v>
      </c>
      <c r="R44" s="14">
        <f t="shared" si="22"/>
        <v>425901.1015625</v>
      </c>
      <c r="S44" s="14">
        <f t="shared" si="22"/>
        <v>425901.1015625</v>
      </c>
      <c r="T44" s="14">
        <f t="shared" si="22"/>
        <v>0</v>
      </c>
      <c r="U44" s="14">
        <f t="shared" si="22"/>
        <v>0</v>
      </c>
      <c r="V44" s="14">
        <f t="shared" si="22"/>
        <v>0</v>
      </c>
      <c r="W44" s="14">
        <f t="shared" si="22"/>
        <v>85693.523286819458</v>
      </c>
      <c r="X44" s="14">
        <f t="shared" si="3"/>
        <v>0</v>
      </c>
      <c r="Y44" s="14">
        <f t="shared" si="22"/>
        <v>0</v>
      </c>
      <c r="Z44" s="14">
        <f t="shared" si="22"/>
        <v>0</v>
      </c>
      <c r="AA44" s="14">
        <f t="shared" si="22"/>
        <v>0</v>
      </c>
      <c r="AB44" s="14">
        <f t="shared" si="22"/>
        <v>0</v>
      </c>
      <c r="AC44" s="14">
        <f t="shared" si="22"/>
        <v>0</v>
      </c>
      <c r="AD44" s="14">
        <f t="shared" si="22"/>
        <v>0</v>
      </c>
      <c r="AE44" s="14">
        <f t="shared" si="22"/>
        <v>0</v>
      </c>
      <c r="AF44" s="14">
        <f>AF45+AF59+AF67</f>
        <v>15120.919884443283</v>
      </c>
      <c r="AG44" s="14">
        <f>AG45+AG59+AG67</f>
        <v>403972.73872573674</v>
      </c>
      <c r="AH44" s="14">
        <f>AH45+AH59+AH67</f>
        <v>14499.7841796875</v>
      </c>
      <c r="AI44" s="14">
        <f t="shared" si="22"/>
        <v>46116.1591796875</v>
      </c>
      <c r="AJ44" s="14">
        <f t="shared" si="22"/>
        <v>54495.95703125</v>
      </c>
      <c r="AK44" s="14">
        <f t="shared" si="22"/>
        <v>25430.203951716423</v>
      </c>
      <c r="AL44" s="14">
        <f t="shared" si="22"/>
        <v>505147.26420497894</v>
      </c>
      <c r="AM44" s="14">
        <f t="shared" si="22"/>
        <v>19889.041351318359</v>
      </c>
      <c r="AN44" s="14">
        <f t="shared" si="22"/>
        <v>10366.7470703125</v>
      </c>
      <c r="AO44" s="14">
        <f>AO45+AO59+AO67+AO72</f>
        <v>3838.9571838378906</v>
      </c>
      <c r="AP44" s="14">
        <f t="shared" ref="AP44:AR44" si="23">AP45+AP59+AP67+AP72</f>
        <v>5358.659912109375</v>
      </c>
      <c r="AQ44" s="14">
        <f t="shared" si="23"/>
        <v>14421.748657226563</v>
      </c>
      <c r="AR44" s="14">
        <f t="shared" si="23"/>
        <v>399.58800029754639</v>
      </c>
      <c r="AS44" s="14">
        <f t="shared" si="22"/>
        <v>0</v>
      </c>
      <c r="AT44" s="14">
        <f t="shared" si="22"/>
        <v>0</v>
      </c>
      <c r="AU44" s="14">
        <f>AU45+AU59+AU67</f>
        <v>0</v>
      </c>
      <c r="AV44" s="14">
        <f t="shared" ref="AV44:BD44" si="24">AV45+AV59+AV67</f>
        <v>0</v>
      </c>
      <c r="AW44" s="14">
        <f t="shared" si="24"/>
        <v>0</v>
      </c>
      <c r="AX44" s="14">
        <f t="shared" si="24"/>
        <v>0</v>
      </c>
      <c r="AY44" s="14">
        <f t="shared" si="24"/>
        <v>3869.97998046875</v>
      </c>
      <c r="AZ44" s="14">
        <f t="shared" si="24"/>
        <v>0</v>
      </c>
      <c r="BA44" s="14">
        <f t="shared" si="24"/>
        <v>0</v>
      </c>
      <c r="BB44" s="14">
        <f t="shared" si="24"/>
        <v>0</v>
      </c>
      <c r="BC44" s="14">
        <f t="shared" si="24"/>
        <v>0</v>
      </c>
      <c r="BD44" s="14">
        <f t="shared" si="24"/>
        <v>0</v>
      </c>
      <c r="BE44" s="14">
        <f>BE45+BE59+BE67</f>
        <v>729630.2635345459</v>
      </c>
      <c r="BF44" s="14">
        <f>BF45+BF59+BF67</f>
        <v>0</v>
      </c>
      <c r="BG44" s="6"/>
      <c r="BH44" s="6"/>
      <c r="BI44" s="6"/>
      <c r="BJ44" s="6"/>
      <c r="BK44" s="6"/>
      <c r="BL44" s="6"/>
      <c r="BM44" s="6"/>
    </row>
    <row r="45" spans="1:65" s="2" customFormat="1" x14ac:dyDescent="0.2">
      <c r="A45" s="13" t="s">
        <v>81</v>
      </c>
      <c r="B45" s="14">
        <f t="shared" si="0"/>
        <v>304209.27502441406</v>
      </c>
      <c r="C45" s="14">
        <f t="shared" si="1"/>
        <v>0</v>
      </c>
      <c r="D45" s="14">
        <f>SUM(D46:D58)</f>
        <v>0</v>
      </c>
      <c r="E45" s="14">
        <f>SUM(E46:E58)</f>
        <v>0</v>
      </c>
      <c r="F45" s="14">
        <f t="shared" ref="F45:M45" si="25">SUM(F46:F58)</f>
        <v>304209.27502441406</v>
      </c>
      <c r="G45" s="14">
        <f>SUM(G46:G58)</f>
        <v>0</v>
      </c>
      <c r="H45" s="14">
        <f t="shared" si="25"/>
        <v>0</v>
      </c>
      <c r="I45" s="14">
        <f t="shared" si="25"/>
        <v>0</v>
      </c>
      <c r="J45" s="14">
        <f t="shared" si="25"/>
        <v>0</v>
      </c>
      <c r="K45" s="14">
        <f t="shared" si="25"/>
        <v>5428.35791015625</v>
      </c>
      <c r="L45" s="14">
        <f t="shared" si="25"/>
        <v>0</v>
      </c>
      <c r="M45" s="14">
        <f t="shared" si="25"/>
        <v>0</v>
      </c>
      <c r="N45" s="14">
        <f>SUM(N46:N58)</f>
        <v>23914.453944206238</v>
      </c>
      <c r="O45" s="14">
        <v>0</v>
      </c>
      <c r="P45" s="14">
        <f>SUM(P46:P58)</f>
        <v>22961</v>
      </c>
      <c r="Q45" s="14">
        <f t="shared" ref="Q45:BD45" si="26">SUM(Q46:Q58)</f>
        <v>0</v>
      </c>
      <c r="R45" s="14">
        <f t="shared" si="26"/>
        <v>396975.34375</v>
      </c>
      <c r="S45" s="14">
        <f t="shared" si="26"/>
        <v>396975.34375</v>
      </c>
      <c r="T45" s="14">
        <f t="shared" si="26"/>
        <v>0</v>
      </c>
      <c r="U45" s="14">
        <f t="shared" si="26"/>
        <v>0</v>
      </c>
      <c r="V45" s="14">
        <f t="shared" si="26"/>
        <v>0</v>
      </c>
      <c r="W45" s="14">
        <f t="shared" si="26"/>
        <v>84240.725633621216</v>
      </c>
      <c r="X45" s="14">
        <f t="shared" si="3"/>
        <v>0</v>
      </c>
      <c r="Y45" s="14">
        <f t="shared" si="26"/>
        <v>0</v>
      </c>
      <c r="Z45" s="14">
        <f t="shared" si="26"/>
        <v>0</v>
      </c>
      <c r="AA45" s="14">
        <f t="shared" si="26"/>
        <v>0</v>
      </c>
      <c r="AB45" s="14">
        <f t="shared" si="26"/>
        <v>0</v>
      </c>
      <c r="AC45" s="14">
        <f t="shared" si="26"/>
        <v>0</v>
      </c>
      <c r="AD45" s="14">
        <f t="shared" si="26"/>
        <v>0</v>
      </c>
      <c r="AE45" s="14">
        <f t="shared" si="26"/>
        <v>0</v>
      </c>
      <c r="AF45" s="14">
        <f t="shared" si="26"/>
        <v>789.28086853027344</v>
      </c>
      <c r="AG45" s="14">
        <f>SUM(AG46:AG58)</f>
        <v>3449.2918453961611</v>
      </c>
      <c r="AH45" s="14">
        <f>SUM(AH46:AH58)</f>
        <v>0</v>
      </c>
      <c r="AI45" s="14">
        <f t="shared" si="26"/>
        <v>0</v>
      </c>
      <c r="AJ45" s="14">
        <f t="shared" si="26"/>
        <v>0</v>
      </c>
      <c r="AK45" s="14">
        <f t="shared" si="26"/>
        <v>1654.1783170849085</v>
      </c>
      <c r="AL45" s="14">
        <f t="shared" si="26"/>
        <v>58820.296411514282</v>
      </c>
      <c r="AM45" s="14">
        <f t="shared" si="26"/>
        <v>15619.942070007324</v>
      </c>
      <c r="AN45" s="14">
        <f t="shared" si="26"/>
        <v>10366.7470703125</v>
      </c>
      <c r="AO45" s="14">
        <f t="shared" si="26"/>
        <v>0</v>
      </c>
      <c r="AP45" s="14">
        <f>SUM(AP46:AP58)</f>
        <v>0</v>
      </c>
      <c r="AQ45" s="14">
        <f>SUM(AQ46:AQ58)</f>
        <v>0</v>
      </c>
      <c r="AR45" s="14">
        <f t="shared" si="26"/>
        <v>0</v>
      </c>
      <c r="AS45" s="14">
        <f t="shared" si="26"/>
        <v>0</v>
      </c>
      <c r="AT45" s="14">
        <f t="shared" si="26"/>
        <v>0</v>
      </c>
      <c r="AU45" s="14">
        <f t="shared" si="26"/>
        <v>0</v>
      </c>
      <c r="AV45" s="14">
        <f t="shared" si="26"/>
        <v>0</v>
      </c>
      <c r="AW45" s="14">
        <f t="shared" si="26"/>
        <v>0</v>
      </c>
      <c r="AX45" s="14">
        <f t="shared" si="26"/>
        <v>0</v>
      </c>
      <c r="AY45" s="14">
        <f t="shared" si="26"/>
        <v>0</v>
      </c>
      <c r="AZ45" s="14">
        <f t="shared" si="26"/>
        <v>0</v>
      </c>
      <c r="BA45" s="14">
        <f t="shared" si="26"/>
        <v>0</v>
      </c>
      <c r="BB45" s="14">
        <f t="shared" si="26"/>
        <v>0</v>
      </c>
      <c r="BC45" s="14">
        <f t="shared" si="26"/>
        <v>0</v>
      </c>
      <c r="BD45" s="14">
        <f t="shared" si="26"/>
        <v>0</v>
      </c>
      <c r="BE45" s="14">
        <f>SUM(BE46:BE58)</f>
        <v>385586.12484741211</v>
      </c>
      <c r="BF45" s="14">
        <f>SUM(BF46:BF58)</f>
        <v>0</v>
      </c>
      <c r="BG45" s="5"/>
    </row>
    <row r="46" spans="1:65" ht="13.5" x14ac:dyDescent="0.25">
      <c r="A46" s="22" t="s">
        <v>144</v>
      </c>
      <c r="B46" s="12">
        <f t="shared" si="0"/>
        <v>75728.8984375</v>
      </c>
      <c r="C46" s="12">
        <f t="shared" si="1"/>
        <v>0</v>
      </c>
      <c r="D46" s="12"/>
      <c r="E46" s="12"/>
      <c r="F46" s="12">
        <v>75728.8984375</v>
      </c>
      <c r="G46" s="12"/>
      <c r="H46" s="12"/>
      <c r="I46" s="12"/>
      <c r="J46" s="12"/>
      <c r="K46" s="12">
        <v>5428.35791015625</v>
      </c>
      <c r="L46" s="12"/>
      <c r="M46" s="12"/>
      <c r="N46" s="12">
        <v>6049.716796875</v>
      </c>
      <c r="O46" s="12">
        <v>23257.001953125</v>
      </c>
      <c r="P46" s="12">
        <v>22961</v>
      </c>
      <c r="Q46" s="12"/>
      <c r="R46" s="12">
        <f t="shared" ref="R46:R58" si="27">SUM(S46:V46)</f>
        <v>0</v>
      </c>
      <c r="S46" s="12"/>
      <c r="T46" s="12"/>
      <c r="U46" s="12"/>
      <c r="V46" s="12"/>
      <c r="W46" s="12">
        <v>9877.6650390625</v>
      </c>
      <c r="X46" s="12">
        <f t="shared" si="3"/>
        <v>0</v>
      </c>
      <c r="Y46" s="12"/>
      <c r="Z46" s="12"/>
      <c r="AA46" s="12"/>
      <c r="AB46" s="12"/>
      <c r="AC46" s="12"/>
      <c r="AD46" s="12"/>
      <c r="AE46" s="12"/>
      <c r="AF46" s="12"/>
      <c r="AG46" s="12">
        <v>4.4083800315856934</v>
      </c>
      <c r="AH46" s="12"/>
      <c r="AI46" s="12"/>
      <c r="AJ46" s="12"/>
      <c r="AK46" s="12">
        <v>8.5840001702308655E-2</v>
      </c>
      <c r="AL46" s="12">
        <v>369.54867553710938</v>
      </c>
      <c r="AM46" s="12"/>
      <c r="AN46" s="12"/>
      <c r="AO46" s="12"/>
      <c r="AP46" s="12"/>
      <c r="AQ46" s="12"/>
      <c r="AR46" s="12"/>
      <c r="AS46" s="12"/>
      <c r="AT46" s="12"/>
      <c r="AU46" s="12"/>
      <c r="AV46" s="12"/>
      <c r="AW46" s="12"/>
      <c r="AX46" s="12"/>
      <c r="AY46" s="12"/>
      <c r="AZ46" s="12"/>
      <c r="BA46" s="12"/>
      <c r="BB46" s="12"/>
      <c r="BC46" s="12"/>
      <c r="BD46" s="12"/>
      <c r="BE46" s="12">
        <v>69210.4765625</v>
      </c>
      <c r="BF46" s="12"/>
    </row>
    <row r="47" spans="1:65" ht="13.5" x14ac:dyDescent="0.25">
      <c r="A47" s="22" t="s">
        <v>145</v>
      </c>
      <c r="B47" s="12">
        <f t="shared" si="0"/>
        <v>49487.03125</v>
      </c>
      <c r="C47" s="12">
        <f t="shared" si="1"/>
        <v>0</v>
      </c>
      <c r="D47" s="12"/>
      <c r="E47" s="12"/>
      <c r="F47" s="12">
        <v>49487.03125</v>
      </c>
      <c r="G47" s="12"/>
      <c r="H47" s="12"/>
      <c r="I47" s="12"/>
      <c r="J47" s="12"/>
      <c r="K47" s="12"/>
      <c r="L47" s="12"/>
      <c r="M47" s="12"/>
      <c r="N47" s="12">
        <v>5246.56103515625</v>
      </c>
      <c r="O47" s="12"/>
      <c r="P47" s="12"/>
      <c r="Q47" s="12"/>
      <c r="R47" s="12">
        <f t="shared" si="27"/>
        <v>0</v>
      </c>
      <c r="S47" s="12"/>
      <c r="T47" s="12"/>
      <c r="U47" s="12"/>
      <c r="V47" s="12"/>
      <c r="W47" s="12">
        <v>49995.85546875</v>
      </c>
      <c r="X47" s="12">
        <f t="shared" si="3"/>
        <v>0</v>
      </c>
      <c r="Y47" s="12"/>
      <c r="Z47" s="12"/>
      <c r="AA47" s="12"/>
      <c r="AB47" s="12"/>
      <c r="AC47" s="12"/>
      <c r="AD47" s="12"/>
      <c r="AE47" s="12"/>
      <c r="AF47" s="12"/>
      <c r="AG47" s="12"/>
      <c r="AH47" s="12"/>
      <c r="AI47" s="12"/>
      <c r="AJ47" s="12"/>
      <c r="AK47" s="12">
        <v>163.62843322753906</v>
      </c>
      <c r="AL47" s="12">
        <v>20.862417221069336</v>
      </c>
      <c r="AM47" s="12"/>
      <c r="AN47" s="12"/>
      <c r="AO47" s="12"/>
      <c r="AP47" s="12"/>
      <c r="AQ47" s="12"/>
      <c r="AR47" s="12"/>
      <c r="AS47" s="12"/>
      <c r="AT47" s="12"/>
      <c r="AU47" s="12"/>
      <c r="AV47" s="12"/>
      <c r="AW47" s="12"/>
      <c r="AX47" s="12"/>
      <c r="AY47" s="12"/>
      <c r="AZ47" s="12"/>
      <c r="BA47" s="12"/>
      <c r="BB47" s="12"/>
      <c r="BC47" s="12"/>
      <c r="BD47" s="12"/>
      <c r="BE47" s="12">
        <v>31818.552734375</v>
      </c>
      <c r="BF47" s="12"/>
    </row>
    <row r="48" spans="1:65" ht="13.5" x14ac:dyDescent="0.25">
      <c r="A48" s="8" t="s">
        <v>82</v>
      </c>
      <c r="B48" s="12">
        <f t="shared" si="0"/>
        <v>3481.191162109375</v>
      </c>
      <c r="C48" s="12">
        <f t="shared" si="1"/>
        <v>0</v>
      </c>
      <c r="D48" s="12"/>
      <c r="E48" s="12"/>
      <c r="F48" s="12">
        <v>3481.191162109375</v>
      </c>
      <c r="G48" s="12"/>
      <c r="H48" s="12"/>
      <c r="I48" s="12"/>
      <c r="J48" s="12"/>
      <c r="K48" s="12"/>
      <c r="L48" s="12"/>
      <c r="M48" s="12"/>
      <c r="N48" s="12">
        <v>1747.2359619140625</v>
      </c>
      <c r="O48" s="12"/>
      <c r="P48" s="12"/>
      <c r="Q48" s="12"/>
      <c r="R48" s="12">
        <f t="shared" si="27"/>
        <v>0</v>
      </c>
      <c r="S48" s="12"/>
      <c r="T48" s="12"/>
      <c r="U48" s="12"/>
      <c r="V48" s="12"/>
      <c r="W48" s="12">
        <v>506.87100219726563</v>
      </c>
      <c r="X48" s="12">
        <f t="shared" si="3"/>
        <v>0</v>
      </c>
      <c r="Y48" s="12"/>
      <c r="Z48" s="12"/>
      <c r="AA48" s="12"/>
      <c r="AB48" s="12"/>
      <c r="AC48" s="12"/>
      <c r="AD48" s="12"/>
      <c r="AE48" s="12"/>
      <c r="AF48" s="12"/>
      <c r="AG48" s="12"/>
      <c r="AH48" s="12"/>
      <c r="AI48" s="12"/>
      <c r="AJ48" s="12"/>
      <c r="AK48" s="12">
        <v>19.908590316772461</v>
      </c>
      <c r="AL48" s="12"/>
      <c r="AM48" s="12"/>
      <c r="AN48" s="12"/>
      <c r="AO48" s="12"/>
      <c r="AP48" s="12"/>
      <c r="AQ48" s="12"/>
      <c r="AR48" s="12"/>
      <c r="AS48" s="12"/>
      <c r="AT48" s="12"/>
      <c r="AU48" s="12"/>
      <c r="AV48" s="12"/>
      <c r="AW48" s="12"/>
      <c r="AX48" s="12"/>
      <c r="AY48" s="12"/>
      <c r="AZ48" s="12"/>
      <c r="BA48" s="12"/>
      <c r="BB48" s="12"/>
      <c r="BC48" s="12"/>
      <c r="BD48" s="12"/>
      <c r="BE48" s="12">
        <v>54079.125</v>
      </c>
      <c r="BF48" s="12"/>
    </row>
    <row r="49" spans="1:59" ht="13.5" x14ac:dyDescent="0.25">
      <c r="A49" s="22" t="s">
        <v>146</v>
      </c>
      <c r="B49" s="12">
        <f t="shared" si="0"/>
        <v>43902.296875</v>
      </c>
      <c r="C49" s="12">
        <f t="shared" si="1"/>
        <v>0</v>
      </c>
      <c r="D49" s="12"/>
      <c r="E49" s="12"/>
      <c r="F49" s="12">
        <v>43902.296875</v>
      </c>
      <c r="G49" s="12"/>
      <c r="H49" s="12"/>
      <c r="I49" s="12"/>
      <c r="J49" s="12"/>
      <c r="K49" s="12"/>
      <c r="L49" s="12"/>
      <c r="M49" s="12"/>
      <c r="N49" s="12">
        <v>375.59799194335938</v>
      </c>
      <c r="O49" s="12"/>
      <c r="P49" s="12"/>
      <c r="Q49" s="12"/>
      <c r="R49" s="12">
        <f t="shared" si="27"/>
        <v>0</v>
      </c>
      <c r="S49" s="12"/>
      <c r="T49" s="12"/>
      <c r="U49" s="12"/>
      <c r="V49" s="12"/>
      <c r="W49" s="12">
        <v>15122.775390625</v>
      </c>
      <c r="X49" s="12">
        <f t="shared" si="3"/>
        <v>0</v>
      </c>
      <c r="Y49" s="12"/>
      <c r="Z49" s="12"/>
      <c r="AA49" s="12"/>
      <c r="AB49" s="12"/>
      <c r="AC49" s="12"/>
      <c r="AD49" s="12"/>
      <c r="AE49" s="12"/>
      <c r="AF49" s="12"/>
      <c r="AG49" s="12">
        <v>53.953578948974609</v>
      </c>
      <c r="AH49" s="12"/>
      <c r="AI49" s="12"/>
      <c r="AJ49" s="12"/>
      <c r="AK49" s="12">
        <v>18.546249389648438</v>
      </c>
      <c r="AL49" s="12">
        <v>238.24845886230469</v>
      </c>
      <c r="AM49" s="12"/>
      <c r="AN49" s="12"/>
      <c r="AO49" s="12"/>
      <c r="AP49" s="12"/>
      <c r="AQ49" s="12"/>
      <c r="AR49" s="12"/>
      <c r="AS49" s="12"/>
      <c r="AT49" s="12"/>
      <c r="AU49" s="12"/>
      <c r="AV49" s="12"/>
      <c r="AW49" s="12"/>
      <c r="AX49" s="12"/>
      <c r="AY49" s="12"/>
      <c r="AZ49" s="12"/>
      <c r="BA49" s="12"/>
      <c r="BB49" s="12"/>
      <c r="BC49" s="12"/>
      <c r="BD49" s="12"/>
      <c r="BE49" s="12">
        <v>8843.345703125</v>
      </c>
      <c r="BF49" s="12"/>
    </row>
    <row r="50" spans="1:59" ht="13.5" x14ac:dyDescent="0.25">
      <c r="A50" s="8" t="s">
        <v>83</v>
      </c>
      <c r="B50" s="12">
        <f t="shared" si="0"/>
        <v>0</v>
      </c>
      <c r="C50" s="12">
        <f t="shared" si="1"/>
        <v>0</v>
      </c>
      <c r="D50" s="12"/>
      <c r="E50" s="12"/>
      <c r="F50" s="12"/>
      <c r="G50" s="12"/>
      <c r="H50" s="12"/>
      <c r="I50" s="12"/>
      <c r="J50" s="12"/>
      <c r="K50" s="12"/>
      <c r="L50" s="12"/>
      <c r="M50" s="12"/>
      <c r="N50" s="12">
        <v>14.824000358581543</v>
      </c>
      <c r="O50" s="12"/>
      <c r="P50" s="12"/>
      <c r="Q50" s="12"/>
      <c r="R50" s="12">
        <f t="shared" si="27"/>
        <v>0</v>
      </c>
      <c r="S50" s="12"/>
      <c r="T50" s="12"/>
      <c r="U50" s="12"/>
      <c r="V50" s="12"/>
      <c r="W50" s="12">
        <v>654.31597900390625</v>
      </c>
      <c r="X50" s="12">
        <f t="shared" si="3"/>
        <v>0</v>
      </c>
      <c r="Y50" s="12"/>
      <c r="Z50" s="12"/>
      <c r="AA50" s="12"/>
      <c r="AB50" s="12"/>
      <c r="AC50" s="12"/>
      <c r="AD50" s="12"/>
      <c r="AE50" s="12"/>
      <c r="AF50" s="12"/>
      <c r="AG50" s="12">
        <v>40.826934814453125</v>
      </c>
      <c r="AH50" s="12"/>
      <c r="AI50" s="12"/>
      <c r="AJ50" s="12"/>
      <c r="AK50" s="12"/>
      <c r="AL50" s="12">
        <v>43.399330139160156</v>
      </c>
      <c r="AM50" s="12"/>
      <c r="AN50" s="12"/>
      <c r="AO50" s="12"/>
      <c r="AP50" s="12"/>
      <c r="AQ50" s="12"/>
      <c r="AR50" s="12"/>
      <c r="AS50" s="12"/>
      <c r="AT50" s="12"/>
      <c r="AU50" s="12"/>
      <c r="AV50" s="12"/>
      <c r="AW50" s="12"/>
      <c r="AX50" s="12"/>
      <c r="AY50" s="12"/>
      <c r="AZ50" s="12"/>
      <c r="BA50" s="12"/>
      <c r="BB50" s="12"/>
      <c r="BC50" s="12"/>
      <c r="BD50" s="12"/>
      <c r="BE50" s="12">
        <v>194.11402893066406</v>
      </c>
      <c r="BF50" s="12"/>
    </row>
    <row r="51" spans="1:59" ht="13.5" x14ac:dyDescent="0.25">
      <c r="A51" s="22" t="s">
        <v>147</v>
      </c>
      <c r="B51" s="12">
        <f t="shared" si="0"/>
        <v>0</v>
      </c>
      <c r="C51" s="12">
        <f t="shared" si="1"/>
        <v>0</v>
      </c>
      <c r="D51" s="12"/>
      <c r="E51" s="12"/>
      <c r="F51" s="12"/>
      <c r="G51" s="12"/>
      <c r="H51" s="12"/>
      <c r="I51" s="12"/>
      <c r="J51" s="12"/>
      <c r="K51" s="12"/>
      <c r="L51" s="12"/>
      <c r="M51" s="12"/>
      <c r="N51" s="12">
        <v>358.18099975585938</v>
      </c>
      <c r="O51" s="12"/>
      <c r="P51" s="12"/>
      <c r="Q51" s="12"/>
      <c r="R51" s="12">
        <f t="shared" si="27"/>
        <v>0</v>
      </c>
      <c r="S51" s="12"/>
      <c r="T51" s="12"/>
      <c r="U51" s="12"/>
      <c r="V51" s="12"/>
      <c r="W51" s="12">
        <v>1054.633056640625</v>
      </c>
      <c r="X51" s="12">
        <f t="shared" si="3"/>
        <v>0</v>
      </c>
      <c r="Y51" s="12"/>
      <c r="Z51" s="12"/>
      <c r="AA51" s="12"/>
      <c r="AB51" s="12"/>
      <c r="AC51" s="12"/>
      <c r="AD51" s="12"/>
      <c r="AE51" s="12"/>
      <c r="AF51" s="12">
        <v>555.81072998046875</v>
      </c>
      <c r="AG51" s="12"/>
      <c r="AH51" s="12"/>
      <c r="AI51" s="12"/>
      <c r="AJ51" s="12"/>
      <c r="AK51" s="12"/>
      <c r="AL51" s="12">
        <v>127.07264709472656</v>
      </c>
      <c r="AM51" s="12">
        <v>342.06430053710938</v>
      </c>
      <c r="AN51" s="12"/>
      <c r="AO51" s="12"/>
      <c r="AP51" s="12"/>
      <c r="AQ51" s="12"/>
      <c r="AR51" s="12"/>
      <c r="AS51" s="12"/>
      <c r="AT51" s="12"/>
      <c r="AU51" s="12"/>
      <c r="AV51" s="12"/>
      <c r="AW51" s="12"/>
      <c r="AX51" s="12"/>
      <c r="AY51" s="12"/>
      <c r="AZ51" s="12"/>
      <c r="BA51" s="12"/>
      <c r="BB51" s="12"/>
      <c r="BC51" s="12"/>
      <c r="BD51" s="12"/>
      <c r="BE51" s="12">
        <v>211.63917541503906</v>
      </c>
      <c r="BF51" s="12"/>
    </row>
    <row r="52" spans="1:59" ht="13.5" x14ac:dyDescent="0.25">
      <c r="A52" s="22" t="s">
        <v>148</v>
      </c>
      <c r="B52" s="12">
        <f t="shared" si="0"/>
        <v>1409.0760498046875</v>
      </c>
      <c r="C52" s="12">
        <f t="shared" si="1"/>
        <v>0</v>
      </c>
      <c r="D52" s="12"/>
      <c r="E52" s="12"/>
      <c r="F52" s="12">
        <v>1409.0760498046875</v>
      </c>
      <c r="G52" s="12"/>
      <c r="H52" s="12"/>
      <c r="I52" s="12"/>
      <c r="J52" s="12"/>
      <c r="K52" s="12"/>
      <c r="L52" s="12"/>
      <c r="M52" s="12"/>
      <c r="N52" s="12">
        <v>1001.4639892578125</v>
      </c>
      <c r="O52" s="12"/>
      <c r="P52" s="12"/>
      <c r="Q52" s="12"/>
      <c r="R52" s="12">
        <f t="shared" si="27"/>
        <v>0</v>
      </c>
      <c r="S52" s="12"/>
      <c r="T52" s="12"/>
      <c r="U52" s="12"/>
      <c r="V52" s="12"/>
      <c r="W52" s="12"/>
      <c r="X52" s="12">
        <f t="shared" si="3"/>
        <v>0</v>
      </c>
      <c r="Y52" s="12"/>
      <c r="Z52" s="12"/>
      <c r="AA52" s="12"/>
      <c r="AB52" s="12"/>
      <c r="AC52" s="12"/>
      <c r="AD52" s="12"/>
      <c r="AE52" s="12"/>
      <c r="AF52" s="12">
        <v>135.85734558105469</v>
      </c>
      <c r="AG52" s="12">
        <v>2472.79833984375</v>
      </c>
      <c r="AH52" s="12"/>
      <c r="AI52" s="12"/>
      <c r="AJ52" s="12"/>
      <c r="AK52" s="12">
        <v>458.4200439453125</v>
      </c>
      <c r="AL52" s="12">
        <v>49546.23046875</v>
      </c>
      <c r="AM52" s="12">
        <v>363.68484497070313</v>
      </c>
      <c r="AN52" s="12"/>
      <c r="AO52" s="12"/>
      <c r="AP52" s="12"/>
      <c r="AQ52" s="12"/>
      <c r="AR52" s="12"/>
      <c r="AS52" s="12"/>
      <c r="AT52" s="12"/>
      <c r="AU52" s="12"/>
      <c r="AV52" s="12"/>
      <c r="AW52" s="12"/>
      <c r="AX52" s="12"/>
      <c r="AY52" s="12"/>
      <c r="AZ52" s="12"/>
      <c r="BA52" s="12"/>
      <c r="BB52" s="12"/>
      <c r="BC52" s="12"/>
      <c r="BD52" s="12"/>
      <c r="BE52" s="12">
        <v>110071.9453125</v>
      </c>
      <c r="BF52" s="12"/>
    </row>
    <row r="53" spans="1:59" ht="13.5" x14ac:dyDescent="0.25">
      <c r="A53" s="22" t="s">
        <v>149</v>
      </c>
      <c r="B53" s="12">
        <f t="shared" si="0"/>
        <v>0</v>
      </c>
      <c r="C53" s="12">
        <f t="shared" si="1"/>
        <v>0</v>
      </c>
      <c r="D53" s="12"/>
      <c r="E53" s="12"/>
      <c r="F53" s="12"/>
      <c r="G53" s="12"/>
      <c r="H53" s="12"/>
      <c r="I53" s="12"/>
      <c r="J53" s="12"/>
      <c r="K53" s="12"/>
      <c r="L53" s="12"/>
      <c r="M53" s="12"/>
      <c r="N53" s="12">
        <v>3541.3291015625</v>
      </c>
      <c r="O53" s="12"/>
      <c r="P53" s="12"/>
      <c r="Q53" s="12"/>
      <c r="R53" s="12">
        <f t="shared" si="27"/>
        <v>0</v>
      </c>
      <c r="S53" s="12"/>
      <c r="T53" s="12"/>
      <c r="U53" s="12"/>
      <c r="V53" s="12"/>
      <c r="W53" s="12">
        <v>3824.499755859375</v>
      </c>
      <c r="X53" s="12">
        <f t="shared" si="3"/>
        <v>0</v>
      </c>
      <c r="Y53" s="12"/>
      <c r="Z53" s="12"/>
      <c r="AA53" s="12"/>
      <c r="AB53" s="12"/>
      <c r="AC53" s="12"/>
      <c r="AD53" s="12"/>
      <c r="AE53" s="12"/>
      <c r="AF53" s="12"/>
      <c r="AG53" s="12">
        <v>22.038822174072266</v>
      </c>
      <c r="AH53" s="12"/>
      <c r="AI53" s="12"/>
      <c r="AJ53" s="12"/>
      <c r="AK53" s="12">
        <v>130.46644592285156</v>
      </c>
      <c r="AL53" s="12">
        <v>414.03497314453125</v>
      </c>
      <c r="AM53" s="12">
        <v>54.638980865478516</v>
      </c>
      <c r="AN53" s="12"/>
      <c r="AO53" s="12"/>
      <c r="AP53" s="12"/>
      <c r="AQ53" s="12"/>
      <c r="AR53" s="12"/>
      <c r="AS53" s="12"/>
      <c r="AT53" s="12"/>
      <c r="AU53" s="12"/>
      <c r="AV53" s="12"/>
      <c r="AW53" s="12"/>
      <c r="AX53" s="12"/>
      <c r="AY53" s="12"/>
      <c r="AZ53" s="12"/>
      <c r="BA53" s="12"/>
      <c r="BB53" s="12"/>
      <c r="BC53" s="12"/>
      <c r="BD53" s="12"/>
      <c r="BE53" s="12">
        <v>2663.481689453125</v>
      </c>
      <c r="BF53" s="12"/>
    </row>
    <row r="54" spans="1:59" ht="13.5" x14ac:dyDescent="0.25">
      <c r="A54" s="22" t="s">
        <v>150</v>
      </c>
      <c r="B54" s="12">
        <f t="shared" si="0"/>
        <v>0</v>
      </c>
      <c r="C54" s="12">
        <f t="shared" si="1"/>
        <v>0</v>
      </c>
      <c r="D54" s="12"/>
      <c r="E54" s="12"/>
      <c r="F54" s="12"/>
      <c r="G54" s="12"/>
      <c r="H54" s="12"/>
      <c r="I54" s="12"/>
      <c r="J54" s="12"/>
      <c r="K54" s="12"/>
      <c r="L54" s="12"/>
      <c r="M54" s="12"/>
      <c r="N54" s="12">
        <v>3541.3291015625</v>
      </c>
      <c r="O54" s="12"/>
      <c r="P54" s="12"/>
      <c r="Q54" s="12"/>
      <c r="R54" s="12">
        <f t="shared" si="27"/>
        <v>0</v>
      </c>
      <c r="S54" s="12"/>
      <c r="T54" s="12"/>
      <c r="U54" s="12"/>
      <c r="V54" s="12"/>
      <c r="W54" s="12">
        <v>624.001708984375</v>
      </c>
      <c r="X54" s="12">
        <f t="shared" si="3"/>
        <v>0</v>
      </c>
      <c r="Y54" s="12"/>
      <c r="Z54" s="12"/>
      <c r="AA54" s="12"/>
      <c r="AB54" s="12"/>
      <c r="AC54" s="12"/>
      <c r="AD54" s="12"/>
      <c r="AE54" s="12"/>
      <c r="AF54" s="12"/>
      <c r="AG54" s="12">
        <v>0.22572000324726105</v>
      </c>
      <c r="AH54" s="12"/>
      <c r="AI54" s="12"/>
      <c r="AJ54" s="12"/>
      <c r="AK54" s="12"/>
      <c r="AL54" s="12">
        <v>90.221946716308594</v>
      </c>
      <c r="AM54" s="12">
        <v>32.583572387695313</v>
      </c>
      <c r="AN54" s="12"/>
      <c r="AO54" s="12"/>
      <c r="AP54" s="12"/>
      <c r="AQ54" s="12"/>
      <c r="AR54" s="12"/>
      <c r="AS54" s="12"/>
      <c r="AT54" s="12"/>
      <c r="AU54" s="12"/>
      <c r="AV54" s="12"/>
      <c r="AW54" s="12"/>
      <c r="AX54" s="12"/>
      <c r="AY54" s="12"/>
      <c r="AZ54" s="12"/>
      <c r="BA54" s="12"/>
      <c r="BB54" s="12"/>
      <c r="BC54" s="12"/>
      <c r="BD54" s="12"/>
      <c r="BE54" s="12">
        <v>4144.85205078125</v>
      </c>
      <c r="BF54" s="12"/>
    </row>
    <row r="55" spans="1:59" ht="13.5" x14ac:dyDescent="0.25">
      <c r="A55" s="8" t="s">
        <v>84</v>
      </c>
      <c r="B55" s="12">
        <f t="shared" si="0"/>
        <v>0</v>
      </c>
      <c r="C55" s="12">
        <f t="shared" si="1"/>
        <v>0</v>
      </c>
      <c r="D55" s="12"/>
      <c r="E55" s="12"/>
      <c r="F55" s="12"/>
      <c r="G55" s="12"/>
      <c r="H55" s="12"/>
      <c r="I55" s="12"/>
      <c r="J55" s="12"/>
      <c r="K55" s="12"/>
      <c r="L55" s="12"/>
      <c r="M55" s="12"/>
      <c r="N55" s="12"/>
      <c r="O55" s="12"/>
      <c r="P55" s="12"/>
      <c r="Q55" s="12"/>
      <c r="R55" s="12">
        <f t="shared" si="27"/>
        <v>0</v>
      </c>
      <c r="S55" s="12"/>
      <c r="T55" s="12"/>
      <c r="U55" s="12"/>
      <c r="V55" s="12"/>
      <c r="W55" s="12"/>
      <c r="X55" s="12">
        <f t="shared" si="3"/>
        <v>0</v>
      </c>
      <c r="Y55" s="12"/>
      <c r="Z55" s="12"/>
      <c r="AA55" s="12"/>
      <c r="AB55" s="12"/>
      <c r="AC55" s="12"/>
      <c r="AD55" s="12"/>
      <c r="AE55" s="12"/>
      <c r="AF55" s="12"/>
      <c r="AG55" s="12"/>
      <c r="AH55" s="12"/>
      <c r="AI55" s="12"/>
      <c r="AJ55" s="12"/>
      <c r="AK55" s="12">
        <v>0.14800000190734863</v>
      </c>
      <c r="AL55" s="12">
        <v>45.011722564697266</v>
      </c>
      <c r="AM55" s="12"/>
      <c r="AN55" s="12"/>
      <c r="AO55" s="12"/>
      <c r="AP55" s="12"/>
      <c r="AQ55" s="12"/>
      <c r="AR55" s="12"/>
      <c r="AS55" s="12"/>
      <c r="AT55" s="12"/>
      <c r="AU55" s="12"/>
      <c r="AV55" s="12"/>
      <c r="AW55" s="12"/>
      <c r="AX55" s="12"/>
      <c r="AY55" s="12"/>
      <c r="AZ55" s="12"/>
      <c r="BA55" s="12"/>
      <c r="BB55" s="12"/>
      <c r="BC55" s="12"/>
      <c r="BD55" s="12"/>
      <c r="BE55" s="12">
        <v>1197.02490234375</v>
      </c>
      <c r="BF55" s="12"/>
    </row>
    <row r="56" spans="1:59" ht="13.5" x14ac:dyDescent="0.25">
      <c r="A56" s="8" t="s">
        <v>85</v>
      </c>
      <c r="B56" s="12">
        <f t="shared" si="0"/>
        <v>0</v>
      </c>
      <c r="C56" s="12">
        <f t="shared" si="1"/>
        <v>0</v>
      </c>
      <c r="D56" s="12"/>
      <c r="E56" s="12"/>
      <c r="F56" s="12"/>
      <c r="G56" s="12"/>
      <c r="H56" s="12"/>
      <c r="I56" s="12"/>
      <c r="J56" s="12"/>
      <c r="K56" s="12"/>
      <c r="L56" s="12"/>
      <c r="M56" s="12"/>
      <c r="N56" s="12"/>
      <c r="O56" s="12"/>
      <c r="P56" s="12"/>
      <c r="Q56" s="12"/>
      <c r="R56" s="12">
        <f t="shared" si="27"/>
        <v>0</v>
      </c>
      <c r="S56" s="12"/>
      <c r="T56" s="12"/>
      <c r="U56" s="12"/>
      <c r="V56" s="12"/>
      <c r="W56" s="12"/>
      <c r="X56" s="12">
        <f t="shared" si="3"/>
        <v>0</v>
      </c>
      <c r="Y56" s="12"/>
      <c r="Z56" s="12"/>
      <c r="AA56" s="12"/>
      <c r="AB56" s="12"/>
      <c r="AC56" s="12"/>
      <c r="AD56" s="12"/>
      <c r="AE56" s="12"/>
      <c r="AF56" s="12"/>
      <c r="AG56" s="12">
        <v>226.61502075195313</v>
      </c>
      <c r="AH56" s="12"/>
      <c r="AI56" s="12"/>
      <c r="AJ56" s="12"/>
      <c r="AK56" s="12">
        <v>296.85916137695313</v>
      </c>
      <c r="AL56" s="12">
        <v>4742.298828125</v>
      </c>
      <c r="AM56" s="12">
        <v>13502.4296875</v>
      </c>
      <c r="AN56" s="12"/>
      <c r="AO56" s="12"/>
      <c r="AP56" s="12"/>
      <c r="AQ56" s="12"/>
      <c r="AR56" s="12"/>
      <c r="AS56" s="12"/>
      <c r="AT56" s="12"/>
      <c r="AU56" s="12"/>
      <c r="AV56" s="12"/>
      <c r="AW56" s="12"/>
      <c r="AX56" s="12"/>
      <c r="AY56" s="12"/>
      <c r="AZ56" s="12"/>
      <c r="BA56" s="12"/>
      <c r="BB56" s="12"/>
      <c r="BC56" s="12"/>
      <c r="BD56" s="12"/>
      <c r="BE56" s="12">
        <v>656.530517578125</v>
      </c>
      <c r="BF56" s="12"/>
    </row>
    <row r="57" spans="1:59" ht="13.5" x14ac:dyDescent="0.25">
      <c r="A57" s="8" t="s">
        <v>86</v>
      </c>
      <c r="B57" s="12">
        <f t="shared" si="0"/>
        <v>0</v>
      </c>
      <c r="C57" s="12">
        <f t="shared" si="1"/>
        <v>0</v>
      </c>
      <c r="D57" s="12"/>
      <c r="E57" s="12"/>
      <c r="F57" s="12"/>
      <c r="G57" s="12"/>
      <c r="H57" s="12"/>
      <c r="I57" s="12"/>
      <c r="J57" s="12"/>
      <c r="K57" s="12"/>
      <c r="L57" s="12"/>
      <c r="M57" s="12"/>
      <c r="N57" s="12"/>
      <c r="O57" s="12"/>
      <c r="P57" s="12"/>
      <c r="Q57" s="12"/>
      <c r="R57" s="12">
        <f t="shared" si="27"/>
        <v>0</v>
      </c>
      <c r="S57" s="12"/>
      <c r="T57" s="12"/>
      <c r="U57" s="12"/>
      <c r="V57" s="12"/>
      <c r="W57" s="12">
        <v>14.420000076293945</v>
      </c>
      <c r="X57" s="12">
        <f t="shared" si="3"/>
        <v>0</v>
      </c>
      <c r="Y57" s="12"/>
      <c r="Z57" s="12"/>
      <c r="AA57" s="12"/>
      <c r="AB57" s="12"/>
      <c r="AC57" s="12"/>
      <c r="AD57" s="12"/>
      <c r="AE57" s="12"/>
      <c r="AF57" s="12">
        <v>97.61279296875</v>
      </c>
      <c r="AG57" s="12"/>
      <c r="AH57" s="12"/>
      <c r="AI57" s="12"/>
      <c r="AJ57" s="12"/>
      <c r="AK57" s="12">
        <v>12.04054069519043</v>
      </c>
      <c r="AL57" s="12"/>
      <c r="AM57" s="12">
        <v>21.506992340087891</v>
      </c>
      <c r="AN57" s="12"/>
      <c r="AO57" s="12"/>
      <c r="AP57" s="12"/>
      <c r="AQ57" s="12"/>
      <c r="AR57" s="12"/>
      <c r="AS57" s="12"/>
      <c r="AT57" s="12"/>
      <c r="AU57" s="12"/>
      <c r="AV57" s="12"/>
      <c r="AW57" s="12"/>
      <c r="AX57" s="12"/>
      <c r="AY57" s="12"/>
      <c r="AZ57" s="12"/>
      <c r="BA57" s="12"/>
      <c r="BB57" s="12"/>
      <c r="BC57" s="12"/>
      <c r="BD57" s="12"/>
      <c r="BE57" s="12">
        <v>593.00592041015625</v>
      </c>
      <c r="BF57" s="12"/>
    </row>
    <row r="58" spans="1:59" ht="13.5" x14ac:dyDescent="0.25">
      <c r="A58" s="22" t="s">
        <v>151</v>
      </c>
      <c r="B58" s="12">
        <f t="shared" si="0"/>
        <v>130200.78125</v>
      </c>
      <c r="C58" s="12">
        <f t="shared" si="1"/>
        <v>0</v>
      </c>
      <c r="D58" s="12"/>
      <c r="E58" s="12"/>
      <c r="F58" s="12">
        <v>130200.78125</v>
      </c>
      <c r="G58" s="12"/>
      <c r="H58" s="12"/>
      <c r="I58" s="12"/>
      <c r="J58" s="12"/>
      <c r="K58" s="12"/>
      <c r="L58" s="12"/>
      <c r="M58" s="12"/>
      <c r="N58" s="12">
        <v>2038.2149658203125</v>
      </c>
      <c r="O58" s="12"/>
      <c r="P58" s="12"/>
      <c r="Q58" s="12"/>
      <c r="R58" s="12">
        <f t="shared" si="27"/>
        <v>396975.34375</v>
      </c>
      <c r="S58" s="12">
        <v>396975.34375</v>
      </c>
      <c r="T58" s="12"/>
      <c r="U58" s="12"/>
      <c r="V58" s="12"/>
      <c r="W58" s="12">
        <v>2565.688232421875</v>
      </c>
      <c r="X58" s="12">
        <f t="shared" si="3"/>
        <v>0</v>
      </c>
      <c r="Y58" s="12"/>
      <c r="Z58" s="12"/>
      <c r="AA58" s="12"/>
      <c r="AB58" s="12"/>
      <c r="AC58" s="12"/>
      <c r="AD58" s="12"/>
      <c r="AE58" s="12"/>
      <c r="AF58" s="12"/>
      <c r="AG58" s="12">
        <v>628.425048828125</v>
      </c>
      <c r="AH58" s="12"/>
      <c r="AI58" s="12"/>
      <c r="AJ58" s="12"/>
      <c r="AK58" s="12">
        <v>554.07501220703125</v>
      </c>
      <c r="AL58" s="12">
        <v>3183.366943359375</v>
      </c>
      <c r="AM58" s="12">
        <v>1303.03369140625</v>
      </c>
      <c r="AN58" s="12">
        <v>10366.7470703125</v>
      </c>
      <c r="AO58" s="12"/>
      <c r="AP58" s="12"/>
      <c r="AQ58" s="12"/>
      <c r="AR58" s="12"/>
      <c r="AS58" s="12"/>
      <c r="AT58" s="12"/>
      <c r="AU58" s="12"/>
      <c r="AV58" s="12"/>
      <c r="AW58" s="12"/>
      <c r="AX58" s="12"/>
      <c r="AY58" s="12"/>
      <c r="AZ58" s="12"/>
      <c r="BA58" s="12"/>
      <c r="BB58" s="12"/>
      <c r="BC58" s="12"/>
      <c r="BD58" s="12"/>
      <c r="BE58" s="12">
        <v>101902.03125</v>
      </c>
      <c r="BF58" s="12"/>
    </row>
    <row r="59" spans="1:59" s="2" customFormat="1" x14ac:dyDescent="0.2">
      <c r="A59" s="13" t="s">
        <v>87</v>
      </c>
      <c r="B59" s="14">
        <f t="shared" si="0"/>
        <v>42.930000305175781</v>
      </c>
      <c r="C59" s="14">
        <f t="shared" si="1"/>
        <v>0</v>
      </c>
      <c r="D59" s="14">
        <f t="shared" ref="D59" si="28">SUM(D60:D66)</f>
        <v>0</v>
      </c>
      <c r="E59" s="14">
        <f t="shared" ref="E59:M59" si="29">SUM(E60:E66)</f>
        <v>0</v>
      </c>
      <c r="F59" s="14">
        <f t="shared" si="29"/>
        <v>42.930000305175781</v>
      </c>
      <c r="G59" s="14">
        <f t="shared" si="29"/>
        <v>0</v>
      </c>
      <c r="H59" s="14">
        <f t="shared" si="29"/>
        <v>0</v>
      </c>
      <c r="I59" s="14">
        <f t="shared" si="29"/>
        <v>0</v>
      </c>
      <c r="J59" s="14">
        <f t="shared" si="29"/>
        <v>0</v>
      </c>
      <c r="K59" s="14">
        <f t="shared" si="29"/>
        <v>0</v>
      </c>
      <c r="L59" s="14">
        <f t="shared" si="29"/>
        <v>0</v>
      </c>
      <c r="M59" s="14">
        <f t="shared" si="29"/>
        <v>0</v>
      </c>
      <c r="N59" s="14">
        <f>SUM(N60:N66)</f>
        <v>0</v>
      </c>
      <c r="O59" s="14">
        <v>0</v>
      </c>
      <c r="P59" s="14">
        <v>0</v>
      </c>
      <c r="Q59" s="14">
        <f t="shared" ref="Q59:BD59" si="30">SUM(Q60:Q66)</f>
        <v>0</v>
      </c>
      <c r="R59" s="14">
        <f t="shared" si="30"/>
        <v>0</v>
      </c>
      <c r="S59" s="14">
        <f t="shared" si="30"/>
        <v>0</v>
      </c>
      <c r="T59" s="14">
        <f t="shared" si="30"/>
        <v>0</v>
      </c>
      <c r="U59" s="14">
        <f t="shared" si="30"/>
        <v>0</v>
      </c>
      <c r="V59" s="14">
        <f t="shared" si="30"/>
        <v>0</v>
      </c>
      <c r="W59" s="14">
        <f t="shared" si="30"/>
        <v>0</v>
      </c>
      <c r="X59" s="14">
        <f t="shared" si="3"/>
        <v>0</v>
      </c>
      <c r="Y59" s="14">
        <f t="shared" si="30"/>
        <v>0</v>
      </c>
      <c r="Z59" s="14">
        <f t="shared" si="30"/>
        <v>0</v>
      </c>
      <c r="AA59" s="14">
        <f t="shared" si="30"/>
        <v>0</v>
      </c>
      <c r="AB59" s="14">
        <f t="shared" si="30"/>
        <v>0</v>
      </c>
      <c r="AC59" s="14">
        <f t="shared" si="30"/>
        <v>0</v>
      </c>
      <c r="AD59" s="14">
        <f t="shared" si="30"/>
        <v>0</v>
      </c>
      <c r="AE59" s="14">
        <f t="shared" si="30"/>
        <v>0</v>
      </c>
      <c r="AF59" s="14">
        <f>SUM(AF60:AF66)</f>
        <v>125.96045684814453</v>
      </c>
      <c r="AG59" s="14">
        <f>SUM(AG60:AG66)</f>
        <v>269378.60703659058</v>
      </c>
      <c r="AH59" s="14">
        <f>SUM(AH60:AH66)</f>
        <v>14499.7841796875</v>
      </c>
      <c r="AI59" s="14">
        <f t="shared" si="30"/>
        <v>46116.1591796875</v>
      </c>
      <c r="AJ59" s="14">
        <f t="shared" si="30"/>
        <v>54495.95703125</v>
      </c>
      <c r="AK59" s="14">
        <f t="shared" si="30"/>
        <v>647.54809556901455</v>
      </c>
      <c r="AL59" s="14">
        <f t="shared" si="30"/>
        <v>374604.96746826172</v>
      </c>
      <c r="AM59" s="14">
        <f t="shared" si="30"/>
        <v>1223.0257949829102</v>
      </c>
      <c r="AN59" s="14">
        <f t="shared" si="30"/>
        <v>0</v>
      </c>
      <c r="AO59" s="14">
        <f>SUM(AO60:AO66)</f>
        <v>0</v>
      </c>
      <c r="AP59" s="14">
        <f>SUM(AP60:AP66)</f>
        <v>0</v>
      </c>
      <c r="AQ59" s="14">
        <f>SUM(AQ60:AQ66)</f>
        <v>0</v>
      </c>
      <c r="AR59" s="14">
        <f t="shared" si="30"/>
        <v>0</v>
      </c>
      <c r="AS59" s="14">
        <f t="shared" si="30"/>
        <v>0</v>
      </c>
      <c r="AT59" s="14">
        <f t="shared" si="30"/>
        <v>0</v>
      </c>
      <c r="AU59" s="14">
        <f t="shared" si="30"/>
        <v>0</v>
      </c>
      <c r="AV59" s="14">
        <f t="shared" si="30"/>
        <v>0</v>
      </c>
      <c r="AW59" s="14">
        <f t="shared" si="30"/>
        <v>0</v>
      </c>
      <c r="AX59" s="14">
        <f t="shared" si="30"/>
        <v>0</v>
      </c>
      <c r="AY59" s="14">
        <f t="shared" si="30"/>
        <v>0</v>
      </c>
      <c r="AZ59" s="14">
        <f t="shared" si="30"/>
        <v>0</v>
      </c>
      <c r="BA59" s="14">
        <f t="shared" si="30"/>
        <v>0</v>
      </c>
      <c r="BB59" s="14">
        <f t="shared" si="30"/>
        <v>0</v>
      </c>
      <c r="BC59" s="14">
        <f t="shared" si="30"/>
        <v>0</v>
      </c>
      <c r="BD59" s="14">
        <f t="shared" si="30"/>
        <v>0</v>
      </c>
      <c r="BE59" s="14">
        <f>SUM(BE60:BE66)</f>
        <v>11990.943130493164</v>
      </c>
      <c r="BF59" s="14">
        <f>SUM(BF60:BF66)</f>
        <v>0</v>
      </c>
      <c r="BG59" s="5"/>
    </row>
    <row r="60" spans="1:59" ht="13.5" x14ac:dyDescent="0.25">
      <c r="A60" s="8" t="s">
        <v>88</v>
      </c>
      <c r="B60" s="12">
        <f t="shared" si="0"/>
        <v>0</v>
      </c>
      <c r="C60" s="12">
        <f t="shared" si="1"/>
        <v>0</v>
      </c>
      <c r="D60" s="12"/>
      <c r="E60" s="12"/>
      <c r="F60" s="12"/>
      <c r="G60" s="12"/>
      <c r="H60" s="12"/>
      <c r="I60" s="12"/>
      <c r="J60" s="12"/>
      <c r="K60" s="12"/>
      <c r="L60" s="12"/>
      <c r="M60" s="12"/>
      <c r="N60" s="12"/>
      <c r="O60" s="12"/>
      <c r="P60" s="12"/>
      <c r="Q60" s="12"/>
      <c r="R60" s="12">
        <f t="shared" ref="R60:R66" si="31">SUM(S60:V60)</f>
        <v>0</v>
      </c>
      <c r="S60" s="12"/>
      <c r="T60" s="12"/>
      <c r="U60" s="12"/>
      <c r="V60" s="12"/>
      <c r="W60" s="12"/>
      <c r="X60" s="12">
        <f t="shared" si="3"/>
        <v>0</v>
      </c>
      <c r="Y60" s="12"/>
      <c r="Z60" s="12"/>
      <c r="AA60" s="12"/>
      <c r="AB60" s="12"/>
      <c r="AC60" s="12"/>
      <c r="AD60" s="12"/>
      <c r="AE60" s="12"/>
      <c r="AF60" s="12"/>
      <c r="AG60" s="12"/>
      <c r="AH60" s="12">
        <v>14499.7841796875</v>
      </c>
      <c r="AI60" s="12">
        <v>36892.92578125</v>
      </c>
      <c r="AJ60" s="12">
        <v>43596.765625</v>
      </c>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c r="F61" s="12"/>
      <c r="G61" s="12"/>
      <c r="H61" s="12"/>
      <c r="I61" s="12"/>
      <c r="J61" s="12"/>
      <c r="K61" s="12"/>
      <c r="L61" s="12"/>
      <c r="M61" s="12"/>
      <c r="N61" s="12"/>
      <c r="O61" s="12"/>
      <c r="P61" s="12"/>
      <c r="Q61" s="12"/>
      <c r="R61" s="12">
        <f t="shared" si="31"/>
        <v>0</v>
      </c>
      <c r="S61" s="12"/>
      <c r="T61" s="12"/>
      <c r="U61" s="12"/>
      <c r="V61" s="12"/>
      <c r="W61" s="12"/>
      <c r="X61" s="12">
        <f t="shared" si="3"/>
        <v>0</v>
      </c>
      <c r="Y61" s="12"/>
      <c r="Z61" s="12"/>
      <c r="AA61" s="12"/>
      <c r="AB61" s="12"/>
      <c r="AC61" s="12"/>
      <c r="AD61" s="12"/>
      <c r="AE61" s="12"/>
      <c r="AF61" s="12"/>
      <c r="AG61" s="12">
        <v>479.57601928710938</v>
      </c>
      <c r="AH61" s="12"/>
      <c r="AI61" s="12">
        <v>9223.2333984375</v>
      </c>
      <c r="AJ61" s="12">
        <v>10899.19140625</v>
      </c>
      <c r="AK61" s="12">
        <v>17.502481460571289</v>
      </c>
      <c r="AL61" s="12">
        <v>766.48553466796875</v>
      </c>
      <c r="AM61" s="12"/>
      <c r="AN61" s="12"/>
      <c r="AO61" s="12"/>
      <c r="AP61" s="12"/>
      <c r="AQ61" s="12"/>
      <c r="AR61" s="12"/>
      <c r="AS61" s="12"/>
      <c r="AT61" s="12"/>
      <c r="AU61" s="12"/>
      <c r="AV61" s="12"/>
      <c r="AW61" s="12"/>
      <c r="AX61" s="12"/>
      <c r="AY61" s="12"/>
      <c r="AZ61" s="12"/>
      <c r="BA61" s="12"/>
      <c r="BB61" s="12"/>
      <c r="BC61" s="12"/>
      <c r="BD61" s="12"/>
      <c r="BE61" s="12">
        <v>264.09503173828125</v>
      </c>
      <c r="BF61" s="12"/>
    </row>
    <row r="62" spans="1:59" ht="13.5" x14ac:dyDescent="0.25">
      <c r="A62" s="8" t="s">
        <v>90</v>
      </c>
      <c r="B62" s="12">
        <f t="shared" si="0"/>
        <v>0</v>
      </c>
      <c r="C62" s="12">
        <f t="shared" si="1"/>
        <v>0</v>
      </c>
      <c r="D62" s="12"/>
      <c r="E62" s="12"/>
      <c r="F62" s="12"/>
      <c r="G62" s="12"/>
      <c r="H62" s="12"/>
      <c r="I62" s="12"/>
      <c r="J62" s="12"/>
      <c r="K62" s="12"/>
      <c r="L62" s="12"/>
      <c r="M62" s="12"/>
      <c r="N62" s="12"/>
      <c r="O62" s="12"/>
      <c r="P62" s="12"/>
      <c r="Q62" s="12"/>
      <c r="R62" s="12">
        <f t="shared" si="31"/>
        <v>0</v>
      </c>
      <c r="S62" s="12"/>
      <c r="T62" s="12"/>
      <c r="U62" s="12"/>
      <c r="V62" s="12"/>
      <c r="W62" s="12"/>
      <c r="X62" s="12">
        <f t="shared" si="3"/>
        <v>0</v>
      </c>
      <c r="Y62" s="12"/>
      <c r="Z62" s="12"/>
      <c r="AA62" s="12"/>
      <c r="AB62" s="12"/>
      <c r="AC62" s="12"/>
      <c r="AD62" s="12"/>
      <c r="AE62" s="12"/>
      <c r="AF62" s="12">
        <v>117.25839233398438</v>
      </c>
      <c r="AG62" s="12">
        <v>266758.46875</v>
      </c>
      <c r="AH62" s="12"/>
      <c r="AI62" s="12"/>
      <c r="AJ62" s="12"/>
      <c r="AK62" s="12">
        <v>625.44244384765625</v>
      </c>
      <c r="AL62" s="12">
        <v>356584.5625</v>
      </c>
      <c r="AM62" s="12">
        <v>100.16751861572266</v>
      </c>
      <c r="AN62" s="12"/>
      <c r="AO62" s="12"/>
      <c r="AP62" s="12"/>
      <c r="AQ62" s="12"/>
      <c r="AR62" s="12"/>
      <c r="AS62" s="12"/>
      <c r="AT62" s="12"/>
      <c r="AU62" s="12"/>
      <c r="AV62" s="12"/>
      <c r="AW62" s="12"/>
      <c r="AX62" s="12"/>
      <c r="AY62" s="12"/>
      <c r="AZ62" s="12"/>
      <c r="BA62" s="12"/>
      <c r="BB62" s="12"/>
      <c r="BC62" s="12"/>
      <c r="BD62" s="12"/>
      <c r="BE62" s="12">
        <v>166.84565734863281</v>
      </c>
      <c r="BF62" s="12"/>
    </row>
    <row r="63" spans="1:59" ht="13.5" x14ac:dyDescent="0.25">
      <c r="A63" s="8" t="s">
        <v>91</v>
      </c>
      <c r="B63" s="12">
        <f t="shared" si="0"/>
        <v>0</v>
      </c>
      <c r="C63" s="12">
        <f t="shared" si="1"/>
        <v>0</v>
      </c>
      <c r="D63" s="12"/>
      <c r="E63" s="12"/>
      <c r="F63" s="12"/>
      <c r="G63" s="12"/>
      <c r="H63" s="12"/>
      <c r="I63" s="12"/>
      <c r="J63" s="12"/>
      <c r="K63" s="12"/>
      <c r="L63" s="12"/>
      <c r="M63" s="12"/>
      <c r="N63" s="12"/>
      <c r="O63" s="12"/>
      <c r="P63" s="12"/>
      <c r="Q63" s="12"/>
      <c r="R63" s="12">
        <f t="shared" si="31"/>
        <v>0</v>
      </c>
      <c r="S63" s="12"/>
      <c r="T63" s="12"/>
      <c r="U63" s="12"/>
      <c r="V63" s="12"/>
      <c r="W63" s="12"/>
      <c r="X63" s="12">
        <f t="shared" si="3"/>
        <v>0</v>
      </c>
      <c r="Y63" s="12"/>
      <c r="Z63" s="12"/>
      <c r="AA63" s="12"/>
      <c r="AB63" s="12"/>
      <c r="AC63" s="12"/>
      <c r="AD63" s="12"/>
      <c r="AE63" s="12"/>
      <c r="AF63" s="12"/>
      <c r="AG63" s="12">
        <v>2049.947998046875</v>
      </c>
      <c r="AH63" s="12"/>
      <c r="AI63" s="12"/>
      <c r="AJ63" s="12"/>
      <c r="AK63" s="12">
        <v>0.1257999986410141</v>
      </c>
      <c r="AL63" s="12">
        <v>5185.58203125</v>
      </c>
      <c r="AM63" s="12"/>
      <c r="AN63" s="12"/>
      <c r="AO63" s="12"/>
      <c r="AP63" s="12"/>
      <c r="AQ63" s="12"/>
      <c r="AR63" s="12"/>
      <c r="AS63" s="12"/>
      <c r="AT63" s="12"/>
      <c r="AU63" s="12"/>
      <c r="AV63" s="12"/>
      <c r="AW63" s="12"/>
      <c r="AX63" s="12"/>
      <c r="AY63" s="12"/>
      <c r="AZ63" s="12"/>
      <c r="BA63" s="12"/>
      <c r="BB63" s="12"/>
      <c r="BC63" s="12"/>
      <c r="BD63" s="12"/>
      <c r="BE63" s="12">
        <v>10700.42578125</v>
      </c>
      <c r="BF63" s="12"/>
    </row>
    <row r="64" spans="1:59" ht="13.5" x14ac:dyDescent="0.25">
      <c r="A64" s="8" t="s">
        <v>119</v>
      </c>
      <c r="B64" s="12">
        <f t="shared" si="0"/>
        <v>0</v>
      </c>
      <c r="C64" s="12">
        <f t="shared" si="1"/>
        <v>0</v>
      </c>
      <c r="D64" s="12"/>
      <c r="E64" s="12"/>
      <c r="F64" s="12"/>
      <c r="G64" s="12"/>
      <c r="H64" s="12"/>
      <c r="I64" s="12"/>
      <c r="J64" s="12"/>
      <c r="K64" s="12"/>
      <c r="L64" s="12"/>
      <c r="M64" s="12"/>
      <c r="N64" s="12"/>
      <c r="O64" s="12"/>
      <c r="P64" s="12"/>
      <c r="Q64" s="12"/>
      <c r="R64" s="12">
        <f t="shared" si="31"/>
        <v>0</v>
      </c>
      <c r="S64" s="12"/>
      <c r="T64" s="12"/>
      <c r="U64" s="12"/>
      <c r="V64" s="12"/>
      <c r="W64" s="12"/>
      <c r="X64" s="12">
        <f t="shared" si="3"/>
        <v>0</v>
      </c>
      <c r="Y64" s="12"/>
      <c r="Z64" s="12"/>
      <c r="AA64" s="12"/>
      <c r="AB64" s="12"/>
      <c r="AC64" s="12"/>
      <c r="AD64" s="12"/>
      <c r="AE64" s="12"/>
      <c r="AF64" s="12">
        <v>8.7020645141601563</v>
      </c>
      <c r="AG64" s="12">
        <v>27.876079559326172</v>
      </c>
      <c r="AH64" s="12"/>
      <c r="AI64" s="12"/>
      <c r="AJ64" s="12"/>
      <c r="AK64" s="12">
        <v>4.4773702621459961</v>
      </c>
      <c r="AL64" s="12">
        <v>751.30419921875</v>
      </c>
      <c r="AM64" s="12">
        <v>1122.8582763671875</v>
      </c>
      <c r="AN64" s="12"/>
      <c r="AO64" s="12"/>
      <c r="AP64" s="12"/>
      <c r="AQ64" s="12"/>
      <c r="AR64" s="12"/>
      <c r="AS64" s="12"/>
      <c r="AT64" s="12"/>
      <c r="AU64" s="12"/>
      <c r="AV64" s="12"/>
      <c r="AW64" s="12"/>
      <c r="AX64" s="12"/>
      <c r="AY64" s="12"/>
      <c r="AZ64" s="12"/>
      <c r="BA64" s="12"/>
      <c r="BB64" s="12"/>
      <c r="BC64" s="12"/>
      <c r="BD64" s="12"/>
      <c r="BE64" s="12">
        <v>286.9808349609375</v>
      </c>
      <c r="BF64" s="12"/>
    </row>
    <row r="65" spans="1:58" ht="13.5" x14ac:dyDescent="0.25">
      <c r="A65" s="8" t="s">
        <v>120</v>
      </c>
      <c r="B65" s="12">
        <f t="shared" si="0"/>
        <v>0</v>
      </c>
      <c r="C65" s="12">
        <f t="shared" si="1"/>
        <v>0</v>
      </c>
      <c r="D65" s="12"/>
      <c r="E65" s="12"/>
      <c r="F65" s="12"/>
      <c r="G65" s="12"/>
      <c r="H65" s="12"/>
      <c r="I65" s="12"/>
      <c r="J65" s="12"/>
      <c r="K65" s="12"/>
      <c r="L65" s="12"/>
      <c r="M65" s="12"/>
      <c r="N65" s="12"/>
      <c r="O65" s="12"/>
      <c r="P65" s="12"/>
      <c r="Q65" s="12"/>
      <c r="R65" s="12">
        <f t="shared" si="31"/>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42.930000305175781</v>
      </c>
      <c r="C66" s="12">
        <f t="shared" si="1"/>
        <v>0</v>
      </c>
      <c r="D66" s="12"/>
      <c r="E66" s="12"/>
      <c r="F66" s="12">
        <v>42.930000305175781</v>
      </c>
      <c r="G66" s="12"/>
      <c r="H66" s="12"/>
      <c r="I66" s="12"/>
      <c r="J66" s="12"/>
      <c r="K66" s="12"/>
      <c r="L66" s="12"/>
      <c r="M66" s="12"/>
      <c r="N66" s="12"/>
      <c r="O66" s="12"/>
      <c r="P66" s="12"/>
      <c r="Q66" s="12"/>
      <c r="R66" s="12">
        <f t="shared" si="31"/>
        <v>0</v>
      </c>
      <c r="S66" s="12"/>
      <c r="T66" s="12"/>
      <c r="U66" s="12"/>
      <c r="V66" s="12"/>
      <c r="W66" s="12"/>
      <c r="X66" s="12">
        <f t="shared" si="3"/>
        <v>0</v>
      </c>
      <c r="Y66" s="12"/>
      <c r="Z66" s="12"/>
      <c r="AA66" s="12"/>
      <c r="AB66" s="12"/>
      <c r="AC66" s="12"/>
      <c r="AD66" s="12"/>
      <c r="AE66" s="12"/>
      <c r="AF66" s="12"/>
      <c r="AG66" s="12">
        <v>62.738189697265625</v>
      </c>
      <c r="AH66" s="12"/>
      <c r="AI66" s="12"/>
      <c r="AJ66" s="12"/>
      <c r="AK66" s="12"/>
      <c r="AL66" s="12">
        <v>11317.033203125</v>
      </c>
      <c r="AM66" s="12"/>
      <c r="AN66" s="12"/>
      <c r="AO66" s="12"/>
      <c r="AP66" s="12"/>
      <c r="AQ66" s="12"/>
      <c r="AR66" s="12"/>
      <c r="AS66" s="12"/>
      <c r="AT66" s="12"/>
      <c r="AU66" s="12"/>
      <c r="AV66" s="12"/>
      <c r="AW66" s="12"/>
      <c r="AX66" s="12"/>
      <c r="AY66" s="12"/>
      <c r="AZ66" s="12"/>
      <c r="BA66" s="12"/>
      <c r="BB66" s="12"/>
      <c r="BC66" s="12"/>
      <c r="BD66" s="12"/>
      <c r="BE66" s="12">
        <v>572.5958251953125</v>
      </c>
      <c r="BF66" s="12"/>
    </row>
    <row r="67" spans="1:58" s="2" customFormat="1" x14ac:dyDescent="0.2">
      <c r="A67" s="13" t="s">
        <v>93</v>
      </c>
      <c r="B67" s="14">
        <f t="shared" si="0"/>
        <v>130050.87911987305</v>
      </c>
      <c r="C67" s="14">
        <f>H67+I67</f>
        <v>0</v>
      </c>
      <c r="D67" s="14">
        <f>SUM(D68:D71)</f>
        <v>1610.8470153808594</v>
      </c>
      <c r="E67" s="14">
        <f>SUM(E68:E71)</f>
        <v>0</v>
      </c>
      <c r="F67" s="14">
        <f>SUM(F68:F71)</f>
        <v>128440.03210449219</v>
      </c>
      <c r="G67" s="14">
        <f t="shared" ref="G67:M67" si="32">SUM(G68:G71)</f>
        <v>0</v>
      </c>
      <c r="H67" s="14">
        <f t="shared" si="32"/>
        <v>0</v>
      </c>
      <c r="I67" s="14">
        <f t="shared" si="32"/>
        <v>0</v>
      </c>
      <c r="J67" s="14">
        <f t="shared" si="32"/>
        <v>0</v>
      </c>
      <c r="K67" s="14">
        <f t="shared" si="32"/>
        <v>0</v>
      </c>
      <c r="L67" s="14">
        <f t="shared" si="32"/>
        <v>0</v>
      </c>
      <c r="M67" s="14">
        <f t="shared" si="32"/>
        <v>0</v>
      </c>
      <c r="N67" s="14">
        <f>SUM(N68:N71)</f>
        <v>0</v>
      </c>
      <c r="O67" s="14">
        <v>0</v>
      </c>
      <c r="P67" s="14">
        <v>0</v>
      </c>
      <c r="Q67" s="14">
        <f t="shared" ref="Q67:AT67" si="33">SUM(Q68:Q71)</f>
        <v>0</v>
      </c>
      <c r="R67" s="14">
        <f>SUM(R68:R71)</f>
        <v>28925.7578125</v>
      </c>
      <c r="S67" s="14">
        <f t="shared" si="33"/>
        <v>28925.7578125</v>
      </c>
      <c r="T67" s="14">
        <f t="shared" si="33"/>
        <v>0</v>
      </c>
      <c r="U67" s="14">
        <f t="shared" si="33"/>
        <v>0</v>
      </c>
      <c r="V67" s="14">
        <f t="shared" si="33"/>
        <v>0</v>
      </c>
      <c r="W67" s="14">
        <f t="shared" si="33"/>
        <v>1452.7976531982422</v>
      </c>
      <c r="X67" s="14">
        <f t="shared" si="3"/>
        <v>0</v>
      </c>
      <c r="Y67" s="14">
        <f t="shared" si="33"/>
        <v>0</v>
      </c>
      <c r="Z67" s="14">
        <f t="shared" si="33"/>
        <v>0</v>
      </c>
      <c r="AA67" s="14">
        <f t="shared" si="33"/>
        <v>0</v>
      </c>
      <c r="AB67" s="14">
        <f t="shared" si="33"/>
        <v>0</v>
      </c>
      <c r="AC67" s="14">
        <f t="shared" si="33"/>
        <v>0</v>
      </c>
      <c r="AD67" s="14">
        <f t="shared" si="33"/>
        <v>0</v>
      </c>
      <c r="AE67" s="14">
        <f t="shared" si="33"/>
        <v>0</v>
      </c>
      <c r="AF67" s="14">
        <f t="shared" si="33"/>
        <v>14205.678559064865</v>
      </c>
      <c r="AG67" s="14">
        <f>SUM(AG68:AG71)</f>
        <v>131144.83984375</v>
      </c>
      <c r="AH67" s="14">
        <f t="shared" si="33"/>
        <v>0</v>
      </c>
      <c r="AI67" s="14">
        <f t="shared" si="33"/>
        <v>0</v>
      </c>
      <c r="AJ67" s="14">
        <f t="shared" si="33"/>
        <v>0</v>
      </c>
      <c r="AK67" s="14">
        <f t="shared" si="33"/>
        <v>23128.4775390625</v>
      </c>
      <c r="AL67" s="14">
        <f t="shared" si="33"/>
        <v>71722.000325202942</v>
      </c>
      <c r="AM67" s="14">
        <f t="shared" si="33"/>
        <v>3046.073486328125</v>
      </c>
      <c r="AN67" s="14">
        <f t="shared" si="33"/>
        <v>0</v>
      </c>
      <c r="AO67" s="14">
        <f t="shared" si="33"/>
        <v>0</v>
      </c>
      <c r="AP67" s="14">
        <f>SUM(AP68:AP71)</f>
        <v>0</v>
      </c>
      <c r="AQ67" s="14">
        <f>SUM(AQ68:AQ71)</f>
        <v>0</v>
      </c>
      <c r="AR67" s="14">
        <f t="shared" si="33"/>
        <v>0</v>
      </c>
      <c r="AS67" s="14">
        <f t="shared" si="33"/>
        <v>0</v>
      </c>
      <c r="AT67" s="14">
        <f t="shared" si="33"/>
        <v>0</v>
      </c>
      <c r="AU67" s="14">
        <f>SUM(AU68:AU71)</f>
        <v>0</v>
      </c>
      <c r="AV67" s="14">
        <f t="shared" ref="AV67:BD67" si="34">SUM(AV68:AV71)</f>
        <v>0</v>
      </c>
      <c r="AW67" s="14">
        <f t="shared" si="34"/>
        <v>0</v>
      </c>
      <c r="AX67" s="14">
        <f t="shared" si="34"/>
        <v>0</v>
      </c>
      <c r="AY67" s="14">
        <f t="shared" si="34"/>
        <v>3869.97998046875</v>
      </c>
      <c r="AZ67" s="14">
        <f t="shared" si="34"/>
        <v>0</v>
      </c>
      <c r="BA67" s="14">
        <f t="shared" si="34"/>
        <v>0</v>
      </c>
      <c r="BB67" s="14">
        <f t="shared" si="34"/>
        <v>0</v>
      </c>
      <c r="BC67" s="14">
        <f t="shared" si="34"/>
        <v>0</v>
      </c>
      <c r="BD67" s="14">
        <f t="shared" si="34"/>
        <v>0</v>
      </c>
      <c r="BE67" s="14">
        <f>SUM(BE68:BE71)</f>
        <v>332053.19555664063</v>
      </c>
      <c r="BF67" s="14">
        <f>SUM(BF68:BF71)</f>
        <v>0</v>
      </c>
    </row>
    <row r="68" spans="1:58" ht="13.5" x14ac:dyDescent="0.25">
      <c r="A68" s="22" t="s">
        <v>130</v>
      </c>
      <c r="B68" s="12">
        <f t="shared" si="0"/>
        <v>1998.2430419921875</v>
      </c>
      <c r="C68" s="12">
        <f t="shared" si="1"/>
        <v>0</v>
      </c>
      <c r="D68" s="12"/>
      <c r="E68" s="12"/>
      <c r="F68" s="12">
        <v>1998.2430419921875</v>
      </c>
      <c r="G68" s="12"/>
      <c r="H68" s="12"/>
      <c r="I68" s="12"/>
      <c r="J68" s="12"/>
      <c r="K68" s="12"/>
      <c r="L68" s="12"/>
      <c r="M68" s="12"/>
      <c r="N68" s="12"/>
      <c r="O68" s="12"/>
      <c r="P68" s="12"/>
      <c r="Q68" s="12"/>
      <c r="R68" s="12">
        <f t="shared" ref="R68:R71" si="35">SUM(S68:V68)</f>
        <v>0</v>
      </c>
      <c r="S68" s="12"/>
      <c r="T68" s="12"/>
      <c r="U68" s="12"/>
      <c r="V68" s="12"/>
      <c r="W68" s="12"/>
      <c r="X68" s="12">
        <f t="shared" si="3"/>
        <v>0</v>
      </c>
      <c r="Y68" s="12"/>
      <c r="Z68" s="12"/>
      <c r="AA68" s="12"/>
      <c r="AB68" s="12"/>
      <c r="AC68" s="12"/>
      <c r="AD68" s="12"/>
      <c r="AE68" s="12"/>
      <c r="AF68" s="12">
        <v>1.0114448070526123</v>
      </c>
      <c r="AG68" s="12">
        <v>66733.09375</v>
      </c>
      <c r="AH68" s="12"/>
      <c r="AI68" s="12"/>
      <c r="AJ68" s="12"/>
      <c r="AK68" s="12">
        <v>10095.5244140625</v>
      </c>
      <c r="AL68" s="12">
        <v>71510.421875</v>
      </c>
      <c r="AM68" s="12">
        <v>762.941162109375</v>
      </c>
      <c r="AN68" s="12"/>
      <c r="AO68" s="12"/>
      <c r="AP68" s="12"/>
      <c r="AQ68" s="12"/>
      <c r="AR68" s="12"/>
      <c r="AS68" s="12"/>
      <c r="AT68" s="12"/>
      <c r="AU68" s="12"/>
      <c r="AV68" s="12"/>
      <c r="AW68" s="12"/>
      <c r="AX68" s="12"/>
      <c r="AY68" s="12"/>
      <c r="AZ68" s="12"/>
      <c r="BA68" s="12"/>
      <c r="BB68" s="12"/>
      <c r="BC68" s="12"/>
      <c r="BD68" s="12"/>
      <c r="BE68" s="12">
        <v>21484.798828125</v>
      </c>
      <c r="BF68" s="12"/>
    </row>
    <row r="69" spans="1:58" ht="13.5" x14ac:dyDescent="0.25">
      <c r="A69" s="22" t="s">
        <v>131</v>
      </c>
      <c r="B69" s="12">
        <f t="shared" ref="B69:B92" si="36">E69+F69+G69+D69</f>
        <v>16510.89453125</v>
      </c>
      <c r="C69" s="12">
        <f>H69+I69</f>
        <v>0</v>
      </c>
      <c r="D69" s="12"/>
      <c r="E69" s="12"/>
      <c r="F69" s="12">
        <v>16510.89453125</v>
      </c>
      <c r="G69" s="12"/>
      <c r="H69" s="12"/>
      <c r="I69" s="12"/>
      <c r="J69" s="12"/>
      <c r="K69" s="12"/>
      <c r="L69" s="12"/>
      <c r="M69" s="12"/>
      <c r="N69" s="12"/>
      <c r="O69" s="12"/>
      <c r="P69" s="12"/>
      <c r="Q69" s="12"/>
      <c r="R69" s="12">
        <f t="shared" si="35"/>
        <v>0</v>
      </c>
      <c r="S69" s="12"/>
      <c r="T69" s="12"/>
      <c r="U69" s="12"/>
      <c r="V69" s="12"/>
      <c r="W69" s="12">
        <v>1232.300537109375</v>
      </c>
      <c r="X69" s="12">
        <f t="shared" ref="X69:X74" si="37">SUM(Y69:AC69)</f>
        <v>0</v>
      </c>
      <c r="Y69" s="12"/>
      <c r="Z69" s="12"/>
      <c r="AA69" s="12"/>
      <c r="AB69" s="12"/>
      <c r="AC69" s="12"/>
      <c r="AD69" s="12"/>
      <c r="AE69" s="12"/>
      <c r="AF69" s="12">
        <v>1846.6065673828125</v>
      </c>
      <c r="AG69" s="12">
        <v>64411.74609375</v>
      </c>
      <c r="AH69" s="12"/>
      <c r="AI69" s="12"/>
      <c r="AJ69" s="12"/>
      <c r="AK69" s="12">
        <v>13032.953125</v>
      </c>
      <c r="AL69" s="12"/>
      <c r="AM69" s="12">
        <v>2283.13232421875</v>
      </c>
      <c r="AN69" s="12"/>
      <c r="AO69" s="12"/>
      <c r="AP69" s="12"/>
      <c r="AQ69" s="12"/>
      <c r="AR69" s="12"/>
      <c r="AS69" s="12"/>
      <c r="AT69" s="12"/>
      <c r="AU69" s="12"/>
      <c r="AV69" s="12"/>
      <c r="AW69" s="12"/>
      <c r="AX69" s="12"/>
      <c r="AY69" s="12"/>
      <c r="AZ69" s="12"/>
      <c r="BA69" s="12"/>
      <c r="BB69" s="12"/>
      <c r="BC69" s="12"/>
      <c r="BD69" s="12"/>
      <c r="BE69" s="12">
        <v>133200</v>
      </c>
      <c r="BF69" s="12"/>
    </row>
    <row r="70" spans="1:58" ht="13.5" x14ac:dyDescent="0.25">
      <c r="A70" s="22" t="s">
        <v>132</v>
      </c>
      <c r="B70" s="12">
        <f t="shared" si="36"/>
        <v>16587.601531982422</v>
      </c>
      <c r="C70" s="12">
        <f>H70+I70</f>
        <v>0</v>
      </c>
      <c r="D70" s="12">
        <v>76.707000732421875</v>
      </c>
      <c r="E70" s="12"/>
      <c r="F70" s="12">
        <v>16510.89453125</v>
      </c>
      <c r="G70" s="12"/>
      <c r="H70" s="12"/>
      <c r="I70" s="12"/>
      <c r="J70" s="12"/>
      <c r="K70" s="12"/>
      <c r="L70" s="12"/>
      <c r="M70" s="12"/>
      <c r="N70" s="12"/>
      <c r="O70" s="12"/>
      <c r="P70" s="12"/>
      <c r="Q70" s="12"/>
      <c r="R70" s="12">
        <f t="shared" si="35"/>
        <v>28925.7578125</v>
      </c>
      <c r="S70" s="12">
        <v>28925.7578125</v>
      </c>
      <c r="T70" s="12"/>
      <c r="U70" s="12"/>
      <c r="V70" s="12"/>
      <c r="W70" s="12">
        <v>220.49711608886719</v>
      </c>
      <c r="X70" s="12">
        <f t="shared" si="37"/>
        <v>0</v>
      </c>
      <c r="Y70" s="12"/>
      <c r="Z70" s="12"/>
      <c r="AA70" s="12"/>
      <c r="AB70" s="12"/>
      <c r="AC70" s="12"/>
      <c r="AD70" s="12"/>
      <c r="AE70" s="12"/>
      <c r="AF70" s="12">
        <v>12358.060546875</v>
      </c>
      <c r="AG70" s="12"/>
      <c r="AH70" s="12"/>
      <c r="AI70" s="12"/>
      <c r="AJ70" s="12"/>
      <c r="AK70" s="12"/>
      <c r="AL70" s="12">
        <v>11.629643440246582</v>
      </c>
      <c r="AM70" s="12"/>
      <c r="AN70" s="12"/>
      <c r="AO70" s="12"/>
      <c r="AP70" s="12"/>
      <c r="AQ70" s="12"/>
      <c r="AR70" s="12"/>
      <c r="AS70" s="12"/>
      <c r="AT70" s="12"/>
      <c r="AU70" s="12"/>
      <c r="AV70" s="12"/>
      <c r="AW70" s="12"/>
      <c r="AX70" s="12"/>
      <c r="AY70" s="12"/>
      <c r="AZ70" s="12"/>
      <c r="BA70" s="12"/>
      <c r="BB70" s="12"/>
      <c r="BC70" s="12"/>
      <c r="BD70" s="12"/>
      <c r="BE70" s="12">
        <v>174682.796875</v>
      </c>
      <c r="BF70" s="12"/>
    </row>
    <row r="71" spans="1:58" ht="13.5" x14ac:dyDescent="0.25">
      <c r="A71" s="22" t="s">
        <v>133</v>
      </c>
      <c r="B71" s="12">
        <f t="shared" si="36"/>
        <v>94954.140014648438</v>
      </c>
      <c r="C71" s="12">
        <f>H71+I71</f>
        <v>0</v>
      </c>
      <c r="D71" s="12">
        <v>1534.1400146484375</v>
      </c>
      <c r="E71" s="12"/>
      <c r="F71" s="12">
        <v>93420</v>
      </c>
      <c r="G71" s="12"/>
      <c r="H71" s="12"/>
      <c r="I71" s="12"/>
      <c r="J71" s="12"/>
      <c r="K71" s="12"/>
      <c r="L71" s="12"/>
      <c r="M71" s="12"/>
      <c r="N71" s="12"/>
      <c r="O71" s="12"/>
      <c r="P71" s="12"/>
      <c r="Q71" s="12"/>
      <c r="R71" s="12">
        <f t="shared" si="35"/>
        <v>0</v>
      </c>
      <c r="S71" s="12"/>
      <c r="T71" s="12"/>
      <c r="U71" s="12"/>
      <c r="V71" s="12"/>
      <c r="W71" s="12"/>
      <c r="X71" s="12">
        <f t="shared" si="37"/>
        <v>0</v>
      </c>
      <c r="Y71" s="12"/>
      <c r="Z71" s="12"/>
      <c r="AA71" s="12"/>
      <c r="AB71" s="12"/>
      <c r="AC71" s="12"/>
      <c r="AD71" s="12"/>
      <c r="AE71" s="12"/>
      <c r="AF71" s="12"/>
      <c r="AG71" s="12"/>
      <c r="AH71" s="12"/>
      <c r="AI71" s="12"/>
      <c r="AJ71" s="12"/>
      <c r="AK71" s="12"/>
      <c r="AL71" s="12">
        <v>199.94880676269531</v>
      </c>
      <c r="AM71" s="12"/>
      <c r="AN71" s="12"/>
      <c r="AO71" s="12"/>
      <c r="AP71" s="12"/>
      <c r="AQ71" s="12"/>
      <c r="AR71" s="12"/>
      <c r="AS71" s="12"/>
      <c r="AT71" s="12"/>
      <c r="AU71" s="12"/>
      <c r="AV71" s="12"/>
      <c r="AW71" s="12"/>
      <c r="AX71" s="12"/>
      <c r="AY71" s="12">
        <v>3869.97998046875</v>
      </c>
      <c r="AZ71" s="12"/>
      <c r="BA71" s="12"/>
      <c r="BB71" s="12"/>
      <c r="BC71" s="12"/>
      <c r="BD71" s="12"/>
      <c r="BE71" s="12">
        <v>2685.599853515625</v>
      </c>
      <c r="BF71" s="12"/>
    </row>
    <row r="72" spans="1:58" s="2" customFormat="1" x14ac:dyDescent="0.2">
      <c r="A72" s="13" t="s">
        <v>94</v>
      </c>
      <c r="B72" s="14">
        <f t="shared" si="36"/>
        <v>0</v>
      </c>
      <c r="C72" s="14">
        <f t="shared" ref="C72:C92" si="38">H72+I72</f>
        <v>0</v>
      </c>
      <c r="D72" s="14">
        <f>SUM(D73:D75)</f>
        <v>0</v>
      </c>
      <c r="E72" s="14">
        <f>SUM(E73:E75)</f>
        <v>0</v>
      </c>
      <c r="F72" s="14">
        <f>SUM(F73:F75)</f>
        <v>0</v>
      </c>
      <c r="G72" s="14">
        <f t="shared" ref="G72:W72" si="39">SUM(G73:G75)</f>
        <v>0</v>
      </c>
      <c r="H72" s="14">
        <f t="shared" si="39"/>
        <v>0</v>
      </c>
      <c r="I72" s="14">
        <f t="shared" si="39"/>
        <v>0</v>
      </c>
      <c r="J72" s="14">
        <f t="shared" si="39"/>
        <v>0</v>
      </c>
      <c r="K72" s="14">
        <f t="shared" si="39"/>
        <v>0</v>
      </c>
      <c r="L72" s="14">
        <f t="shared" si="39"/>
        <v>0</v>
      </c>
      <c r="M72" s="14">
        <f t="shared" si="39"/>
        <v>0</v>
      </c>
      <c r="N72" s="14">
        <f t="shared" si="39"/>
        <v>0</v>
      </c>
      <c r="O72" s="14">
        <f t="shared" si="39"/>
        <v>0</v>
      </c>
      <c r="P72" s="14">
        <f t="shared" si="39"/>
        <v>0</v>
      </c>
      <c r="Q72" s="14">
        <f t="shared" si="39"/>
        <v>0</v>
      </c>
      <c r="R72" s="14">
        <f t="shared" si="39"/>
        <v>0</v>
      </c>
      <c r="S72" s="14">
        <f t="shared" si="39"/>
        <v>0</v>
      </c>
      <c r="T72" s="14">
        <f t="shared" si="39"/>
        <v>0</v>
      </c>
      <c r="U72" s="14">
        <f t="shared" si="39"/>
        <v>0</v>
      </c>
      <c r="V72" s="14">
        <f t="shared" si="39"/>
        <v>0</v>
      </c>
      <c r="W72" s="14">
        <f t="shared" si="39"/>
        <v>0</v>
      </c>
      <c r="X72" s="14">
        <f t="shared" si="37"/>
        <v>0</v>
      </c>
      <c r="Y72" s="14">
        <f t="shared" ref="Y72:BE72" si="40">SUM(Y73:Y75)</f>
        <v>0</v>
      </c>
      <c r="Z72" s="14">
        <f t="shared" si="40"/>
        <v>0</v>
      </c>
      <c r="AA72" s="14">
        <f t="shared" si="40"/>
        <v>0</v>
      </c>
      <c r="AB72" s="14">
        <f t="shared" si="40"/>
        <v>0</v>
      </c>
      <c r="AC72" s="14">
        <f t="shared" si="40"/>
        <v>0</v>
      </c>
      <c r="AD72" s="14">
        <f t="shared" si="40"/>
        <v>0</v>
      </c>
      <c r="AE72" s="14">
        <f t="shared" si="40"/>
        <v>0</v>
      </c>
      <c r="AF72" s="14">
        <f t="shared" si="40"/>
        <v>0</v>
      </c>
      <c r="AG72" s="14">
        <f t="shared" si="40"/>
        <v>0</v>
      </c>
      <c r="AH72" s="14">
        <f t="shared" si="40"/>
        <v>0</v>
      </c>
      <c r="AI72" s="14">
        <f t="shared" si="40"/>
        <v>0</v>
      </c>
      <c r="AJ72" s="14">
        <f t="shared" si="40"/>
        <v>0</v>
      </c>
      <c r="AK72" s="14">
        <f t="shared" si="40"/>
        <v>0</v>
      </c>
      <c r="AL72" s="14">
        <f t="shared" si="40"/>
        <v>0</v>
      </c>
      <c r="AM72" s="14">
        <f t="shared" si="40"/>
        <v>0</v>
      </c>
      <c r="AN72" s="14">
        <f t="shared" si="40"/>
        <v>0</v>
      </c>
      <c r="AO72" s="14">
        <f>SUM(AO73:AO75)</f>
        <v>3838.9571838378906</v>
      </c>
      <c r="AP72" s="14">
        <f t="shared" si="40"/>
        <v>5358.659912109375</v>
      </c>
      <c r="AQ72" s="14">
        <f>SUM(AQ73:AQ75)</f>
        <v>14421.748657226563</v>
      </c>
      <c r="AR72" s="14">
        <f t="shared" si="40"/>
        <v>399.58800029754639</v>
      </c>
      <c r="AS72" s="14">
        <f t="shared" si="40"/>
        <v>0</v>
      </c>
      <c r="AT72" s="14">
        <f t="shared" si="40"/>
        <v>0</v>
      </c>
      <c r="AU72" s="14">
        <f t="shared" si="40"/>
        <v>0</v>
      </c>
      <c r="AV72" s="14">
        <f t="shared" si="40"/>
        <v>0</v>
      </c>
      <c r="AW72" s="14">
        <f t="shared" si="40"/>
        <v>0</v>
      </c>
      <c r="AX72" s="14">
        <f t="shared" si="40"/>
        <v>0</v>
      </c>
      <c r="AY72" s="14">
        <f t="shared" si="40"/>
        <v>0</v>
      </c>
      <c r="AZ72" s="14">
        <f t="shared" si="40"/>
        <v>0</v>
      </c>
      <c r="BA72" s="14">
        <f t="shared" si="40"/>
        <v>0</v>
      </c>
      <c r="BB72" s="14">
        <f t="shared" si="40"/>
        <v>0</v>
      </c>
      <c r="BC72" s="14">
        <f t="shared" si="40"/>
        <v>0</v>
      </c>
      <c r="BD72" s="14">
        <f t="shared" si="40"/>
        <v>0</v>
      </c>
      <c r="BE72" s="14">
        <f t="shared" si="40"/>
        <v>0</v>
      </c>
      <c r="BF72" s="14">
        <f>SUM(BF73:BF75)</f>
        <v>0</v>
      </c>
    </row>
    <row r="73" spans="1:58" ht="13.5" x14ac:dyDescent="0.25">
      <c r="A73" s="8" t="s">
        <v>95</v>
      </c>
      <c r="B73" s="12">
        <f t="shared" si="36"/>
        <v>0</v>
      </c>
      <c r="C73" s="12">
        <f t="shared" si="38"/>
        <v>0</v>
      </c>
      <c r="D73" s="12"/>
      <c r="E73" s="12"/>
      <c r="F73" s="12"/>
      <c r="G73" s="12"/>
      <c r="H73" s="12"/>
      <c r="I73" s="12"/>
      <c r="J73" s="12"/>
      <c r="K73" s="12"/>
      <c r="L73" s="12"/>
      <c r="M73" s="12"/>
      <c r="N73" s="12"/>
      <c r="O73" s="12"/>
      <c r="P73" s="12"/>
      <c r="Q73" s="12"/>
      <c r="R73" s="12">
        <f t="shared" ref="R73:R76" si="41">SUM(S73:V73)</f>
        <v>0</v>
      </c>
      <c r="S73" s="12"/>
      <c r="T73" s="12"/>
      <c r="U73" s="12"/>
      <c r="V73" s="12"/>
      <c r="W73" s="12"/>
      <c r="X73" s="12">
        <f t="shared" si="37"/>
        <v>0</v>
      </c>
      <c r="Y73" s="12"/>
      <c r="Z73" s="12"/>
      <c r="AA73" s="12"/>
      <c r="AB73" s="12"/>
      <c r="AC73" s="12"/>
      <c r="AD73" s="12"/>
      <c r="AE73" s="12"/>
      <c r="AF73" s="12"/>
      <c r="AG73" s="12"/>
      <c r="AH73" s="12"/>
      <c r="AI73" s="12"/>
      <c r="AJ73" s="12"/>
      <c r="AK73" s="12"/>
      <c r="AL73" s="12"/>
      <c r="AM73" s="12"/>
      <c r="AN73" s="12"/>
      <c r="AO73" s="12">
        <v>2076.969970703125</v>
      </c>
      <c r="AP73" s="12">
        <v>1163.387939453125</v>
      </c>
      <c r="AQ73" s="12">
        <v>11459.0087890625</v>
      </c>
      <c r="AR73" s="12">
        <v>291.04800415039063</v>
      </c>
      <c r="AS73" s="12"/>
      <c r="AT73" s="12"/>
      <c r="AU73" s="12"/>
      <c r="AV73" s="12"/>
      <c r="AW73" s="12"/>
      <c r="AX73" s="12"/>
      <c r="AY73" s="12"/>
      <c r="AZ73" s="12"/>
      <c r="BA73" s="12"/>
      <c r="BB73" s="12"/>
      <c r="BC73" s="12"/>
      <c r="BD73" s="12"/>
      <c r="BE73" s="12"/>
      <c r="BF73" s="12"/>
    </row>
    <row r="74" spans="1:58" ht="13.5" x14ac:dyDescent="0.25">
      <c r="A74" s="8" t="s">
        <v>96</v>
      </c>
      <c r="B74" s="12">
        <f t="shared" si="36"/>
        <v>0</v>
      </c>
      <c r="C74" s="12">
        <f t="shared" si="38"/>
        <v>0</v>
      </c>
      <c r="D74" s="12"/>
      <c r="E74" s="12"/>
      <c r="F74" s="12"/>
      <c r="G74" s="12"/>
      <c r="H74" s="12"/>
      <c r="I74" s="12"/>
      <c r="J74" s="12"/>
      <c r="K74" s="12"/>
      <c r="L74" s="12"/>
      <c r="M74" s="12"/>
      <c r="N74" s="12"/>
      <c r="O74" s="12"/>
      <c r="P74" s="12"/>
      <c r="Q74" s="12"/>
      <c r="R74" s="12">
        <f t="shared" si="41"/>
        <v>0</v>
      </c>
      <c r="S74" s="12"/>
      <c r="T74" s="12"/>
      <c r="U74" s="12"/>
      <c r="V74" s="12"/>
      <c r="W74" s="12"/>
      <c r="X74" s="12">
        <f t="shared" si="37"/>
        <v>0</v>
      </c>
      <c r="Y74" s="12"/>
      <c r="Z74" s="12"/>
      <c r="AA74" s="12"/>
      <c r="AB74" s="12"/>
      <c r="AC74" s="12"/>
      <c r="AD74" s="12"/>
      <c r="AE74" s="12"/>
      <c r="AF74" s="12"/>
      <c r="AG74" s="12"/>
      <c r="AH74" s="12"/>
      <c r="AI74" s="12"/>
      <c r="AJ74" s="12"/>
      <c r="AK74" s="12"/>
      <c r="AL74" s="12"/>
      <c r="AM74" s="12"/>
      <c r="AN74" s="12"/>
      <c r="AO74" s="12">
        <v>350.77114868164063</v>
      </c>
      <c r="AP74" s="12">
        <v>1683.575927734375</v>
      </c>
      <c r="AQ74" s="12">
        <v>314.7659912109375</v>
      </c>
      <c r="AR74" s="12">
        <v>104.11799621582031</v>
      </c>
      <c r="AS74" s="12"/>
      <c r="AT74" s="12"/>
      <c r="AU74" s="12"/>
      <c r="AV74" s="12"/>
      <c r="AW74" s="12"/>
      <c r="AX74" s="12"/>
      <c r="AY74" s="12"/>
      <c r="AZ74" s="12"/>
      <c r="BA74" s="12"/>
      <c r="BB74" s="12"/>
      <c r="BC74" s="12"/>
      <c r="BD74" s="12"/>
      <c r="BE74" s="12"/>
      <c r="BF74" s="12"/>
    </row>
    <row r="75" spans="1:58" ht="13.5" x14ac:dyDescent="0.25">
      <c r="A75" s="8" t="s">
        <v>97</v>
      </c>
      <c r="B75" s="12">
        <f t="shared" si="36"/>
        <v>0</v>
      </c>
      <c r="C75" s="12">
        <f t="shared" si="38"/>
        <v>0</v>
      </c>
      <c r="D75" s="12"/>
      <c r="E75" s="12"/>
      <c r="F75" s="12"/>
      <c r="G75" s="12"/>
      <c r="H75" s="12"/>
      <c r="I75" s="12"/>
      <c r="J75" s="12"/>
      <c r="K75" s="12"/>
      <c r="L75" s="12"/>
      <c r="M75" s="12"/>
      <c r="N75" s="12"/>
      <c r="O75" s="12"/>
      <c r="P75" s="12"/>
      <c r="Q75" s="12"/>
      <c r="R75" s="12">
        <f t="shared" si="41"/>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1411.216064453125</v>
      </c>
      <c r="AP75" s="12">
        <v>2511.696044921875</v>
      </c>
      <c r="AQ75" s="12">
        <v>2647.973876953125</v>
      </c>
      <c r="AR75" s="12">
        <v>4.4219999313354492</v>
      </c>
      <c r="AS75" s="12"/>
      <c r="AT75" s="12"/>
      <c r="AU75" s="12"/>
      <c r="AV75" s="12"/>
      <c r="AW75" s="12"/>
      <c r="AX75" s="12"/>
      <c r="AY75" s="12"/>
      <c r="AZ75" s="12"/>
      <c r="BA75" s="12"/>
      <c r="BB75" s="12"/>
      <c r="BC75" s="12"/>
      <c r="BD75" s="12"/>
      <c r="BE75" s="12"/>
      <c r="BF75" s="12"/>
    </row>
    <row r="76" spans="1:58" ht="13.5" x14ac:dyDescent="0.25">
      <c r="A76" s="8" t="s">
        <v>98</v>
      </c>
      <c r="B76" s="12">
        <f t="shared" si="36"/>
        <v>49487.03125</v>
      </c>
      <c r="C76" s="12">
        <f t="shared" si="38"/>
        <v>0</v>
      </c>
      <c r="D76" s="12"/>
      <c r="E76" s="12"/>
      <c r="F76" s="12">
        <v>49487.03125</v>
      </c>
      <c r="G76" s="12"/>
      <c r="H76" s="12"/>
      <c r="I76" s="12"/>
      <c r="J76" s="12"/>
      <c r="K76" s="12"/>
      <c r="L76" s="12"/>
      <c r="M76" s="12"/>
      <c r="N76" s="12"/>
      <c r="O76" s="12"/>
      <c r="P76" s="12"/>
      <c r="Q76" s="12"/>
      <c r="R76" s="12">
        <f t="shared" si="41"/>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6"/>
        <v>0</v>
      </c>
      <c r="C77" s="14">
        <f t="shared" si="38"/>
        <v>0</v>
      </c>
      <c r="D77" s="14">
        <f>SUM(D78:D81)</f>
        <v>0</v>
      </c>
      <c r="E77" s="14">
        <f>SUM(E78:E81)</f>
        <v>0</v>
      </c>
      <c r="F77" s="14">
        <f>SUM(F78:F81)</f>
        <v>0</v>
      </c>
      <c r="G77" s="14">
        <v>0</v>
      </c>
      <c r="H77" s="14">
        <v>0</v>
      </c>
      <c r="I77" s="14">
        <v>0</v>
      </c>
      <c r="J77" s="14">
        <v>0</v>
      </c>
      <c r="K77" s="14">
        <v>0</v>
      </c>
      <c r="L77" s="14">
        <v>0</v>
      </c>
      <c r="M77" s="14">
        <v>0</v>
      </c>
      <c r="N77" s="14">
        <v>0</v>
      </c>
      <c r="O77" s="14">
        <v>0</v>
      </c>
      <c r="P77" s="14">
        <v>0</v>
      </c>
      <c r="Q77" s="14">
        <f t="shared" ref="Q77:W77" si="42">SUM(Q78:Q81)</f>
        <v>0</v>
      </c>
      <c r="R77" s="14">
        <f>SUM(R78:R81)</f>
        <v>1078.81201171875</v>
      </c>
      <c r="S77" s="14">
        <f t="shared" si="42"/>
        <v>1078.81201171875</v>
      </c>
      <c r="T77" s="14">
        <f>SUM(T78:T81)</f>
        <v>0</v>
      </c>
      <c r="U77" s="14">
        <f t="shared" si="42"/>
        <v>0</v>
      </c>
      <c r="V77" s="14">
        <f t="shared" si="42"/>
        <v>0</v>
      </c>
      <c r="W77" s="14">
        <f t="shared" si="42"/>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3">SUM(AV78:AV81)</f>
        <v>56675.484375</v>
      </c>
      <c r="AW77" s="14">
        <f t="shared" si="43"/>
        <v>3040.603271484375</v>
      </c>
      <c r="AX77" s="14">
        <f t="shared" si="43"/>
        <v>0</v>
      </c>
      <c r="AY77" s="14">
        <f>SUM(AY78:AY81)</f>
        <v>3869.97998046875</v>
      </c>
      <c r="AZ77" s="14">
        <f t="shared" si="43"/>
        <v>0</v>
      </c>
      <c r="BA77" s="14">
        <f t="shared" si="43"/>
        <v>18475.775756835938</v>
      </c>
      <c r="BB77" s="14">
        <f t="shared" si="43"/>
        <v>0</v>
      </c>
      <c r="BC77" s="14">
        <f t="shared" si="43"/>
        <v>0</v>
      </c>
      <c r="BD77" s="14">
        <f t="shared" si="43"/>
        <v>0</v>
      </c>
      <c r="BE77" s="14">
        <f>SUM(BE78:BE81)</f>
        <v>911611.625</v>
      </c>
      <c r="BF77" s="14">
        <f>SUM(BF78:BF81)</f>
        <v>0</v>
      </c>
    </row>
    <row r="78" spans="1:58" ht="13.5" x14ac:dyDescent="0.25">
      <c r="A78" s="22" t="s">
        <v>134</v>
      </c>
      <c r="B78" s="12">
        <f t="shared" si="36"/>
        <v>0</v>
      </c>
      <c r="C78" s="12">
        <f t="shared" si="38"/>
        <v>0</v>
      </c>
      <c r="D78" s="12"/>
      <c r="E78" s="12"/>
      <c r="F78" s="12"/>
      <c r="G78" s="12"/>
      <c r="H78" s="12"/>
      <c r="I78" s="12"/>
      <c r="J78" s="12"/>
      <c r="K78" s="12"/>
      <c r="L78" s="12"/>
      <c r="M78" s="12"/>
      <c r="N78" s="12"/>
      <c r="O78" s="12"/>
      <c r="P78" s="12"/>
      <c r="Q78" s="12"/>
      <c r="R78" s="12">
        <f t="shared" ref="R78:R85" si="44">SUM(S78:V78)</f>
        <v>0</v>
      </c>
      <c r="S78" s="12"/>
      <c r="T78" s="12"/>
      <c r="U78" s="12"/>
      <c r="V78" s="12"/>
      <c r="W78" s="12"/>
      <c r="X78" s="12">
        <f t="shared" ref="X78:X86" si="45">SUM(Y78:AC78)</f>
        <v>0</v>
      </c>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v>56675.484375</v>
      </c>
      <c r="AW78" s="12">
        <v>2535.34326171875</v>
      </c>
      <c r="AX78" s="12"/>
      <c r="AY78" s="12"/>
      <c r="AZ78" s="12"/>
      <c r="BA78" s="12">
        <v>1233.6839599609375</v>
      </c>
      <c r="BB78" s="12"/>
      <c r="BC78" s="12"/>
      <c r="BD78" s="12"/>
      <c r="BE78" s="12">
        <v>839410.3125</v>
      </c>
      <c r="BF78" s="12"/>
    </row>
    <row r="79" spans="1:58" ht="13.5" x14ac:dyDescent="0.25">
      <c r="A79" s="22" t="s">
        <v>135</v>
      </c>
      <c r="B79" s="12">
        <f t="shared" si="36"/>
        <v>0</v>
      </c>
      <c r="C79" s="12">
        <f t="shared" si="38"/>
        <v>0</v>
      </c>
      <c r="D79" s="12"/>
      <c r="E79" s="12"/>
      <c r="F79" s="12"/>
      <c r="G79" s="12"/>
      <c r="H79" s="12"/>
      <c r="I79" s="12"/>
      <c r="J79" s="12"/>
      <c r="K79" s="12"/>
      <c r="L79" s="12"/>
      <c r="M79" s="12"/>
      <c r="N79" s="12"/>
      <c r="O79" s="12"/>
      <c r="P79" s="12"/>
      <c r="Q79" s="12"/>
      <c r="R79" s="12">
        <v>1078.81201171875</v>
      </c>
      <c r="S79" s="12">
        <v>1078.81201171875</v>
      </c>
      <c r="T79" s="12"/>
      <c r="U79" s="12"/>
      <c r="V79" s="12"/>
      <c r="W79" s="12"/>
      <c r="X79" s="12">
        <f t="shared" si="45"/>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505.260009765625</v>
      </c>
      <c r="AX79" s="12"/>
      <c r="AY79" s="12">
        <v>3869.97998046875</v>
      </c>
      <c r="AZ79" s="12"/>
      <c r="BA79" s="12">
        <v>17242.091796875</v>
      </c>
      <c r="BB79" s="12"/>
      <c r="BC79" s="12"/>
      <c r="BD79" s="12"/>
      <c r="BE79" s="12">
        <v>72201.3125</v>
      </c>
      <c r="BF79" s="12"/>
    </row>
    <row r="80" spans="1:58" ht="13.5" x14ac:dyDescent="0.25">
      <c r="A80" s="8" t="s">
        <v>100</v>
      </c>
      <c r="B80" s="12">
        <f t="shared" si="36"/>
        <v>0</v>
      </c>
      <c r="C80" s="12">
        <f t="shared" si="38"/>
        <v>0</v>
      </c>
      <c r="D80" s="12"/>
      <c r="E80" s="12"/>
      <c r="F80" s="12"/>
      <c r="G80" s="12"/>
      <c r="H80" s="12"/>
      <c r="I80" s="12"/>
      <c r="J80" s="12"/>
      <c r="K80" s="12"/>
      <c r="L80" s="12"/>
      <c r="M80" s="12"/>
      <c r="N80" s="12"/>
      <c r="O80" s="12"/>
      <c r="P80" s="12"/>
      <c r="Q80" s="12"/>
      <c r="R80" s="12">
        <f t="shared" si="44"/>
        <v>0</v>
      </c>
      <c r="S80" s="12"/>
      <c r="T80" s="12"/>
      <c r="U80" s="12"/>
      <c r="V80" s="12"/>
      <c r="W80" s="12"/>
      <c r="X80" s="12">
        <f t="shared" si="45"/>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6"/>
        <v>0</v>
      </c>
      <c r="C81" s="12">
        <f t="shared" si="38"/>
        <v>0</v>
      </c>
      <c r="D81" s="12"/>
      <c r="E81" s="12"/>
      <c r="F81" s="12"/>
      <c r="G81" s="12"/>
      <c r="H81" s="12"/>
      <c r="I81" s="12"/>
      <c r="J81" s="12"/>
      <c r="K81" s="12"/>
      <c r="L81" s="12"/>
      <c r="M81" s="12"/>
      <c r="N81" s="12"/>
      <c r="O81" s="12"/>
      <c r="P81" s="12"/>
      <c r="Q81" s="12"/>
      <c r="R81" s="12">
        <f t="shared" si="44"/>
        <v>0</v>
      </c>
      <c r="S81" s="12"/>
      <c r="T81" s="12"/>
      <c r="U81" s="12"/>
      <c r="V81" s="12"/>
      <c r="W81" s="12"/>
      <c r="X81" s="12">
        <f t="shared" si="45"/>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6"/>
        <v>0</v>
      </c>
      <c r="C82" s="12">
        <f t="shared" si="38"/>
        <v>0</v>
      </c>
      <c r="D82" s="12"/>
      <c r="E82" s="12"/>
      <c r="F82" s="12"/>
      <c r="G82" s="12"/>
      <c r="H82" s="12"/>
      <c r="I82" s="12"/>
      <c r="J82" s="12"/>
      <c r="K82" s="12"/>
      <c r="L82" s="12"/>
      <c r="M82" s="12"/>
      <c r="N82" s="12"/>
      <c r="O82" s="12"/>
      <c r="P82" s="12"/>
      <c r="Q82" s="12"/>
      <c r="R82" s="12">
        <f t="shared" si="44"/>
        <v>0</v>
      </c>
      <c r="S82" s="12"/>
      <c r="T82" s="12"/>
      <c r="U82" s="12"/>
      <c r="V82" s="12"/>
      <c r="W82" s="12"/>
      <c r="X82" s="12">
        <f t="shared" si="45"/>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6"/>
        <v>0</v>
      </c>
      <c r="C83" s="12">
        <f t="shared" si="38"/>
        <v>0</v>
      </c>
      <c r="D83" s="12"/>
      <c r="E83" s="12"/>
      <c r="F83" s="12"/>
      <c r="G83" s="12"/>
      <c r="H83" s="12"/>
      <c r="I83" s="12"/>
      <c r="J83" s="12"/>
      <c r="K83" s="12"/>
      <c r="L83" s="12"/>
      <c r="M83" s="12"/>
      <c r="N83" s="12"/>
      <c r="O83" s="12"/>
      <c r="P83" s="12"/>
      <c r="Q83" s="12"/>
      <c r="R83" s="12">
        <f t="shared" si="44"/>
        <v>0</v>
      </c>
      <c r="S83" s="12"/>
      <c r="T83" s="12"/>
      <c r="U83" s="12"/>
      <c r="V83" s="12"/>
      <c r="W83" s="12"/>
      <c r="X83" s="12">
        <f t="shared" si="45"/>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6"/>
        <v>0</v>
      </c>
      <c r="C84" s="12">
        <f t="shared" si="38"/>
        <v>0</v>
      </c>
      <c r="D84" s="12"/>
      <c r="E84" s="12"/>
      <c r="F84" s="12"/>
      <c r="G84" s="12"/>
      <c r="H84" s="12"/>
      <c r="I84" s="12"/>
      <c r="J84" s="12"/>
      <c r="K84" s="12"/>
      <c r="L84" s="12"/>
      <c r="M84" s="12"/>
      <c r="N84" s="12"/>
      <c r="O84" s="12"/>
      <c r="P84" s="12"/>
      <c r="Q84" s="12"/>
      <c r="R84" s="12">
        <f t="shared" si="44"/>
        <v>0</v>
      </c>
      <c r="S84" s="12"/>
      <c r="T84" s="12"/>
      <c r="U84" s="12"/>
      <c r="V84" s="12"/>
      <c r="W84" s="12"/>
      <c r="X84" s="12">
        <f t="shared" si="45"/>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6"/>
        <v>0</v>
      </c>
      <c r="C85" s="12">
        <f t="shared" si="38"/>
        <v>0</v>
      </c>
      <c r="D85" s="12"/>
      <c r="E85" s="12"/>
      <c r="F85" s="12"/>
      <c r="G85" s="12"/>
      <c r="H85" s="12"/>
      <c r="I85" s="12"/>
      <c r="J85" s="12"/>
      <c r="K85" s="12"/>
      <c r="L85" s="12"/>
      <c r="M85" s="12"/>
      <c r="N85" s="12"/>
      <c r="O85" s="12"/>
      <c r="P85" s="12"/>
      <c r="Q85" s="12"/>
      <c r="R85" s="12">
        <f t="shared" si="44"/>
        <v>0</v>
      </c>
      <c r="S85" s="12"/>
      <c r="T85" s="12"/>
      <c r="U85" s="12"/>
      <c r="V85" s="12"/>
      <c r="W85" s="12"/>
      <c r="X85" s="12">
        <f t="shared" si="45"/>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 t="shared" si="36"/>
        <v>0</v>
      </c>
      <c r="C86" s="14">
        <f t="shared" si="38"/>
        <v>0</v>
      </c>
      <c r="D86" s="14">
        <f t="shared" ref="D86" si="46">SUM(D82:D85)</f>
        <v>0</v>
      </c>
      <c r="E86" s="14">
        <f t="shared" ref="E86:V86" si="47">SUM(E82:E85)</f>
        <v>0</v>
      </c>
      <c r="F86" s="14">
        <f t="shared" si="47"/>
        <v>0</v>
      </c>
      <c r="G86" s="14">
        <f t="shared" si="47"/>
        <v>0</v>
      </c>
      <c r="H86" s="14">
        <f t="shared" si="47"/>
        <v>0</v>
      </c>
      <c r="I86" s="14">
        <f t="shared" si="47"/>
        <v>0</v>
      </c>
      <c r="J86" s="14">
        <f t="shared" si="47"/>
        <v>0</v>
      </c>
      <c r="K86" s="14">
        <f t="shared" si="47"/>
        <v>0</v>
      </c>
      <c r="L86" s="14">
        <f t="shared" si="47"/>
        <v>0</v>
      </c>
      <c r="M86" s="14">
        <f t="shared" si="47"/>
        <v>0</v>
      </c>
      <c r="N86" s="14">
        <f t="shared" si="47"/>
        <v>0</v>
      </c>
      <c r="O86" s="14">
        <f t="shared" si="47"/>
        <v>0</v>
      </c>
      <c r="P86" s="14">
        <f t="shared" si="47"/>
        <v>0</v>
      </c>
      <c r="Q86" s="14">
        <f t="shared" si="47"/>
        <v>0</v>
      </c>
      <c r="R86" s="14">
        <f t="shared" ref="R86" si="48">SUM(S86:V86)</f>
        <v>0</v>
      </c>
      <c r="S86" s="14">
        <f t="shared" si="47"/>
        <v>0</v>
      </c>
      <c r="T86" s="14">
        <f t="shared" si="47"/>
        <v>0</v>
      </c>
      <c r="U86" s="14">
        <f t="shared" si="47"/>
        <v>0</v>
      </c>
      <c r="V86" s="14">
        <f t="shared" si="47"/>
        <v>0</v>
      </c>
      <c r="W86" s="14">
        <f t="shared" ref="W86:AU86" si="49">SUM(W82:W85)</f>
        <v>0</v>
      </c>
      <c r="X86" s="14">
        <f t="shared" si="45"/>
        <v>0</v>
      </c>
      <c r="Y86" s="14">
        <f t="shared" si="49"/>
        <v>0</v>
      </c>
      <c r="Z86" s="14">
        <f t="shared" si="49"/>
        <v>0</v>
      </c>
      <c r="AA86" s="14">
        <f t="shared" si="49"/>
        <v>0</v>
      </c>
      <c r="AB86" s="14">
        <f t="shared" si="49"/>
        <v>0</v>
      </c>
      <c r="AC86" s="14">
        <f t="shared" si="49"/>
        <v>0</v>
      </c>
      <c r="AD86" s="14">
        <f t="shared" si="49"/>
        <v>0</v>
      </c>
      <c r="AE86" s="14">
        <f t="shared" si="49"/>
        <v>0</v>
      </c>
      <c r="AF86" s="14">
        <f t="shared" si="49"/>
        <v>0</v>
      </c>
      <c r="AG86" s="14">
        <f t="shared" si="49"/>
        <v>0</v>
      </c>
      <c r="AH86" s="14">
        <f t="shared" si="49"/>
        <v>0</v>
      </c>
      <c r="AI86" s="14">
        <f t="shared" si="49"/>
        <v>0</v>
      </c>
      <c r="AJ86" s="14">
        <f t="shared" si="49"/>
        <v>0</v>
      </c>
      <c r="AK86" s="14">
        <f t="shared" si="49"/>
        <v>0</v>
      </c>
      <c r="AL86" s="14">
        <f t="shared" si="49"/>
        <v>0</v>
      </c>
      <c r="AM86" s="14">
        <f t="shared" si="49"/>
        <v>0</v>
      </c>
      <c r="AN86" s="14">
        <f t="shared" si="49"/>
        <v>0</v>
      </c>
      <c r="AO86" s="14">
        <f t="shared" si="49"/>
        <v>0</v>
      </c>
      <c r="AP86" s="14">
        <f t="shared" si="49"/>
        <v>0</v>
      </c>
      <c r="AQ86" s="14">
        <f t="shared" si="49"/>
        <v>0</v>
      </c>
      <c r="AR86" s="14">
        <f t="shared" si="49"/>
        <v>0</v>
      </c>
      <c r="AS86" s="14">
        <f t="shared" si="49"/>
        <v>0</v>
      </c>
      <c r="AT86" s="14">
        <f t="shared" si="49"/>
        <v>0</v>
      </c>
      <c r="AU86" s="14">
        <f t="shared" si="49"/>
        <v>0</v>
      </c>
      <c r="AV86" s="14">
        <f>SUM(AV82:AV85)</f>
        <v>0</v>
      </c>
      <c r="AW86" s="14">
        <f>SUM(AW82:AW85)</f>
        <v>0</v>
      </c>
      <c r="AX86" s="14">
        <f t="shared" ref="AX86:BF86" si="50">SUM(AX82:AX85)</f>
        <v>0</v>
      </c>
      <c r="AY86" s="14">
        <f t="shared" si="50"/>
        <v>0</v>
      </c>
      <c r="AZ86" s="14">
        <f t="shared" si="50"/>
        <v>0</v>
      </c>
      <c r="BA86" s="14">
        <f t="shared" si="50"/>
        <v>0</v>
      </c>
      <c r="BB86" s="14">
        <f t="shared" si="50"/>
        <v>0</v>
      </c>
      <c r="BC86" s="14">
        <f t="shared" si="50"/>
        <v>0</v>
      </c>
      <c r="BD86" s="14">
        <f t="shared" si="50"/>
        <v>0</v>
      </c>
      <c r="BE86" s="14">
        <f>SUM(BE82:BE85)</f>
        <v>0</v>
      </c>
      <c r="BF86" s="14">
        <f t="shared" si="50"/>
        <v>0</v>
      </c>
    </row>
    <row r="87" spans="1:58" ht="13.5" x14ac:dyDescent="0.25">
      <c r="A87" s="8" t="s">
        <v>107</v>
      </c>
      <c r="B87" s="12">
        <f t="shared" si="36"/>
        <v>0</v>
      </c>
      <c r="C87" s="12">
        <f t="shared" si="38"/>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52504.7734375</v>
      </c>
      <c r="AX87" s="12"/>
      <c r="AY87" s="12"/>
      <c r="AZ87" s="12"/>
      <c r="BA87" s="12"/>
      <c r="BB87" s="12"/>
      <c r="BC87" s="12"/>
      <c r="BD87" s="12"/>
      <c r="BE87" s="12">
        <v>52504.7734375</v>
      </c>
      <c r="BF87" s="12"/>
    </row>
    <row r="88" spans="1:58" ht="13.5" x14ac:dyDescent="0.25">
      <c r="A88" s="8" t="s">
        <v>108</v>
      </c>
      <c r="B88" s="12">
        <f t="shared" si="36"/>
        <v>0</v>
      </c>
      <c r="C88" s="12">
        <f t="shared" si="38"/>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6"/>
        <v>0</v>
      </c>
      <c r="C89" s="12">
        <f t="shared" si="38"/>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6"/>
        <v>0</v>
      </c>
      <c r="C90" s="12">
        <f t="shared" si="38"/>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6"/>
        <v>0</v>
      </c>
      <c r="C91" s="12">
        <f t="shared" si="38"/>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6"/>
        <v>0</v>
      </c>
      <c r="C92" s="12">
        <f t="shared" si="38"/>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c r="D95" s="15"/>
    </row>
    <row r="96" spans="1:58"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row>
    <row r="102" spans="2:4" x14ac:dyDescent="0.2">
      <c r="B102" s="15"/>
      <c r="C102" s="1"/>
      <c r="D102" s="1"/>
    </row>
    <row r="103" spans="2:4" x14ac:dyDescent="0.2">
      <c r="C103" s="1"/>
      <c r="D103" s="1"/>
    </row>
    <row r="104" spans="2:4" x14ac:dyDescent="0.2">
      <c r="C104" s="1"/>
      <c r="D104" s="1"/>
    </row>
    <row r="105" spans="2:4" x14ac:dyDescent="0.2">
      <c r="B105" s="8"/>
      <c r="C105" s="1"/>
      <c r="D105" s="1"/>
    </row>
    <row r="106" spans="2:4" x14ac:dyDescent="0.2">
      <c r="B106" s="1"/>
      <c r="C106" s="1"/>
      <c r="D106" s="1"/>
    </row>
    <row r="107" spans="2:4" x14ac:dyDescent="0.2">
      <c r="B107" s="1"/>
      <c r="C107" s="1"/>
      <c r="D107" s="1"/>
    </row>
    <row r="108" spans="2:4" x14ac:dyDescent="0.2">
      <c r="B108" s="1"/>
      <c r="C108" s="1"/>
      <c r="D108" s="1"/>
    </row>
    <row r="109" spans="2:4" x14ac:dyDescent="0.2">
      <c r="B109" s="1"/>
      <c r="C109" s="1"/>
      <c r="D109" s="1"/>
    </row>
    <row r="110" spans="2:4" x14ac:dyDescent="0.2">
      <c r="B110" s="1"/>
      <c r="C110" s="1"/>
      <c r="D110" s="1"/>
    </row>
    <row r="111" spans="2:4" x14ac:dyDescent="0.2">
      <c r="B111" s="1"/>
      <c r="C111" s="1"/>
      <c r="D111" s="1"/>
    </row>
    <row r="112" spans="2:4" x14ac:dyDescent="0.2">
      <c r="B112" s="1"/>
      <c r="C112" s="1"/>
      <c r="D112" s="1"/>
    </row>
    <row r="113" spans="2:4" x14ac:dyDescent="0.2">
      <c r="B113" s="1"/>
      <c r="C113" s="1"/>
      <c r="D113" s="1"/>
    </row>
    <row r="114" spans="2:4" x14ac:dyDescent="0.2">
      <c r="B114" s="1"/>
      <c r="C114" s="1"/>
      <c r="D114" s="1"/>
    </row>
    <row r="115" spans="2:4" x14ac:dyDescent="0.2">
      <c r="B115" s="1"/>
      <c r="C115" s="1"/>
      <c r="D115" s="1"/>
    </row>
    <row r="116" spans="2:4" x14ac:dyDescent="0.2">
      <c r="B116" s="1"/>
      <c r="C116" s="1"/>
      <c r="D116" s="1"/>
    </row>
    <row r="117" spans="2:4" x14ac:dyDescent="0.2">
      <c r="B117" s="1"/>
      <c r="C117" s="1"/>
      <c r="D117" s="1"/>
    </row>
    <row r="118" spans="2:4" x14ac:dyDescent="0.2">
      <c r="B118" s="1"/>
      <c r="C118" s="1"/>
      <c r="D118" s="1"/>
    </row>
    <row r="119" spans="2:4" x14ac:dyDescent="0.2">
      <c r="B119" s="1"/>
      <c r="C119" s="1"/>
      <c r="D119" s="1"/>
    </row>
    <row r="120" spans="2:4" x14ac:dyDescent="0.2">
      <c r="B120" s="1"/>
      <c r="C120" s="1"/>
      <c r="D120" s="1"/>
    </row>
    <row r="121" spans="2:4" x14ac:dyDescent="0.2">
      <c r="B121" s="1"/>
      <c r="C121" s="1"/>
      <c r="D121" s="1"/>
    </row>
    <row r="122" spans="2:4" x14ac:dyDescent="0.2">
      <c r="B122" s="1"/>
      <c r="C122" s="1"/>
      <c r="D122" s="1"/>
    </row>
    <row r="123" spans="2:4" x14ac:dyDescent="0.2">
      <c r="B123" s="1"/>
      <c r="C123" s="1"/>
      <c r="D123" s="1"/>
    </row>
    <row r="124" spans="2:4" x14ac:dyDescent="0.2">
      <c r="B124" s="1"/>
    </row>
    <row r="125" spans="2:4" x14ac:dyDescent="0.2">
      <c r="B125" s="1"/>
    </row>
  </sheetData>
  <mergeCells count="2">
    <mergeCell ref="BH3:BI3"/>
    <mergeCell ref="BJ3:BK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106"/>
  <sheetViews>
    <sheetView zoomScaleNormal="100" workbookViewId="0">
      <pane xSplit="1" ySplit="4" topLeftCell="B5" activePane="bottomRight" state="frozen"/>
      <selection pane="topRight" activeCell="B1" sqref="B1"/>
      <selection pane="bottomLeft" activeCell="A5" sqref="A5"/>
      <selection pane="bottomRight" activeCell="BF99" sqref="BF99"/>
    </sheetView>
  </sheetViews>
  <sheetFormatPr defaultColWidth="9.140625" defaultRowHeight="12.75" x14ac:dyDescent="0.2"/>
  <cols>
    <col min="1" max="1" width="36.7109375" bestFit="1" customWidth="1"/>
    <col min="2" max="13" width="14.7109375" customWidth="1"/>
    <col min="14" max="14" width="12.28515625" customWidth="1"/>
    <col min="15" max="53" width="14.7109375" customWidth="1"/>
    <col min="54" max="54" width="15.140625" customWidth="1"/>
    <col min="55" max="57" width="14.7109375" customWidth="1"/>
    <col min="58" max="58" width="14.7109375" style="87" customWidth="1"/>
  </cols>
  <sheetData>
    <row r="1" spans="1:98" ht="26.25" x14ac:dyDescent="0.4">
      <c r="A1" s="138" t="s">
        <v>365</v>
      </c>
      <c r="B1" s="138"/>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171</v>
      </c>
      <c r="B2" s="28" t="s">
        <v>172</v>
      </c>
      <c r="C2" s="29" t="s">
        <v>173</v>
      </c>
      <c r="D2" s="29" t="s">
        <v>364</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219</v>
      </c>
      <c r="B3" s="40" t="s">
        <v>154</v>
      </c>
      <c r="C3" s="40" t="s">
        <v>154</v>
      </c>
      <c r="D3" s="40"/>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+E6+F6+G6+D6</f>
        <v>5972638.5859375</v>
      </c>
      <c r="C6" s="65"/>
      <c r="D6" s="65">
        <v>68111.4453125</v>
      </c>
      <c r="E6" s="65">
        <v>72654.640625</v>
      </c>
      <c r="F6" s="65">
        <v>5831872.5</v>
      </c>
      <c r="G6" s="65"/>
      <c r="H6" s="65"/>
      <c r="I6" s="65"/>
      <c r="J6" s="66"/>
      <c r="K6" s="65"/>
      <c r="L6" s="65"/>
      <c r="M6" s="65"/>
      <c r="N6" s="67"/>
      <c r="O6" s="65"/>
      <c r="P6" s="65"/>
      <c r="Q6" s="65"/>
      <c r="R6" s="65">
        <v>654700.875</v>
      </c>
      <c r="S6" s="65">
        <v>654700.875</v>
      </c>
      <c r="T6" s="65"/>
      <c r="U6" s="65"/>
      <c r="V6" s="65"/>
      <c r="W6" s="67">
        <v>25570.8125</v>
      </c>
      <c r="X6" s="65">
        <f t="shared" ref="X6:X11" si="0">SUM(Y6:AC6)</f>
        <v>4210.7850341796875</v>
      </c>
      <c r="Y6" s="65">
        <v>1375.7850341796875</v>
      </c>
      <c r="Z6" s="65">
        <v>2835</v>
      </c>
      <c r="AA6" s="65"/>
      <c r="AB6" s="65"/>
      <c r="AC6" s="65"/>
      <c r="AD6" s="66"/>
      <c r="AE6" s="65"/>
      <c r="AF6" s="65"/>
      <c r="AG6" s="65"/>
      <c r="AH6" s="65"/>
      <c r="AI6" s="65">
        <v>44716.921875</v>
      </c>
      <c r="AJ6" s="65"/>
      <c r="AK6" s="65"/>
      <c r="AL6" s="65"/>
      <c r="AM6" s="65"/>
      <c r="AN6" s="65">
        <v>18686.7734375</v>
      </c>
      <c r="AO6" s="65"/>
      <c r="AP6" s="65"/>
      <c r="AQ6" s="65"/>
      <c r="AR6" s="65"/>
      <c r="AS6" s="65"/>
      <c r="AT6" s="65"/>
      <c r="AU6" s="65"/>
      <c r="AV6" s="65">
        <v>171743.84375</v>
      </c>
      <c r="AW6" s="65">
        <v>3040.595703125</v>
      </c>
      <c r="AX6" s="65">
        <f>+AX89*3.6/0.1</f>
        <v>0</v>
      </c>
      <c r="AY6" s="65">
        <v>13931.927734375</v>
      </c>
      <c r="AZ6" s="65">
        <f>+AZ89*3.6</f>
        <v>0</v>
      </c>
      <c r="BA6" s="65">
        <v>18475.775390625</v>
      </c>
      <c r="BB6" s="65"/>
      <c r="BC6" s="65"/>
      <c r="BD6" s="65"/>
      <c r="BE6" s="65">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ref="B7:B11" si="1">+E7+F7+G7+D7</f>
        <v>0</v>
      </c>
      <c r="C7" s="65"/>
      <c r="D7" s="65"/>
      <c r="E7" s="65"/>
      <c r="F7" s="65"/>
      <c r="G7" s="65"/>
      <c r="H7" s="65"/>
      <c r="I7" s="65"/>
      <c r="J7" s="65"/>
      <c r="K7" s="65"/>
      <c r="L7" s="65"/>
      <c r="M7" s="65"/>
      <c r="N7" s="67"/>
      <c r="O7" s="65"/>
      <c r="P7" s="65"/>
      <c r="Q7" s="65"/>
      <c r="R7" s="65">
        <f t="shared" ref="R7:R11" si="2">SUM(S7:V7)</f>
        <v>0</v>
      </c>
      <c r="S7" s="65"/>
      <c r="T7" s="65"/>
      <c r="U7" s="65"/>
      <c r="V7" s="65"/>
      <c r="W7" s="67"/>
      <c r="X7" s="65">
        <f t="shared" si="0"/>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 t="shared" si="1"/>
        <v>33112.8818359375</v>
      </c>
      <c r="C8" s="65"/>
      <c r="D8" s="65">
        <v>5356.0439453125</v>
      </c>
      <c r="E8" s="65"/>
      <c r="F8" s="65">
        <v>27756.837890625</v>
      </c>
      <c r="G8" s="65"/>
      <c r="H8" s="65"/>
      <c r="I8" s="65"/>
      <c r="J8" s="65"/>
      <c r="K8" s="65"/>
      <c r="L8" s="65"/>
      <c r="M8" s="65"/>
      <c r="N8" s="67"/>
      <c r="O8" s="65"/>
      <c r="P8" s="65"/>
      <c r="Q8" s="65"/>
      <c r="R8" s="65">
        <f t="shared" si="2"/>
        <v>0</v>
      </c>
      <c r="S8" s="65"/>
      <c r="T8" s="65"/>
      <c r="U8" s="65"/>
      <c r="V8" s="65"/>
      <c r="W8" s="67">
        <v>124124.4375</v>
      </c>
      <c r="X8" s="65">
        <f t="shared" si="0"/>
        <v>729621.25</v>
      </c>
      <c r="Y8" s="65">
        <v>729621.25</v>
      </c>
      <c r="Z8" s="65"/>
      <c r="AA8" s="65"/>
      <c r="AB8" s="65"/>
      <c r="AC8" s="65"/>
      <c r="AD8" s="65"/>
      <c r="AE8" s="65"/>
      <c r="AF8" s="65">
        <v>4957.47998046875</v>
      </c>
      <c r="AG8" s="65">
        <v>72304.9609375</v>
      </c>
      <c r="AH8" s="65">
        <v>631.49493408203125</v>
      </c>
      <c r="AI8" s="65">
        <v>1399.2503662109375</v>
      </c>
      <c r="AJ8" s="65">
        <v>14358.1083984375</v>
      </c>
      <c r="AK8" s="65">
        <v>91.594612121582031</v>
      </c>
      <c r="AL8" s="65">
        <v>229973.09375</v>
      </c>
      <c r="AM8" s="65">
        <v>1373.5341796875</v>
      </c>
      <c r="AN8" s="65"/>
      <c r="AO8" s="65"/>
      <c r="AP8" s="65">
        <v>0.26371198892593384</v>
      </c>
      <c r="AQ8" s="65">
        <v>0.72762000560760498</v>
      </c>
      <c r="AR8" s="65">
        <v>0.83736598491668701</v>
      </c>
      <c r="AS8" s="65"/>
      <c r="AT8" s="65"/>
      <c r="AU8" s="65"/>
      <c r="AV8" s="65"/>
      <c r="AW8" s="65"/>
      <c r="AX8" s="65"/>
      <c r="AY8" s="65"/>
      <c r="AZ8" s="65"/>
      <c r="BA8" s="65"/>
      <c r="BB8" s="65"/>
      <c r="BC8" s="65"/>
      <c r="BD8" s="65"/>
      <c r="BE8" s="65">
        <v>37998</v>
      </c>
      <c r="BF8" s="68"/>
    </row>
    <row r="9" spans="1:98" x14ac:dyDescent="0.2">
      <c r="A9" s="64" t="s">
        <v>238</v>
      </c>
      <c r="B9" s="65">
        <f t="shared" si="1"/>
        <v>-1964835.0703125</v>
      </c>
      <c r="C9" s="65"/>
      <c r="D9" s="65">
        <v>-49461.359375</v>
      </c>
      <c r="E9" s="65">
        <v>-35743.7109375</v>
      </c>
      <c r="F9" s="65">
        <v>-1879630</v>
      </c>
      <c r="G9" s="65"/>
      <c r="H9" s="65"/>
      <c r="I9" s="65"/>
      <c r="J9" s="65"/>
      <c r="K9" s="65"/>
      <c r="L9" s="65"/>
      <c r="M9" s="65"/>
      <c r="N9" s="67"/>
      <c r="O9" s="65"/>
      <c r="P9" s="65"/>
      <c r="Q9" s="65"/>
      <c r="R9" s="65">
        <f t="shared" si="2"/>
        <v>0</v>
      </c>
      <c r="S9" s="65"/>
      <c r="T9" s="65"/>
      <c r="U9" s="65"/>
      <c r="V9" s="65"/>
      <c r="W9" s="67">
        <v>-498.75</v>
      </c>
      <c r="X9" s="65">
        <f t="shared" si="0"/>
        <v>0</v>
      </c>
      <c r="Y9" s="65"/>
      <c r="Z9" s="65"/>
      <c r="AA9" s="65"/>
      <c r="AB9" s="65"/>
      <c r="AC9" s="65"/>
      <c r="AD9" s="65"/>
      <c r="AE9" s="65"/>
      <c r="AF9" s="65">
        <v>-2829.345458984375</v>
      </c>
      <c r="AG9" s="65">
        <v>-37005.83984375</v>
      </c>
      <c r="AH9" s="65">
        <v>-175.51521301269531</v>
      </c>
      <c r="AI9" s="65">
        <v>-1057.2640380859375</v>
      </c>
      <c r="AJ9" s="65">
        <v>-11962.654296875</v>
      </c>
      <c r="AK9" s="65">
        <v>-1760.0023193359375</v>
      </c>
      <c r="AL9" s="65">
        <v>-67970.5078125</v>
      </c>
      <c r="AM9" s="65">
        <v>-17661.48828125</v>
      </c>
      <c r="AN9" s="65">
        <v>-8320.025390625</v>
      </c>
      <c r="AO9" s="65">
        <v>-347.24758911132813</v>
      </c>
      <c r="AP9" s="65">
        <v>-0.33526799082756042</v>
      </c>
      <c r="AQ9" s="65">
        <v>2.8791239261627197</v>
      </c>
      <c r="AR9" s="65">
        <v>0.73043400049209595</v>
      </c>
      <c r="AS9" s="65"/>
      <c r="AT9" s="65"/>
      <c r="AU9" s="65"/>
      <c r="AV9" s="65"/>
      <c r="AW9" s="65"/>
      <c r="AX9" s="65"/>
      <c r="AY9" s="65"/>
      <c r="AZ9" s="65"/>
      <c r="BA9" s="65"/>
      <c r="BB9" s="65"/>
      <c r="BC9" s="65"/>
      <c r="BD9" s="65"/>
      <c r="BE9" s="65">
        <v>-59576.40234375</v>
      </c>
      <c r="BF9" s="68"/>
    </row>
    <row r="10" spans="1:98" x14ac:dyDescent="0.2">
      <c r="A10" s="64" t="s">
        <v>239</v>
      </c>
      <c r="B10" s="65">
        <f t="shared" si="1"/>
        <v>0</v>
      </c>
      <c r="C10" s="65"/>
      <c r="D10" s="65"/>
      <c r="E10" s="65"/>
      <c r="F10" s="65"/>
      <c r="G10" s="65"/>
      <c r="H10" s="65"/>
      <c r="I10" s="65"/>
      <c r="J10" s="65"/>
      <c r="K10" s="65"/>
      <c r="L10" s="65"/>
      <c r="M10" s="65"/>
      <c r="N10" s="67"/>
      <c r="O10" s="65"/>
      <c r="P10" s="65"/>
      <c r="Q10" s="65"/>
      <c r="R10" s="65">
        <f t="shared" si="2"/>
        <v>0</v>
      </c>
      <c r="S10" s="65"/>
      <c r="T10" s="65"/>
      <c r="U10" s="65"/>
      <c r="V10" s="65"/>
      <c r="W10" s="67"/>
      <c r="X10" s="65">
        <f t="shared" si="0"/>
        <v>0</v>
      </c>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 t="shared" si="1"/>
        <v>0</v>
      </c>
      <c r="C11" s="65"/>
      <c r="D11" s="65"/>
      <c r="E11" s="65"/>
      <c r="F11" s="65"/>
      <c r="G11" s="65"/>
      <c r="H11" s="65"/>
      <c r="I11" s="65"/>
      <c r="J11" s="65"/>
      <c r="K11" s="65"/>
      <c r="L11" s="65"/>
      <c r="M11" s="65"/>
      <c r="N11" s="67"/>
      <c r="O11" s="65"/>
      <c r="P11" s="65"/>
      <c r="Q11" s="65"/>
      <c r="R11" s="65">
        <f t="shared" si="2"/>
        <v>0</v>
      </c>
      <c r="S11" s="65"/>
      <c r="T11" s="65"/>
      <c r="U11" s="65"/>
      <c r="V11" s="65"/>
      <c r="W11" s="67"/>
      <c r="X11" s="65">
        <f t="shared" si="0"/>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71">
        <f>SUM(B6:B11)</f>
        <v>4040916.3974609375</v>
      </c>
      <c r="C12" s="71">
        <f t="shared" ref="C12:BF12" si="3">SUM(C6:C11)</f>
        <v>0</v>
      </c>
      <c r="D12" s="71"/>
      <c r="E12" s="71">
        <f t="shared" si="3"/>
        <v>36910.9296875</v>
      </c>
      <c r="F12" s="71">
        <f t="shared" si="3"/>
        <v>3979999.337890625</v>
      </c>
      <c r="G12" s="71">
        <f t="shared" si="3"/>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71">
        <f t="shared" si="3"/>
        <v>654700.875</v>
      </c>
      <c r="S12" s="71">
        <f t="shared" si="3"/>
        <v>654700.875</v>
      </c>
      <c r="T12" s="71">
        <f t="shared" si="3"/>
        <v>0</v>
      </c>
      <c r="U12" s="71">
        <f t="shared" si="3"/>
        <v>0</v>
      </c>
      <c r="V12" s="71">
        <f t="shared" si="3"/>
        <v>0</v>
      </c>
      <c r="W12" s="72">
        <f t="shared" si="3"/>
        <v>149196.5</v>
      </c>
      <c r="X12" s="72">
        <f t="shared" si="3"/>
        <v>733832.03503417969</v>
      </c>
      <c r="Y12" s="71">
        <f t="shared" si="3"/>
        <v>730997.03503417969</v>
      </c>
      <c r="Z12" s="71">
        <f t="shared" si="3"/>
        <v>2835</v>
      </c>
      <c r="AA12" s="71">
        <f t="shared" si="3"/>
        <v>0</v>
      </c>
      <c r="AB12" s="71">
        <f t="shared" si="3"/>
        <v>0</v>
      </c>
      <c r="AC12" s="71">
        <f t="shared" si="3"/>
        <v>0</v>
      </c>
      <c r="AD12" s="71">
        <f t="shared" si="3"/>
        <v>0</v>
      </c>
      <c r="AE12" s="71">
        <f t="shared" si="3"/>
        <v>0</v>
      </c>
      <c r="AF12" s="71">
        <f t="shared" si="3"/>
        <v>2128.134521484375</v>
      </c>
      <c r="AG12" s="71">
        <f t="shared" si="3"/>
        <v>35299.12109375</v>
      </c>
      <c r="AH12" s="71">
        <f t="shared" si="3"/>
        <v>455.97972106933594</v>
      </c>
      <c r="AI12" s="71">
        <f t="shared" si="3"/>
        <v>45058.908203125</v>
      </c>
      <c r="AJ12" s="71">
        <f t="shared" si="3"/>
        <v>2395.4541015625</v>
      </c>
      <c r="AK12" s="71">
        <f t="shared" si="3"/>
        <v>-1668.4077072143555</v>
      </c>
      <c r="AL12" s="71">
        <f t="shared" si="3"/>
        <v>162002.5859375</v>
      </c>
      <c r="AM12" s="71">
        <f t="shared" si="3"/>
        <v>-16287.9541015625</v>
      </c>
      <c r="AN12" s="71">
        <f t="shared" si="3"/>
        <v>10366.748046875</v>
      </c>
      <c r="AO12" s="71">
        <f t="shared" si="3"/>
        <v>-347.24758911132813</v>
      </c>
      <c r="AP12" s="71">
        <f t="shared" si="3"/>
        <v>-7.1556001901626587E-2</v>
      </c>
      <c r="AQ12" s="71">
        <f t="shared" si="3"/>
        <v>3.6067439317703247</v>
      </c>
      <c r="AR12" s="71">
        <f t="shared" si="3"/>
        <v>1.567799985408783</v>
      </c>
      <c r="AS12" s="71">
        <f t="shared" si="3"/>
        <v>0</v>
      </c>
      <c r="AT12" s="71">
        <f t="shared" si="3"/>
        <v>0</v>
      </c>
      <c r="AU12" s="71">
        <f t="shared" si="3"/>
        <v>0</v>
      </c>
      <c r="AV12" s="71">
        <f t="shared" si="3"/>
        <v>171743.84375</v>
      </c>
      <c r="AW12" s="71">
        <f t="shared" si="3"/>
        <v>3040.595703125</v>
      </c>
      <c r="AX12" s="71">
        <f t="shared" si="3"/>
        <v>0</v>
      </c>
      <c r="AY12" s="71">
        <f t="shared" si="3"/>
        <v>13931.927734375</v>
      </c>
      <c r="AZ12" s="71">
        <f t="shared" si="3"/>
        <v>0</v>
      </c>
      <c r="BA12" s="71">
        <f t="shared" si="3"/>
        <v>18475.775390625</v>
      </c>
      <c r="BB12" s="71">
        <f>SUM(BB6:BB11)</f>
        <v>0</v>
      </c>
      <c r="BC12" s="71">
        <f>SUM(BC6:BC11)</f>
        <v>0</v>
      </c>
      <c r="BD12" s="71">
        <f>SUM(BD6:BD11)</f>
        <v>0</v>
      </c>
      <c r="BE12" s="71">
        <f>SUM(BE6:BE11)</f>
        <v>-21578.40234375</v>
      </c>
      <c r="BF12" s="73">
        <f t="shared" si="3"/>
        <v>0</v>
      </c>
    </row>
    <row r="13" spans="1:98" x14ac:dyDescent="0.2">
      <c r="A13" s="64" t="s">
        <v>242</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 t="shared" ref="B14" si="4">+E14+F14+G14+D14</f>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0</v>
      </c>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-(B12+(B14+B17+B36+B49)-B51)</f>
        <v>-228144.08809661865</v>
      </c>
      <c r="C15" s="65">
        <f t="shared" ref="C15:AY15" si="5">-(C12+(C14+C17+C36+C49)-C51)</f>
        <v>0</v>
      </c>
      <c r="D15" s="65"/>
      <c r="E15" s="65">
        <f t="shared" si="5"/>
        <v>-3.90625E-3</v>
      </c>
      <c r="F15" s="65">
        <f t="shared" si="5"/>
        <v>-163007.41912078857</v>
      </c>
      <c r="G15" s="65">
        <f t="shared" si="5"/>
        <v>0</v>
      </c>
      <c r="H15" s="65">
        <f t="shared" si="5"/>
        <v>0</v>
      </c>
      <c r="I15" s="65">
        <f t="shared" si="5"/>
        <v>0</v>
      </c>
      <c r="J15" s="65">
        <f t="shared" si="5"/>
        <v>0</v>
      </c>
      <c r="K15" s="65">
        <f t="shared" si="5"/>
        <v>-33345.62255859375</v>
      </c>
      <c r="L15" s="65">
        <f t="shared" si="5"/>
        <v>0</v>
      </c>
      <c r="M15" s="65">
        <f t="shared" si="5"/>
        <v>0</v>
      </c>
      <c r="N15" s="65">
        <f t="shared" si="5"/>
        <v>1174.3655652999878</v>
      </c>
      <c r="O15" s="65">
        <f t="shared" si="5"/>
        <v>0</v>
      </c>
      <c r="P15" s="65">
        <f t="shared" si="5"/>
        <v>0</v>
      </c>
      <c r="Q15" s="65">
        <f t="shared" si="5"/>
        <v>0</v>
      </c>
      <c r="R15" s="65">
        <f t="shared" si="5"/>
        <v>-2924.7734375</v>
      </c>
      <c r="S15" s="65">
        <f t="shared" si="5"/>
        <v>-2924.7734375</v>
      </c>
      <c r="T15" s="65">
        <f t="shared" si="5"/>
        <v>0</v>
      </c>
      <c r="U15" s="65">
        <f t="shared" si="5"/>
        <v>0</v>
      </c>
      <c r="V15" s="65">
        <f t="shared" si="5"/>
        <v>0</v>
      </c>
      <c r="W15" s="65">
        <f t="shared" si="5"/>
        <v>13379.132661819458</v>
      </c>
      <c r="X15" s="65">
        <f>-(X12+(X14+X17+X36+X49)-X51)</f>
        <v>-298858.56628417969</v>
      </c>
      <c r="Y15" s="65">
        <f t="shared" si="5"/>
        <v>2.74658203125E-2</v>
      </c>
      <c r="Z15" s="65">
        <f t="shared" si="5"/>
        <v>0</v>
      </c>
      <c r="AA15" s="65">
        <f t="shared" si="5"/>
        <v>0</v>
      </c>
      <c r="AB15" s="65">
        <f t="shared" si="5"/>
        <v>0</v>
      </c>
      <c r="AC15" s="65">
        <f t="shared" si="5"/>
        <v>-298858.59375</v>
      </c>
      <c r="AD15" s="65">
        <f t="shared" si="5"/>
        <v>-35803.75</v>
      </c>
      <c r="AE15" s="65">
        <f t="shared" si="5"/>
        <v>0</v>
      </c>
      <c r="AF15" s="65">
        <f t="shared" si="5"/>
        <v>-6182.7439339160919</v>
      </c>
      <c r="AG15" s="65">
        <f t="shared" si="5"/>
        <v>46015.742631986737</v>
      </c>
      <c r="AH15" s="65">
        <f t="shared" si="5"/>
        <v>7.476806640625E-4</v>
      </c>
      <c r="AI15" s="65">
        <f t="shared" si="5"/>
        <v>1057.2509765625</v>
      </c>
      <c r="AJ15" s="65">
        <f t="shared" si="5"/>
        <v>-9.765625E-4</v>
      </c>
      <c r="AK15" s="65">
        <f t="shared" si="5"/>
        <v>-1.622319221496582E-3</v>
      </c>
      <c r="AL15" s="65">
        <f t="shared" si="5"/>
        <v>41707.928267478943</v>
      </c>
      <c r="AM15" s="65">
        <f t="shared" si="5"/>
        <v>-6.40869140625E-4</v>
      </c>
      <c r="AN15" s="65">
        <f t="shared" si="5"/>
        <v>-9.765625E-4</v>
      </c>
      <c r="AO15" s="65">
        <f t="shared" si="5"/>
        <v>-3.0517578125E-4</v>
      </c>
      <c r="AP15" s="65">
        <f t="shared" si="5"/>
        <v>2.2798776626586914E-5</v>
      </c>
      <c r="AQ15" s="65">
        <f t="shared" si="5"/>
        <v>-6.6483020782470703E-4</v>
      </c>
      <c r="AR15" s="65">
        <f t="shared" si="5"/>
        <v>-2.3245811462402344E-6</v>
      </c>
      <c r="AS15" s="65">
        <f t="shared" si="5"/>
        <v>0</v>
      </c>
      <c r="AT15" s="65">
        <f t="shared" si="5"/>
        <v>0</v>
      </c>
      <c r="AU15" s="65">
        <f t="shared" si="5"/>
        <v>0</v>
      </c>
      <c r="AV15" s="65">
        <f t="shared" si="5"/>
        <v>0</v>
      </c>
      <c r="AW15" s="65">
        <f t="shared" si="5"/>
        <v>-6.866455078125E-3</v>
      </c>
      <c r="AX15" s="65">
        <f t="shared" si="5"/>
        <v>0</v>
      </c>
      <c r="AY15" s="65">
        <f t="shared" si="5"/>
        <v>-10061.94775390625</v>
      </c>
      <c r="AZ15" s="65">
        <f>-(AZ12+(AZ14+AZ17+AZ36+AZ49)-AZ51)</f>
        <v>0</v>
      </c>
      <c r="BA15" s="65">
        <f>-(BA12+(BA14+BA17+BA36+BA49)-BA51)</f>
        <v>3.662109375E-4</v>
      </c>
      <c r="BB15" s="65">
        <f>-(BB12+(BB14+BB17+BB36+BB49)-BB51)</f>
        <v>0</v>
      </c>
      <c r="BC15" s="65">
        <f>-(BC12+(BC14+BC17+BC36+BC49)-BC51)</f>
        <v>0</v>
      </c>
      <c r="BD15" s="65">
        <f>-(BD12+(BD14+BD17+BD36+BD49)-BD51)</f>
        <v>0</v>
      </c>
      <c r="BE15" s="65">
        <f>-(BE12+(BE14+BE36+BE49)-BE51)</f>
        <v>537472.2000579834</v>
      </c>
      <c r="BF15" s="68">
        <f>-(BF12+(BF14+BF36+BF49)-BF51)</f>
        <v>0</v>
      </c>
    </row>
    <row r="16" spans="1:98" x14ac:dyDescent="0.2">
      <c r="A16" s="64" t="s">
        <v>242</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SUM(B18:B34)</f>
        <v>-3371723.576171875</v>
      </c>
      <c r="C17" s="71">
        <f t="shared" ref="C17:BF17" si="6">SUM(C18:C34)</f>
        <v>0</v>
      </c>
      <c r="D17" s="71"/>
      <c r="E17" s="71">
        <f t="shared" si="6"/>
        <v>-36910.92578125</v>
      </c>
      <c r="F17" s="71">
        <f t="shared" si="6"/>
        <v>-3334812.650390625</v>
      </c>
      <c r="G17" s="71">
        <f t="shared" si="6"/>
        <v>0</v>
      </c>
      <c r="H17" s="71">
        <f t="shared" si="6"/>
        <v>0</v>
      </c>
      <c r="I17" s="71">
        <f t="shared" si="6"/>
        <v>0</v>
      </c>
      <c r="J17" s="71">
        <f t="shared" si="6"/>
        <v>0</v>
      </c>
      <c r="K17" s="71">
        <f t="shared" si="6"/>
        <v>38773.98046875</v>
      </c>
      <c r="L17" s="71">
        <f t="shared" si="6"/>
        <v>0</v>
      </c>
      <c r="M17" s="71">
        <f t="shared" si="6"/>
        <v>0</v>
      </c>
      <c r="N17" s="72">
        <f t="shared" si="6"/>
        <v>21556.609375</v>
      </c>
      <c r="O17" s="71">
        <f t="shared" si="6"/>
        <v>23257.001953125</v>
      </c>
      <c r="P17" s="71">
        <f t="shared" si="6"/>
        <v>22961</v>
      </c>
      <c r="Q17" s="71">
        <f t="shared" si="6"/>
        <v>0</v>
      </c>
      <c r="R17" s="71">
        <f t="shared" si="6"/>
        <v>-225875</v>
      </c>
      <c r="S17" s="71">
        <f t="shared" si="6"/>
        <v>-225875</v>
      </c>
      <c r="T17" s="71">
        <f t="shared" si="6"/>
        <v>0</v>
      </c>
      <c r="U17" s="71">
        <f t="shared" si="6"/>
        <v>0</v>
      </c>
      <c r="V17" s="71">
        <f t="shared" si="6"/>
        <v>0</v>
      </c>
      <c r="W17" s="72">
        <f t="shared" si="6"/>
        <v>-88318.546875</v>
      </c>
      <c r="X17" s="72">
        <f t="shared" si="6"/>
        <v>-434973.46875</v>
      </c>
      <c r="Y17" s="71">
        <f t="shared" si="6"/>
        <v>-730997.0625</v>
      </c>
      <c r="Z17" s="71">
        <f t="shared" si="6"/>
        <v>-2835</v>
      </c>
      <c r="AA17" s="71">
        <f t="shared" si="6"/>
        <v>0</v>
      </c>
      <c r="AB17" s="71">
        <f t="shared" si="6"/>
        <v>0</v>
      </c>
      <c r="AC17" s="71">
        <f t="shared" si="6"/>
        <v>298858.59375</v>
      </c>
      <c r="AD17" s="71">
        <f t="shared" si="6"/>
        <v>35803.75</v>
      </c>
      <c r="AE17" s="71">
        <f t="shared" si="6"/>
        <v>0</v>
      </c>
      <c r="AF17" s="71">
        <f t="shared" si="6"/>
        <v>19175.529296875</v>
      </c>
      <c r="AG17" s="71">
        <f t="shared" si="6"/>
        <v>322657.875</v>
      </c>
      <c r="AH17" s="71">
        <f t="shared" si="6"/>
        <v>14043.8037109375</v>
      </c>
      <c r="AI17" s="71">
        <f t="shared" si="6"/>
        <v>0</v>
      </c>
      <c r="AJ17" s="71">
        <f t="shared" si="6"/>
        <v>52100.50390625</v>
      </c>
      <c r="AK17" s="71">
        <f t="shared" si="6"/>
        <v>27098.61328125</v>
      </c>
      <c r="AL17" s="71">
        <f t="shared" si="6"/>
        <v>301436.75</v>
      </c>
      <c r="AM17" s="71">
        <f t="shared" si="6"/>
        <v>36176.99609375</v>
      </c>
      <c r="AN17" s="71">
        <f t="shared" si="6"/>
        <v>0</v>
      </c>
      <c r="AO17" s="71">
        <f>SUM(AO18:AO34)</f>
        <v>4186.205078125</v>
      </c>
      <c r="AP17" s="71">
        <f t="shared" si="6"/>
        <v>5358.7314453125</v>
      </c>
      <c r="AQ17" s="71">
        <f t="shared" si="6"/>
        <v>14418.142578125</v>
      </c>
      <c r="AR17" s="71">
        <f t="shared" si="6"/>
        <v>398.02020263671875</v>
      </c>
      <c r="AS17" s="71">
        <f t="shared" si="6"/>
        <v>0</v>
      </c>
      <c r="AT17" s="71">
        <f t="shared" si="6"/>
        <v>0</v>
      </c>
      <c r="AU17" s="71">
        <f t="shared" si="6"/>
        <v>0</v>
      </c>
      <c r="AV17" s="71">
        <f t="shared" si="6"/>
        <v>-171743.84375</v>
      </c>
      <c r="AW17" s="71">
        <f t="shared" si="6"/>
        <v>-3040.5888366699219</v>
      </c>
      <c r="AX17" s="71">
        <f t="shared" si="6"/>
        <v>0</v>
      </c>
      <c r="AY17" s="71">
        <f t="shared" si="6"/>
        <v>-3869.97998046875</v>
      </c>
      <c r="AZ17" s="71">
        <f t="shared" si="6"/>
        <v>0</v>
      </c>
      <c r="BA17" s="71">
        <f>SUM(BA18:BA34)</f>
        <v>-18475.775756835938</v>
      </c>
      <c r="BB17" s="71">
        <f>SUM(BB18:BB34)</f>
        <v>0</v>
      </c>
      <c r="BC17" s="71">
        <f>SUM(BC18:BC34)</f>
        <v>0</v>
      </c>
      <c r="BD17" s="71">
        <f t="shared" si="6"/>
        <v>0</v>
      </c>
      <c r="BE17" s="71">
        <f t="shared" si="6"/>
        <v>911611.625</v>
      </c>
      <c r="BF17" s="73">
        <f t="shared" si="6"/>
        <v>0</v>
      </c>
    </row>
    <row r="18" spans="1:58" x14ac:dyDescent="0.2">
      <c r="A18" s="64" t="s">
        <v>246</v>
      </c>
      <c r="B18" s="65">
        <f t="shared" ref="B18:B34" si="7">+E18+F18+G18+D18</f>
        <v>-2466073.75</v>
      </c>
      <c r="C18" s="65"/>
      <c r="D18" s="65"/>
      <c r="E18" s="65"/>
      <c r="F18" s="65">
        <v>-2466073.75</v>
      </c>
      <c r="G18" s="65"/>
      <c r="H18" s="65"/>
      <c r="I18" s="65"/>
      <c r="J18" s="65"/>
      <c r="K18" s="65"/>
      <c r="L18" s="65"/>
      <c r="M18" s="65"/>
      <c r="N18" s="67"/>
      <c r="O18" s="65"/>
      <c r="P18" s="65"/>
      <c r="Q18" s="65"/>
      <c r="R18" s="65">
        <f t="shared" ref="R18:R33" si="8">SUM(S18:V18)</f>
        <v>0</v>
      </c>
      <c r="S18" s="65"/>
      <c r="T18" s="65"/>
      <c r="U18" s="65"/>
      <c r="V18" s="65"/>
      <c r="W18" s="67"/>
      <c r="X18" s="65">
        <f t="shared" ref="X18:X34" si="9">SUM(Y18:AC18)</f>
        <v>0</v>
      </c>
      <c r="Y18" s="65"/>
      <c r="Z18" s="65"/>
      <c r="AA18" s="65"/>
      <c r="AB18" s="65"/>
      <c r="AC18" s="65"/>
      <c r="AD18" s="65"/>
      <c r="AE18" s="65"/>
      <c r="AF18" s="65"/>
      <c r="AG18" s="65"/>
      <c r="AH18" s="65"/>
      <c r="AI18" s="65"/>
      <c r="AJ18" s="65"/>
      <c r="AK18" s="65"/>
      <c r="AL18" s="65">
        <v>-381</v>
      </c>
      <c r="AM18" s="65"/>
      <c r="AN18" s="65"/>
      <c r="AO18" s="65"/>
      <c r="AP18" s="65"/>
      <c r="AQ18" s="65"/>
      <c r="AR18" s="65"/>
      <c r="AS18" s="65"/>
      <c r="AT18" s="65"/>
      <c r="AU18" s="65"/>
      <c r="AV18" s="65">
        <v>-171743.84375</v>
      </c>
      <c r="AW18" s="65">
        <v>-2535.34326171875</v>
      </c>
      <c r="AX18" s="65">
        <f>-AX90*3.6/0.1</f>
        <v>0</v>
      </c>
      <c r="AY18" s="65">
        <f>-AY90*3.6</f>
        <v>0</v>
      </c>
      <c r="AZ18" s="65">
        <f>-AZ90*3.6</f>
        <v>0</v>
      </c>
      <c r="BA18" s="65">
        <v>-1233.6839599609375</v>
      </c>
      <c r="BB18" s="65"/>
      <c r="BC18" s="65"/>
      <c r="BD18" s="65"/>
      <c r="BE18" s="65">
        <v>839410.3125</v>
      </c>
      <c r="BF18" s="68"/>
    </row>
    <row r="19" spans="1:58" x14ac:dyDescent="0.2">
      <c r="A19" s="64" t="s">
        <v>247</v>
      </c>
      <c r="B19" s="65">
        <f t="shared" si="7"/>
        <v>-7562.025390625</v>
      </c>
      <c r="C19" s="65"/>
      <c r="D19" s="65"/>
      <c r="E19" s="65"/>
      <c r="F19" s="65">
        <v>-7562.025390625</v>
      </c>
      <c r="G19" s="65"/>
      <c r="H19" s="65"/>
      <c r="I19" s="65"/>
      <c r="J19" s="65"/>
      <c r="K19" s="65"/>
      <c r="L19" s="65"/>
      <c r="M19" s="65"/>
      <c r="N19" s="67"/>
      <c r="O19" s="65"/>
      <c r="P19" s="65"/>
      <c r="Q19" s="65"/>
      <c r="R19" s="65">
        <v>-4315</v>
      </c>
      <c r="S19" s="65">
        <v>-4315</v>
      </c>
      <c r="T19" s="65"/>
      <c r="U19" s="65"/>
      <c r="V19" s="65"/>
      <c r="W19" s="67"/>
      <c r="X19" s="65">
        <f t="shared" si="9"/>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v>-505.24557495117188</v>
      </c>
      <c r="AX19" s="65">
        <f>-AX91*3.6/0.1</f>
        <v>0</v>
      </c>
      <c r="AY19" s="65">
        <v>-3869.97998046875</v>
      </c>
      <c r="AZ19" s="65">
        <f t="shared" ref="AY19:BA21" si="10">-AZ91*3.6</f>
        <v>0</v>
      </c>
      <c r="BA19" s="65">
        <v>-17242.091796875</v>
      </c>
      <c r="BB19" s="65"/>
      <c r="BC19" s="65"/>
      <c r="BD19" s="65"/>
      <c r="BE19" s="65">
        <v>72201.3125</v>
      </c>
      <c r="BF19" s="68"/>
    </row>
    <row r="20" spans="1:58" x14ac:dyDescent="0.2">
      <c r="A20" s="64" t="s">
        <v>248</v>
      </c>
      <c r="B20" s="65">
        <f t="shared" si="7"/>
        <v>0</v>
      </c>
      <c r="C20" s="65"/>
      <c r="D20" s="65"/>
      <c r="E20" s="65"/>
      <c r="F20" s="65"/>
      <c r="G20" s="65"/>
      <c r="H20" s="65"/>
      <c r="I20" s="65"/>
      <c r="J20" s="65"/>
      <c r="K20" s="65"/>
      <c r="L20" s="65"/>
      <c r="M20" s="65"/>
      <c r="N20" s="67"/>
      <c r="O20" s="65"/>
      <c r="P20" s="65"/>
      <c r="Q20" s="65"/>
      <c r="R20" s="65">
        <f t="shared" si="8"/>
        <v>0</v>
      </c>
      <c r="S20" s="65"/>
      <c r="T20" s="65"/>
      <c r="U20" s="65"/>
      <c r="V20" s="65"/>
      <c r="W20" s="67"/>
      <c r="X20" s="65">
        <f t="shared" si="9"/>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10"/>
        <v>0</v>
      </c>
      <c r="AZ20" s="65">
        <f t="shared" si="10"/>
        <v>0</v>
      </c>
      <c r="BA20" s="65">
        <f t="shared" si="10"/>
        <v>0</v>
      </c>
      <c r="BB20" s="65"/>
      <c r="BC20" s="65"/>
      <c r="BD20" s="65"/>
      <c r="BE20" s="65">
        <f>-BE92*3.6</f>
        <v>0</v>
      </c>
      <c r="BF20" s="68">
        <f>-BF95</f>
        <v>0</v>
      </c>
    </row>
    <row r="21" spans="1:58" x14ac:dyDescent="0.2">
      <c r="A21" s="64" t="s">
        <v>249</v>
      </c>
      <c r="B21" s="65">
        <f t="shared" si="7"/>
        <v>0</v>
      </c>
      <c r="C21" s="65"/>
      <c r="D21" s="65"/>
      <c r="E21" s="65"/>
      <c r="F21" s="65"/>
      <c r="G21" s="65"/>
      <c r="H21" s="65"/>
      <c r="I21" s="65"/>
      <c r="J21" s="65"/>
      <c r="K21" s="65"/>
      <c r="L21" s="65"/>
      <c r="M21" s="65"/>
      <c r="N21" s="67"/>
      <c r="O21" s="65"/>
      <c r="P21" s="65"/>
      <c r="Q21" s="65"/>
      <c r="R21" s="65">
        <f t="shared" si="8"/>
        <v>0</v>
      </c>
      <c r="S21" s="65"/>
      <c r="T21" s="65"/>
      <c r="U21" s="65"/>
      <c r="V21" s="65"/>
      <c r="W21" s="67"/>
      <c r="X21" s="65">
        <f t="shared" si="9"/>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10"/>
        <v>0</v>
      </c>
      <c r="AZ21" s="65">
        <f t="shared" si="10"/>
        <v>0</v>
      </c>
      <c r="BA21" s="65">
        <f t="shared" si="10"/>
        <v>0</v>
      </c>
      <c r="BB21" s="65"/>
      <c r="BC21" s="65"/>
      <c r="BD21" s="65"/>
      <c r="BE21" s="65">
        <f>-BE93*3.6</f>
        <v>0</v>
      </c>
      <c r="BF21" s="68">
        <f>-BF96</f>
        <v>0</v>
      </c>
    </row>
    <row r="22" spans="1:58" x14ac:dyDescent="0.2">
      <c r="A22" s="64" t="s">
        <v>169</v>
      </c>
      <c r="B22" s="65">
        <f t="shared" si="7"/>
        <v>0</v>
      </c>
      <c r="C22" s="65"/>
      <c r="D22" s="65"/>
      <c r="E22" s="65"/>
      <c r="F22" s="65"/>
      <c r="G22" s="65"/>
      <c r="H22" s="65"/>
      <c r="I22" s="65"/>
      <c r="J22" s="65"/>
      <c r="K22" s="65"/>
      <c r="L22" s="65"/>
      <c r="M22" s="65"/>
      <c r="N22" s="67"/>
      <c r="O22" s="65"/>
      <c r="P22" s="65"/>
      <c r="Q22" s="65"/>
      <c r="R22" s="65">
        <f t="shared" si="8"/>
        <v>0</v>
      </c>
      <c r="S22" s="65"/>
      <c r="T22" s="65"/>
      <c r="U22" s="65"/>
      <c r="V22" s="65"/>
      <c r="W22" s="67"/>
      <c r="X22" s="65">
        <f t="shared" si="9"/>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7"/>
        <v>0</v>
      </c>
      <c r="C23" s="65"/>
      <c r="D23" s="65"/>
      <c r="E23" s="65"/>
      <c r="F23" s="65"/>
      <c r="G23" s="65"/>
      <c r="H23" s="65"/>
      <c r="I23" s="65"/>
      <c r="J23" s="65"/>
      <c r="K23" s="65"/>
      <c r="L23" s="65"/>
      <c r="M23" s="65"/>
      <c r="N23" s="67"/>
      <c r="O23" s="65"/>
      <c r="P23" s="65"/>
      <c r="Q23" s="65"/>
      <c r="R23" s="65">
        <f t="shared" si="8"/>
        <v>0</v>
      </c>
      <c r="S23" s="65"/>
      <c r="T23" s="65"/>
      <c r="U23" s="65"/>
      <c r="V23" s="65"/>
      <c r="W23" s="67"/>
      <c r="X23" s="65">
        <f t="shared" si="9"/>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7"/>
        <v>0</v>
      </c>
      <c r="C24" s="65"/>
      <c r="D24" s="65"/>
      <c r="E24" s="65"/>
      <c r="F24" s="65"/>
      <c r="G24" s="65"/>
      <c r="H24" s="65"/>
      <c r="I24" s="65"/>
      <c r="J24" s="65"/>
      <c r="K24" s="65"/>
      <c r="L24" s="65"/>
      <c r="M24" s="65"/>
      <c r="N24" s="67"/>
      <c r="O24" s="65"/>
      <c r="P24" s="65"/>
      <c r="Q24" s="65"/>
      <c r="R24" s="65">
        <f t="shared" si="8"/>
        <v>0</v>
      </c>
      <c r="S24" s="65"/>
      <c r="T24" s="65"/>
      <c r="U24" s="65"/>
      <c r="V24" s="65"/>
      <c r="W24" s="67"/>
      <c r="X24" s="65">
        <f t="shared" si="9"/>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7"/>
        <v>0</v>
      </c>
      <c r="C25" s="65"/>
      <c r="D25" s="65"/>
      <c r="E25" s="65"/>
      <c r="F25" s="65"/>
      <c r="G25" s="65"/>
      <c r="H25" s="65"/>
      <c r="I25" s="65"/>
      <c r="J25" s="65"/>
      <c r="K25" s="65"/>
      <c r="L25" s="65"/>
      <c r="M25" s="65"/>
      <c r="N25" s="67"/>
      <c r="O25" s="65"/>
      <c r="P25" s="65"/>
      <c r="Q25" s="65"/>
      <c r="R25" s="65">
        <f t="shared" si="8"/>
        <v>0</v>
      </c>
      <c r="S25" s="65"/>
      <c r="T25" s="65"/>
      <c r="U25" s="65"/>
      <c r="V25" s="65"/>
      <c r="W25" s="67"/>
      <c r="X25" s="65">
        <f t="shared" si="9"/>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7"/>
        <v>0</v>
      </c>
      <c r="C26" s="65"/>
      <c r="D26" s="65"/>
      <c r="E26" s="65"/>
      <c r="F26" s="65"/>
      <c r="G26" s="65"/>
      <c r="H26" s="65"/>
      <c r="I26" s="65"/>
      <c r="J26" s="65"/>
      <c r="K26" s="65"/>
      <c r="L26" s="65"/>
      <c r="M26" s="65"/>
      <c r="N26" s="67"/>
      <c r="O26" s="65"/>
      <c r="P26" s="65"/>
      <c r="Q26" s="65"/>
      <c r="R26" s="65">
        <f t="shared" si="8"/>
        <v>0</v>
      </c>
      <c r="S26" s="65"/>
      <c r="T26" s="65"/>
      <c r="U26" s="65"/>
      <c r="V26" s="65"/>
      <c r="W26" s="67"/>
      <c r="X26" s="65">
        <f t="shared" si="9"/>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 t="shared" si="7"/>
        <v>-36910.92578125</v>
      </c>
      <c r="C27" s="65"/>
      <c r="D27" s="65"/>
      <c r="E27" s="65">
        <v>-36910.92578125</v>
      </c>
      <c r="F27" s="65"/>
      <c r="G27" s="65"/>
      <c r="H27" s="65"/>
      <c r="I27" s="65"/>
      <c r="J27" s="65"/>
      <c r="K27" s="65">
        <v>38773.98046875</v>
      </c>
      <c r="L27" s="65"/>
      <c r="M27" s="65"/>
      <c r="N27" s="67"/>
      <c r="O27" s="65">
        <v>23257.001953125</v>
      </c>
      <c r="P27" s="65"/>
      <c r="Q27" s="65"/>
      <c r="R27" s="65">
        <f t="shared" si="8"/>
        <v>0</v>
      </c>
      <c r="S27" s="65"/>
      <c r="T27" s="65"/>
      <c r="U27" s="65"/>
      <c r="V27" s="65"/>
      <c r="W27" s="67"/>
      <c r="X27" s="65">
        <f t="shared" si="9"/>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7"/>
        <v>0</v>
      </c>
      <c r="C28" s="65"/>
      <c r="D28" s="65"/>
      <c r="E28" s="65"/>
      <c r="F28" s="65"/>
      <c r="G28" s="65"/>
      <c r="H28" s="65"/>
      <c r="I28" s="65"/>
      <c r="J28" s="65"/>
      <c r="K28" s="65"/>
      <c r="L28" s="65"/>
      <c r="M28" s="65"/>
      <c r="N28" s="67">
        <v>21556.609375</v>
      </c>
      <c r="O28" s="65"/>
      <c r="P28" s="65"/>
      <c r="Q28" s="65"/>
      <c r="R28" s="65">
        <f t="shared" si="8"/>
        <v>0</v>
      </c>
      <c r="S28" s="65"/>
      <c r="T28" s="65"/>
      <c r="U28" s="65"/>
      <c r="V28" s="65"/>
      <c r="W28" s="67"/>
      <c r="X28" s="65">
        <f t="shared" si="9"/>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7"/>
        <v>0</v>
      </c>
      <c r="C29" s="65"/>
      <c r="D29" s="65"/>
      <c r="E29" s="65"/>
      <c r="F29" s="65"/>
      <c r="G29" s="65"/>
      <c r="H29" s="65"/>
      <c r="I29" s="65"/>
      <c r="J29" s="65"/>
      <c r="K29" s="65"/>
      <c r="L29" s="65"/>
      <c r="M29" s="65"/>
      <c r="N29" s="67"/>
      <c r="O29" s="65"/>
      <c r="P29" s="65">
        <v>22961</v>
      </c>
      <c r="Q29" s="65"/>
      <c r="R29" s="65">
        <f t="shared" si="8"/>
        <v>0</v>
      </c>
      <c r="S29" s="65"/>
      <c r="T29" s="65"/>
      <c r="U29" s="65"/>
      <c r="V29" s="65"/>
      <c r="W29" s="67"/>
      <c r="X29" s="65">
        <f t="shared" si="9"/>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7"/>
        <v>0</v>
      </c>
      <c r="C30" s="65"/>
      <c r="D30" s="65"/>
      <c r="E30" s="65"/>
      <c r="F30" s="65"/>
      <c r="G30" s="65"/>
      <c r="H30" s="65"/>
      <c r="I30" s="65"/>
      <c r="J30" s="65"/>
      <c r="K30" s="65"/>
      <c r="L30" s="65"/>
      <c r="M30" s="65"/>
      <c r="N30" s="67"/>
      <c r="O30" s="65"/>
      <c r="P30" s="65"/>
      <c r="Q30" s="65"/>
      <c r="R30" s="65">
        <f t="shared" si="8"/>
        <v>0</v>
      </c>
      <c r="S30" s="65"/>
      <c r="T30" s="65"/>
      <c r="U30" s="65"/>
      <c r="V30" s="65"/>
      <c r="W30" s="67"/>
      <c r="X30" s="65">
        <f t="shared" si="9"/>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7"/>
        <v>0</v>
      </c>
      <c r="C31" s="65"/>
      <c r="D31" s="65"/>
      <c r="E31" s="65"/>
      <c r="F31" s="65"/>
      <c r="G31" s="65"/>
      <c r="H31" s="65"/>
      <c r="I31" s="65"/>
      <c r="J31" s="65"/>
      <c r="K31" s="65"/>
      <c r="L31" s="65"/>
      <c r="M31" s="65"/>
      <c r="N31" s="67"/>
      <c r="O31" s="65"/>
      <c r="P31" s="65"/>
      <c r="Q31" s="65"/>
      <c r="R31" s="65">
        <f t="shared" si="8"/>
        <v>0</v>
      </c>
      <c r="S31" s="65"/>
      <c r="T31" s="65"/>
      <c r="U31" s="65"/>
      <c r="V31" s="65"/>
      <c r="W31" s="67"/>
      <c r="X31" s="65">
        <f t="shared" si="9"/>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7"/>
        <v>0</v>
      </c>
      <c r="C32" s="65"/>
      <c r="D32" s="65"/>
      <c r="E32" s="65"/>
      <c r="F32" s="65"/>
      <c r="G32" s="65"/>
      <c r="H32" s="65"/>
      <c r="I32" s="65"/>
      <c r="J32" s="65"/>
      <c r="K32" s="65"/>
      <c r="L32" s="65"/>
      <c r="M32" s="65"/>
      <c r="N32" s="67"/>
      <c r="O32" s="65"/>
      <c r="P32" s="65"/>
      <c r="Q32" s="65"/>
      <c r="R32" s="65">
        <f t="shared" si="8"/>
        <v>0</v>
      </c>
      <c r="S32" s="65"/>
      <c r="T32" s="65"/>
      <c r="U32" s="65"/>
      <c r="V32" s="65"/>
      <c r="W32" s="67"/>
      <c r="X32" s="65">
        <f t="shared" si="9"/>
        <v>-733832.0625</v>
      </c>
      <c r="Y32" s="65">
        <v>-730997.0625</v>
      </c>
      <c r="Z32" s="65">
        <v>-2835</v>
      </c>
      <c r="AA32" s="65"/>
      <c r="AB32" s="65"/>
      <c r="AC32" s="65"/>
      <c r="AD32" s="65">
        <v>35803.75</v>
      </c>
      <c r="AE32" s="65"/>
      <c r="AF32" s="65">
        <v>19175.529296875</v>
      </c>
      <c r="AG32" s="65">
        <v>322657.875</v>
      </c>
      <c r="AH32" s="65">
        <v>14043.8037109375</v>
      </c>
      <c r="AI32" s="65"/>
      <c r="AJ32" s="65">
        <v>52100.50390625</v>
      </c>
      <c r="AK32" s="65">
        <v>27098.61328125</v>
      </c>
      <c r="AL32" s="65">
        <v>301817.75</v>
      </c>
      <c r="AM32" s="65">
        <v>36176.99609375</v>
      </c>
      <c r="AN32" s="65"/>
      <c r="AO32" s="65">
        <v>4186.205078125</v>
      </c>
      <c r="AP32" s="65">
        <v>5358.7314453125</v>
      </c>
      <c r="AQ32" s="65">
        <v>14418.142578125</v>
      </c>
      <c r="AR32" s="65">
        <v>398.02020263671875</v>
      </c>
      <c r="AS32" s="65"/>
      <c r="AT32" s="65"/>
      <c r="AU32" s="65"/>
      <c r="AV32" s="65"/>
      <c r="AW32" s="65"/>
      <c r="AX32" s="65"/>
      <c r="AY32" s="65"/>
      <c r="AZ32" s="65"/>
      <c r="BA32" s="65"/>
      <c r="BB32" s="65"/>
      <c r="BC32" s="65"/>
      <c r="BD32" s="65"/>
      <c r="BE32" s="65"/>
      <c r="BF32" s="68"/>
    </row>
    <row r="33" spans="1:58" x14ac:dyDescent="0.2">
      <c r="A33" s="64" t="s">
        <v>260</v>
      </c>
      <c r="B33" s="65">
        <f t="shared" si="7"/>
        <v>-861176.875</v>
      </c>
      <c r="C33" s="65"/>
      <c r="D33" s="65"/>
      <c r="E33" s="65"/>
      <c r="F33" s="65">
        <v>-861176.875</v>
      </c>
      <c r="G33" s="65"/>
      <c r="H33" s="65"/>
      <c r="I33" s="65"/>
      <c r="J33" s="65"/>
      <c r="K33" s="65"/>
      <c r="L33" s="65"/>
      <c r="M33" s="65"/>
      <c r="N33" s="67"/>
      <c r="O33" s="65"/>
      <c r="P33" s="65"/>
      <c r="Q33" s="65"/>
      <c r="R33" s="65">
        <f t="shared" si="8"/>
        <v>0</v>
      </c>
      <c r="S33" s="65"/>
      <c r="T33" s="65"/>
      <c r="U33" s="65"/>
      <c r="V33" s="65"/>
      <c r="W33" s="67">
        <v>-88318.546875</v>
      </c>
      <c r="X33" s="65">
        <f t="shared" si="9"/>
        <v>298858.59375</v>
      </c>
      <c r="Y33" s="65"/>
      <c r="Z33" s="65"/>
      <c r="AA33" s="65"/>
      <c r="AB33" s="65"/>
      <c r="AC33" s="65">
        <v>298858.59375</v>
      </c>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 t="shared" si="7"/>
        <v>0</v>
      </c>
      <c r="C34" s="65"/>
      <c r="D34" s="65"/>
      <c r="E34" s="65"/>
      <c r="F34" s="65"/>
      <c r="G34" s="65"/>
      <c r="H34" s="65"/>
      <c r="I34" s="65"/>
      <c r="J34" s="65"/>
      <c r="K34" s="65"/>
      <c r="L34" s="65"/>
      <c r="M34" s="65"/>
      <c r="N34" s="67"/>
      <c r="O34" s="65"/>
      <c r="P34" s="65"/>
      <c r="Q34" s="65"/>
      <c r="R34" s="65">
        <v>-221560</v>
      </c>
      <c r="S34" s="65">
        <v>-221560</v>
      </c>
      <c r="T34" s="65"/>
      <c r="U34" s="65"/>
      <c r="V34" s="65"/>
      <c r="W34" s="67"/>
      <c r="X34" s="65">
        <f t="shared" si="9"/>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262</v>
      </c>
      <c r="B36" s="75">
        <f>SUM(B37:B47)</f>
        <v>42741.382202148438</v>
      </c>
      <c r="C36" s="75">
        <f t="shared" ref="C36:AU36" si="11">SUM(C37:C47)</f>
        <v>0</v>
      </c>
      <c r="D36" s="75"/>
      <c r="E36" s="75">
        <f t="shared" si="11"/>
        <v>0</v>
      </c>
      <c r="F36" s="75">
        <f t="shared" si="11"/>
        <v>0</v>
      </c>
      <c r="G36" s="75">
        <f t="shared" si="11"/>
        <v>0</v>
      </c>
      <c r="H36" s="75">
        <f t="shared" si="11"/>
        <v>0</v>
      </c>
      <c r="I36" s="75">
        <f t="shared" si="11"/>
        <v>0</v>
      </c>
      <c r="J36" s="75">
        <f t="shared" si="11"/>
        <v>0</v>
      </c>
      <c r="K36" s="75">
        <f t="shared" si="11"/>
        <v>0</v>
      </c>
      <c r="L36" s="75">
        <f t="shared" si="11"/>
        <v>0</v>
      </c>
      <c r="M36" s="75">
        <f t="shared" si="11"/>
        <v>0</v>
      </c>
      <c r="N36" s="76">
        <f t="shared" si="11"/>
        <v>1183.47900390625</v>
      </c>
      <c r="O36" s="75">
        <f t="shared" si="11"/>
        <v>0</v>
      </c>
      <c r="P36" s="75">
        <f t="shared" si="11"/>
        <v>0</v>
      </c>
      <c r="Q36" s="75">
        <f t="shared" si="11"/>
        <v>0</v>
      </c>
      <c r="R36" s="75">
        <f t="shared" si="11"/>
        <v>0</v>
      </c>
      <c r="S36" s="75">
        <f t="shared" si="11"/>
        <v>0</v>
      </c>
      <c r="T36" s="75">
        <f t="shared" si="11"/>
        <v>0</v>
      </c>
      <c r="U36" s="75">
        <f t="shared" si="11"/>
        <v>0</v>
      </c>
      <c r="V36" s="75">
        <f t="shared" si="11"/>
        <v>0</v>
      </c>
      <c r="W36" s="76">
        <f t="shared" si="11"/>
        <v>11436.4375</v>
      </c>
      <c r="X36" s="76">
        <f t="shared" si="11"/>
        <v>0</v>
      </c>
      <c r="Y36" s="75">
        <f t="shared" si="11"/>
        <v>0</v>
      </c>
      <c r="Z36" s="75">
        <f t="shared" si="11"/>
        <v>0</v>
      </c>
      <c r="AA36" s="75">
        <f t="shared" si="11"/>
        <v>0</v>
      </c>
      <c r="AB36" s="75">
        <f t="shared" si="11"/>
        <v>0</v>
      </c>
      <c r="AC36" s="75">
        <f t="shared" si="11"/>
        <v>0</v>
      </c>
      <c r="AD36" s="75">
        <f t="shared" si="11"/>
        <v>0</v>
      </c>
      <c r="AE36" s="75">
        <f t="shared" si="11"/>
        <v>0</v>
      </c>
      <c r="AF36" s="75">
        <f t="shared" si="11"/>
        <v>0</v>
      </c>
      <c r="AG36" s="75">
        <f t="shared" si="11"/>
        <v>0</v>
      </c>
      <c r="AH36" s="75">
        <f t="shared" si="11"/>
        <v>0</v>
      </c>
      <c r="AI36" s="75">
        <f t="shared" si="11"/>
        <v>0</v>
      </c>
      <c r="AJ36" s="75">
        <f t="shared" si="11"/>
        <v>0</v>
      </c>
      <c r="AK36" s="75">
        <f t="shared" si="11"/>
        <v>0</v>
      </c>
      <c r="AL36" s="75">
        <f t="shared" si="11"/>
        <v>0</v>
      </c>
      <c r="AM36" s="75">
        <f t="shared" si="11"/>
        <v>0</v>
      </c>
      <c r="AN36" s="75">
        <f t="shared" si="11"/>
        <v>0</v>
      </c>
      <c r="AO36" s="75">
        <f t="shared" si="11"/>
        <v>0</v>
      </c>
      <c r="AP36" s="75">
        <f t="shared" si="11"/>
        <v>0</v>
      </c>
      <c r="AQ36" s="75">
        <f t="shared" si="11"/>
        <v>0</v>
      </c>
      <c r="AR36" s="75">
        <f t="shared" si="11"/>
        <v>0</v>
      </c>
      <c r="AS36" s="75">
        <f t="shared" si="11"/>
        <v>0</v>
      </c>
      <c r="AT36" s="75">
        <f t="shared" si="11"/>
        <v>0</v>
      </c>
      <c r="AU36" s="75">
        <f t="shared" si="11"/>
        <v>0</v>
      </c>
      <c r="AV36" s="75"/>
      <c r="AW36" s="75"/>
      <c r="AX36" s="75"/>
      <c r="AY36" s="75"/>
      <c r="AZ36" s="75"/>
      <c r="BA36" s="75"/>
      <c r="BB36" s="75">
        <f>SUM(BB37:BB47)</f>
        <v>0</v>
      </c>
      <c r="BC36" s="75">
        <f>SUM(BC37:BC47)</f>
        <v>0</v>
      </c>
      <c r="BD36" s="75">
        <f>SUM(BD37:BD47)</f>
        <v>0</v>
      </c>
      <c r="BE36" s="75">
        <f>SUM(BE37:BE47)</f>
        <v>137826.8564453125</v>
      </c>
      <c r="BF36" s="77">
        <f>SUM(BF37:BF47)</f>
        <v>0</v>
      </c>
    </row>
    <row r="37" spans="1:58" x14ac:dyDescent="0.2">
      <c r="A37" s="64" t="s">
        <v>263</v>
      </c>
      <c r="B37" s="65">
        <f t="shared" ref="B37:B47" si="12">+E37+F37+G37+D37</f>
        <v>352.8900146484375</v>
      </c>
      <c r="C37" s="65"/>
      <c r="D37" s="65">
        <v>352.8900146484375</v>
      </c>
      <c r="E37" s="65"/>
      <c r="F37" s="65"/>
      <c r="G37" s="65"/>
      <c r="H37" s="65"/>
      <c r="I37" s="65"/>
      <c r="J37" s="65"/>
      <c r="K37" s="65"/>
      <c r="L37" s="65"/>
      <c r="M37" s="65"/>
      <c r="N37" s="67"/>
      <c r="O37" s="65"/>
      <c r="P37" s="65"/>
      <c r="Q37" s="65"/>
      <c r="R37" s="65">
        <f t="shared" ref="R37:R49" si="13">SUM(S37:V37)</f>
        <v>0</v>
      </c>
      <c r="S37" s="65"/>
      <c r="T37" s="65"/>
      <c r="U37" s="65"/>
      <c r="V37" s="65"/>
      <c r="W37" s="67"/>
      <c r="X37" s="65">
        <f t="shared" ref="X37:X47" si="14">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v>11682.7197265625</v>
      </c>
      <c r="BF37" s="68"/>
    </row>
    <row r="38" spans="1:58" x14ac:dyDescent="0.2">
      <c r="A38" s="64" t="s">
        <v>264</v>
      </c>
      <c r="B38" s="65">
        <f t="shared" si="12"/>
        <v>0</v>
      </c>
      <c r="C38" s="65"/>
      <c r="D38" s="65"/>
      <c r="E38" s="65"/>
      <c r="F38" s="65"/>
      <c r="G38" s="65"/>
      <c r="H38" s="65"/>
      <c r="I38" s="65"/>
      <c r="J38" s="65"/>
      <c r="K38" s="65"/>
      <c r="L38" s="65"/>
      <c r="M38" s="65"/>
      <c r="N38" s="67"/>
      <c r="O38" s="65"/>
      <c r="P38" s="65"/>
      <c r="Q38" s="65"/>
      <c r="R38" s="65">
        <f t="shared" si="13"/>
        <v>0</v>
      </c>
      <c r="S38" s="65"/>
      <c r="T38" s="65"/>
      <c r="U38" s="65"/>
      <c r="V38" s="65"/>
      <c r="W38" s="67"/>
      <c r="X38" s="65">
        <f t="shared" si="14"/>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12"/>
        <v>42388.4921875</v>
      </c>
      <c r="C39" s="65"/>
      <c r="D39" s="65">
        <v>42388.4921875</v>
      </c>
      <c r="E39" s="65"/>
      <c r="F39" s="65"/>
      <c r="G39" s="65"/>
      <c r="H39" s="65"/>
      <c r="I39" s="65"/>
      <c r="J39" s="65"/>
      <c r="K39" s="65"/>
      <c r="L39" s="65"/>
      <c r="M39" s="65"/>
      <c r="N39" s="67"/>
      <c r="O39" s="65"/>
      <c r="P39" s="65"/>
      <c r="Q39" s="65"/>
      <c r="R39" s="65">
        <f t="shared" si="13"/>
        <v>0</v>
      </c>
      <c r="S39" s="65"/>
      <c r="T39" s="65"/>
      <c r="U39" s="65"/>
      <c r="V39" s="65"/>
      <c r="W39" s="67"/>
      <c r="X39" s="65">
        <f t="shared" si="14"/>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12"/>
        <v>0</v>
      </c>
      <c r="C40" s="65"/>
      <c r="D40" s="65"/>
      <c r="E40" s="65"/>
      <c r="F40" s="65"/>
      <c r="G40" s="65"/>
      <c r="H40" s="65"/>
      <c r="I40" s="65"/>
      <c r="J40" s="65"/>
      <c r="K40" s="65"/>
      <c r="L40" s="65"/>
      <c r="M40" s="65"/>
      <c r="N40" s="67"/>
      <c r="O40" s="65"/>
      <c r="P40" s="65"/>
      <c r="Q40" s="65"/>
      <c r="R40" s="65">
        <f t="shared" si="13"/>
        <v>0</v>
      </c>
      <c r="S40" s="65"/>
      <c r="T40" s="65"/>
      <c r="U40" s="65"/>
      <c r="V40" s="65"/>
      <c r="W40" s="67"/>
      <c r="X40" s="65">
        <f t="shared" si="14"/>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12"/>
        <v>0</v>
      </c>
      <c r="C41" s="65"/>
      <c r="D41" s="65"/>
      <c r="E41" s="65"/>
      <c r="F41" s="65"/>
      <c r="G41" s="65"/>
      <c r="H41" s="65"/>
      <c r="I41" s="65"/>
      <c r="J41" s="65"/>
      <c r="K41" s="65"/>
      <c r="L41" s="65"/>
      <c r="M41" s="65"/>
      <c r="N41" s="67"/>
      <c r="O41" s="65"/>
      <c r="P41" s="65"/>
      <c r="Q41" s="65"/>
      <c r="R41" s="65">
        <f t="shared" si="13"/>
        <v>0</v>
      </c>
      <c r="S41" s="65"/>
      <c r="T41" s="65"/>
      <c r="U41" s="65"/>
      <c r="V41" s="65"/>
      <c r="W41" s="67"/>
      <c r="X41" s="65">
        <f t="shared" si="14"/>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12"/>
        <v>0</v>
      </c>
      <c r="C42" s="65"/>
      <c r="D42" s="65"/>
      <c r="E42" s="65"/>
      <c r="F42" s="65"/>
      <c r="G42" s="65"/>
      <c r="H42" s="65"/>
      <c r="I42" s="65"/>
      <c r="J42" s="65"/>
      <c r="K42" s="65"/>
      <c r="L42" s="65"/>
      <c r="M42" s="65"/>
      <c r="N42" s="67"/>
      <c r="O42" s="65"/>
      <c r="P42" s="65"/>
      <c r="Q42" s="65"/>
      <c r="R42" s="65">
        <f t="shared" si="13"/>
        <v>0</v>
      </c>
      <c r="S42" s="65"/>
      <c r="T42" s="65"/>
      <c r="U42" s="65"/>
      <c r="V42" s="65"/>
      <c r="W42" s="67"/>
      <c r="X42" s="65">
        <f t="shared" si="14"/>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12"/>
        <v>0</v>
      </c>
      <c r="C43" s="65"/>
      <c r="D43" s="65"/>
      <c r="E43" s="65"/>
      <c r="F43" s="65"/>
      <c r="G43" s="65"/>
      <c r="H43" s="65"/>
      <c r="I43" s="65"/>
      <c r="J43" s="65"/>
      <c r="K43" s="65"/>
      <c r="L43" s="65"/>
      <c r="M43" s="65"/>
      <c r="N43" s="67"/>
      <c r="O43" s="65"/>
      <c r="P43" s="65"/>
      <c r="Q43" s="65"/>
      <c r="R43" s="65">
        <f t="shared" si="13"/>
        <v>0</v>
      </c>
      <c r="S43" s="65"/>
      <c r="T43" s="65"/>
      <c r="U43" s="65"/>
      <c r="V43" s="65"/>
      <c r="W43" s="67"/>
      <c r="X43" s="65">
        <f t="shared" si="14"/>
        <v>0</v>
      </c>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v>44655.40625</v>
      </c>
      <c r="BF43" s="68"/>
    </row>
    <row r="44" spans="1:58" x14ac:dyDescent="0.2">
      <c r="A44" s="64" t="s">
        <v>266</v>
      </c>
      <c r="B44" s="65">
        <f t="shared" si="12"/>
        <v>0</v>
      </c>
      <c r="C44" s="65"/>
      <c r="D44" s="65"/>
      <c r="E44" s="65"/>
      <c r="F44" s="65"/>
      <c r="G44" s="65"/>
      <c r="H44" s="65"/>
      <c r="I44" s="65"/>
      <c r="J44" s="65"/>
      <c r="K44" s="65"/>
      <c r="L44" s="65"/>
      <c r="M44" s="65"/>
      <c r="N44" s="67">
        <v>1183.47900390625</v>
      </c>
      <c r="O44" s="65"/>
      <c r="P44" s="65"/>
      <c r="Q44" s="65"/>
      <c r="R44" s="65">
        <f t="shared" si="13"/>
        <v>0</v>
      </c>
      <c r="S44" s="65"/>
      <c r="T44" s="65"/>
      <c r="U44" s="65"/>
      <c r="V44" s="65"/>
      <c r="W44" s="67">
        <v>11436.4375</v>
      </c>
      <c r="X44" s="65">
        <f t="shared" si="14"/>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v>66722.3984375</v>
      </c>
      <c r="BF44" s="68"/>
    </row>
    <row r="45" spans="1:58" x14ac:dyDescent="0.2">
      <c r="A45" s="64" t="s">
        <v>267</v>
      </c>
      <c r="B45" s="65">
        <f t="shared" si="12"/>
        <v>0</v>
      </c>
      <c r="C45" s="65"/>
      <c r="D45" s="65"/>
      <c r="E45" s="65"/>
      <c r="F45" s="65"/>
      <c r="G45" s="65"/>
      <c r="H45" s="65"/>
      <c r="I45" s="65"/>
      <c r="J45" s="65"/>
      <c r="K45" s="65"/>
      <c r="L45" s="65"/>
      <c r="M45" s="65"/>
      <c r="N45" s="67"/>
      <c r="O45" s="65"/>
      <c r="P45" s="65"/>
      <c r="Q45" s="65"/>
      <c r="R45" s="65">
        <f t="shared" si="13"/>
        <v>0</v>
      </c>
      <c r="S45" s="65"/>
      <c r="T45" s="65"/>
      <c r="U45" s="65"/>
      <c r="V45" s="65"/>
      <c r="W45" s="67"/>
      <c r="X45" s="65">
        <f t="shared" si="14"/>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v>14766.33203125</v>
      </c>
      <c r="BF45" s="68"/>
    </row>
    <row r="46" spans="1:58" x14ac:dyDescent="0.2">
      <c r="A46" s="64" t="s">
        <v>268</v>
      </c>
      <c r="B46" s="65">
        <f t="shared" si="12"/>
        <v>0</v>
      </c>
      <c r="C46" s="65"/>
      <c r="D46" s="65"/>
      <c r="E46" s="65"/>
      <c r="F46" s="65"/>
      <c r="G46" s="65"/>
      <c r="H46" s="65"/>
      <c r="I46" s="65"/>
      <c r="J46" s="65"/>
      <c r="K46" s="65"/>
      <c r="L46" s="65"/>
      <c r="M46" s="65"/>
      <c r="N46" s="67"/>
      <c r="O46" s="65"/>
      <c r="P46" s="65"/>
      <c r="Q46" s="65"/>
      <c r="R46" s="65">
        <f t="shared" si="13"/>
        <v>0</v>
      </c>
      <c r="S46" s="65"/>
      <c r="T46" s="65"/>
      <c r="U46" s="65"/>
      <c r="V46" s="65"/>
      <c r="W46" s="67"/>
      <c r="X46" s="65">
        <f t="shared" si="14"/>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12"/>
        <v>0</v>
      </c>
      <c r="C47" s="65"/>
      <c r="D47" s="65"/>
      <c r="E47" s="65"/>
      <c r="F47" s="65"/>
      <c r="G47" s="65"/>
      <c r="H47" s="65"/>
      <c r="I47" s="65"/>
      <c r="J47" s="65"/>
      <c r="K47" s="65"/>
      <c r="L47" s="65"/>
      <c r="M47" s="65"/>
      <c r="N47" s="67"/>
      <c r="O47" s="65"/>
      <c r="P47" s="65"/>
      <c r="Q47" s="65"/>
      <c r="R47" s="65">
        <f t="shared" si="13"/>
        <v>0</v>
      </c>
      <c r="S47" s="65"/>
      <c r="T47" s="65"/>
      <c r="U47" s="65"/>
      <c r="V47" s="65"/>
      <c r="W47" s="67"/>
      <c r="X47" s="65">
        <f t="shared" si="14"/>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c r="C48" s="65"/>
      <c r="D48" s="65"/>
      <c r="E48" s="65"/>
      <c r="F48" s="65"/>
      <c r="G48" s="65"/>
      <c r="H48" s="65"/>
      <c r="I48" s="65"/>
      <c r="J48" s="65"/>
      <c r="K48" s="65"/>
      <c r="L48" s="65"/>
      <c r="M48" s="65"/>
      <c r="N48" s="67"/>
      <c r="O48" s="65"/>
      <c r="P48" s="65"/>
      <c r="Q48" s="65"/>
      <c r="R48" s="65">
        <f t="shared" si="13"/>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 t="shared" ref="B49" si="15">+E49+F49+G49+D49</f>
        <v>0</v>
      </c>
      <c r="C49" s="65"/>
      <c r="D49" s="65"/>
      <c r="E49" s="65"/>
      <c r="F49" s="65"/>
      <c r="G49" s="65"/>
      <c r="H49" s="65"/>
      <c r="I49" s="65"/>
      <c r="J49" s="65"/>
      <c r="K49" s="65"/>
      <c r="L49" s="65"/>
      <c r="M49" s="65"/>
      <c r="N49" s="67"/>
      <c r="O49" s="65"/>
      <c r="P49" s="65"/>
      <c r="Q49" s="65"/>
      <c r="R49" s="65">
        <f t="shared" si="13"/>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v>75909.609375</v>
      </c>
      <c r="BF49" s="68"/>
    </row>
    <row r="50" spans="1:58" x14ac:dyDescent="0.2">
      <c r="A50" s="64" t="s">
        <v>242</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+B53+B68+B77+B83</f>
        <v>483790.11539459229</v>
      </c>
      <c r="C51" s="71">
        <f t="shared" ref="C51:AU51" si="16">+C53+C68+C77+C83</f>
        <v>0</v>
      </c>
      <c r="D51" s="71"/>
      <c r="E51" s="71">
        <f t="shared" si="16"/>
        <v>0</v>
      </c>
      <c r="F51" s="71">
        <f t="shared" si="16"/>
        <v>482179.26837921143</v>
      </c>
      <c r="G51" s="71">
        <f t="shared" si="16"/>
        <v>0</v>
      </c>
      <c r="H51" s="71">
        <f t="shared" si="16"/>
        <v>0</v>
      </c>
      <c r="I51" s="71">
        <f t="shared" si="16"/>
        <v>0</v>
      </c>
      <c r="J51" s="71">
        <f t="shared" si="16"/>
        <v>0</v>
      </c>
      <c r="K51" s="71">
        <f t="shared" si="16"/>
        <v>5428.35791015625</v>
      </c>
      <c r="L51" s="71">
        <f t="shared" si="16"/>
        <v>0</v>
      </c>
      <c r="M51" s="71">
        <f t="shared" si="16"/>
        <v>0</v>
      </c>
      <c r="N51" s="72">
        <f t="shared" si="16"/>
        <v>23914.453944206238</v>
      </c>
      <c r="O51" s="71">
        <f t="shared" si="16"/>
        <v>23257.001953125</v>
      </c>
      <c r="P51" s="71">
        <f t="shared" si="16"/>
        <v>22961</v>
      </c>
      <c r="Q51" s="71">
        <f t="shared" si="16"/>
        <v>0</v>
      </c>
      <c r="R51" s="71">
        <f t="shared" si="16"/>
        <v>425901.1015625</v>
      </c>
      <c r="S51" s="71">
        <f t="shared" si="16"/>
        <v>425901.1015625</v>
      </c>
      <c r="T51" s="71">
        <f t="shared" si="16"/>
        <v>0</v>
      </c>
      <c r="U51" s="71">
        <f t="shared" si="16"/>
        <v>0</v>
      </c>
      <c r="V51" s="71">
        <f t="shared" si="16"/>
        <v>0</v>
      </c>
      <c r="W51" s="72">
        <f t="shared" si="16"/>
        <v>85693.523286819458</v>
      </c>
      <c r="X51" s="71">
        <f>+X53+X68+X77+X83</f>
        <v>0</v>
      </c>
      <c r="Y51" s="71">
        <f t="shared" si="16"/>
        <v>0</v>
      </c>
      <c r="Z51" s="71">
        <f t="shared" si="16"/>
        <v>0</v>
      </c>
      <c r="AA51" s="71">
        <f t="shared" si="16"/>
        <v>0</v>
      </c>
      <c r="AB51" s="71">
        <f t="shared" si="16"/>
        <v>0</v>
      </c>
      <c r="AC51" s="71">
        <f t="shared" si="16"/>
        <v>0</v>
      </c>
      <c r="AD51" s="71">
        <f t="shared" si="16"/>
        <v>0</v>
      </c>
      <c r="AE51" s="71">
        <f t="shared" si="16"/>
        <v>0</v>
      </c>
      <c r="AF51" s="71">
        <f t="shared" si="16"/>
        <v>15120.919884443283</v>
      </c>
      <c r="AG51" s="71">
        <f t="shared" si="16"/>
        <v>403972.73872573674</v>
      </c>
      <c r="AH51" s="71">
        <f t="shared" si="16"/>
        <v>14499.7841796875</v>
      </c>
      <c r="AI51" s="71">
        <f t="shared" si="16"/>
        <v>46116.1591796875</v>
      </c>
      <c r="AJ51" s="71">
        <f t="shared" si="16"/>
        <v>54495.95703125</v>
      </c>
      <c r="AK51" s="71">
        <f t="shared" si="16"/>
        <v>25430.203951716423</v>
      </c>
      <c r="AL51" s="71">
        <f t="shared" si="16"/>
        <v>505147.26420497894</v>
      </c>
      <c r="AM51" s="71">
        <f t="shared" si="16"/>
        <v>19889.041351318359</v>
      </c>
      <c r="AN51" s="71">
        <f t="shared" si="16"/>
        <v>10366.7470703125</v>
      </c>
      <c r="AO51" s="71">
        <f>+AO53+AO68+AO77+AO83</f>
        <v>3838.9571838378906</v>
      </c>
      <c r="AP51" s="71">
        <f>+AP53+AP68+AP77+AP83</f>
        <v>5358.659912109375</v>
      </c>
      <c r="AQ51" s="71">
        <f>+AQ53+AQ68+AQ77+AQ83</f>
        <v>14421.748657226563</v>
      </c>
      <c r="AR51" s="71">
        <f>+AR53+AR68+AR77+AR83</f>
        <v>399.58800029754639</v>
      </c>
      <c r="AS51" s="71">
        <f>+AS53+AS68+AS77+AS83</f>
        <v>0</v>
      </c>
      <c r="AT51" s="71">
        <f t="shared" si="16"/>
        <v>0</v>
      </c>
      <c r="AU51" s="71">
        <f t="shared" si="16"/>
        <v>0</v>
      </c>
      <c r="AV51" s="71"/>
      <c r="AW51" s="71"/>
      <c r="AX51" s="71"/>
      <c r="AY51" s="71"/>
      <c r="AZ51" s="71"/>
      <c r="BA51" s="71"/>
      <c r="BB51" s="71">
        <f>+BB53+BB68+BB77+BB83</f>
        <v>0</v>
      </c>
      <c r="BC51" s="71">
        <f>+BC53+BC68+BC77+BC83</f>
        <v>0</v>
      </c>
      <c r="BD51" s="71">
        <f>+BD53+BD68+BD77+BD83</f>
        <v>0</v>
      </c>
      <c r="BE51" s="71">
        <f>+BE53+BE68+BE77+BE83</f>
        <v>729630.2635345459</v>
      </c>
      <c r="BF51" s="73">
        <f>+BF53+BF68+BF77+BF83</f>
        <v>0</v>
      </c>
    </row>
    <row r="52" spans="1:58" x14ac:dyDescent="0.2">
      <c r="A52" s="64" t="s">
        <v>242</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272</v>
      </c>
      <c r="B53" s="65">
        <f>SUM(B54:B66)</f>
        <v>304209.27502441406</v>
      </c>
      <c r="C53" s="65">
        <f t="shared" ref="C53:BA53" si="17">SUM(C54:C66)</f>
        <v>0</v>
      </c>
      <c r="D53" s="65"/>
      <c r="E53" s="65">
        <f t="shared" si="17"/>
        <v>0</v>
      </c>
      <c r="F53" s="65">
        <f t="shared" si="17"/>
        <v>304209.27502441406</v>
      </c>
      <c r="G53" s="65">
        <f t="shared" si="17"/>
        <v>0</v>
      </c>
      <c r="H53" s="65">
        <f t="shared" si="17"/>
        <v>0</v>
      </c>
      <c r="I53" s="65">
        <f t="shared" si="17"/>
        <v>0</v>
      </c>
      <c r="J53" s="65">
        <f t="shared" si="17"/>
        <v>0</v>
      </c>
      <c r="K53" s="65">
        <f t="shared" si="17"/>
        <v>5428.35791015625</v>
      </c>
      <c r="L53" s="65">
        <f t="shared" si="17"/>
        <v>0</v>
      </c>
      <c r="M53" s="65">
        <f t="shared" si="17"/>
        <v>0</v>
      </c>
      <c r="N53" s="67">
        <f t="shared" si="17"/>
        <v>23914.453944206238</v>
      </c>
      <c r="O53" s="65">
        <f t="shared" si="17"/>
        <v>23257.001953125</v>
      </c>
      <c r="P53" s="65">
        <f t="shared" si="17"/>
        <v>22961</v>
      </c>
      <c r="Q53" s="65">
        <f t="shared" si="17"/>
        <v>0</v>
      </c>
      <c r="R53" s="65">
        <f t="shared" si="17"/>
        <v>396975.34375</v>
      </c>
      <c r="S53" s="65">
        <f t="shared" si="17"/>
        <v>396975.34375</v>
      </c>
      <c r="T53" s="65">
        <f t="shared" si="17"/>
        <v>0</v>
      </c>
      <c r="U53" s="65">
        <f t="shared" si="17"/>
        <v>0</v>
      </c>
      <c r="V53" s="65">
        <f t="shared" si="17"/>
        <v>0</v>
      </c>
      <c r="W53" s="67">
        <f t="shared" si="17"/>
        <v>84240.725633621216</v>
      </c>
      <c r="X53" s="67">
        <f t="shared" si="17"/>
        <v>0</v>
      </c>
      <c r="Y53" s="65">
        <f t="shared" si="17"/>
        <v>0</v>
      </c>
      <c r="Z53" s="65">
        <f t="shared" si="17"/>
        <v>0</v>
      </c>
      <c r="AA53" s="65">
        <f t="shared" si="17"/>
        <v>0</v>
      </c>
      <c r="AB53" s="65">
        <f t="shared" si="17"/>
        <v>0</v>
      </c>
      <c r="AC53" s="65">
        <f t="shared" si="17"/>
        <v>0</v>
      </c>
      <c r="AD53" s="65">
        <f t="shared" si="17"/>
        <v>0</v>
      </c>
      <c r="AE53" s="65">
        <f t="shared" si="17"/>
        <v>0</v>
      </c>
      <c r="AF53" s="65">
        <f t="shared" si="17"/>
        <v>789.28086853027344</v>
      </c>
      <c r="AG53" s="65">
        <f t="shared" si="17"/>
        <v>3449.2918453961611</v>
      </c>
      <c r="AH53" s="65">
        <f t="shared" si="17"/>
        <v>0</v>
      </c>
      <c r="AI53" s="65">
        <f t="shared" si="17"/>
        <v>0</v>
      </c>
      <c r="AJ53" s="65">
        <f t="shared" si="17"/>
        <v>0</v>
      </c>
      <c r="AK53" s="65">
        <f t="shared" si="17"/>
        <v>1654.1783170849085</v>
      </c>
      <c r="AL53" s="65">
        <f t="shared" si="17"/>
        <v>58820.296411514282</v>
      </c>
      <c r="AM53" s="65">
        <f t="shared" si="17"/>
        <v>15619.942070007324</v>
      </c>
      <c r="AN53" s="65">
        <f t="shared" si="17"/>
        <v>10366.7470703125</v>
      </c>
      <c r="AO53" s="65">
        <f t="shared" si="17"/>
        <v>0</v>
      </c>
      <c r="AP53" s="65">
        <f>SUM(AP54:AP66)</f>
        <v>0</v>
      </c>
      <c r="AQ53" s="65">
        <f t="shared" si="17"/>
        <v>0</v>
      </c>
      <c r="AR53" s="65">
        <f t="shared" si="17"/>
        <v>0</v>
      </c>
      <c r="AS53" s="65">
        <f t="shared" si="17"/>
        <v>0</v>
      </c>
      <c r="AT53" s="65">
        <f t="shared" si="17"/>
        <v>0</v>
      </c>
      <c r="AU53" s="65">
        <f t="shared" si="17"/>
        <v>0</v>
      </c>
      <c r="AV53" s="65">
        <f t="shared" si="17"/>
        <v>0</v>
      </c>
      <c r="AW53" s="65">
        <f t="shared" si="17"/>
        <v>0</v>
      </c>
      <c r="AX53" s="65">
        <f t="shared" si="17"/>
        <v>0</v>
      </c>
      <c r="AY53" s="65">
        <f t="shared" si="17"/>
        <v>0</v>
      </c>
      <c r="AZ53" s="65">
        <f t="shared" si="17"/>
        <v>0</v>
      </c>
      <c r="BA53" s="65">
        <f t="shared" si="17"/>
        <v>0</v>
      </c>
      <c r="BB53" s="65">
        <f>SUM(BB54:BB66)</f>
        <v>0</v>
      </c>
      <c r="BC53" s="65">
        <f>SUM(BC54:BC66)</f>
        <v>0</v>
      </c>
      <c r="BD53" s="65">
        <f>SUM(BD54:BD66)</f>
        <v>0</v>
      </c>
      <c r="BE53" s="65">
        <f>SUM(BE54:BE66)</f>
        <v>385586.12484741211</v>
      </c>
      <c r="BF53" s="68">
        <f>SUM(BF54:BF66)</f>
        <v>0</v>
      </c>
    </row>
    <row r="54" spans="1:58" x14ac:dyDescent="0.2">
      <c r="A54" s="64" t="s">
        <v>273</v>
      </c>
      <c r="B54" s="65">
        <f t="shared" ref="B54:B66" si="18">+E54+F54+G54+D54</f>
        <v>75728.8984375</v>
      </c>
      <c r="C54" s="65"/>
      <c r="D54" s="65"/>
      <c r="E54" s="65"/>
      <c r="F54" s="65">
        <v>75728.8984375</v>
      </c>
      <c r="G54" s="65"/>
      <c r="H54" s="65"/>
      <c r="I54" s="65"/>
      <c r="J54" s="65"/>
      <c r="K54" s="65">
        <v>5428.35791015625</v>
      </c>
      <c r="L54" s="65"/>
      <c r="M54" s="65"/>
      <c r="N54" s="67">
        <v>6049.716796875</v>
      </c>
      <c r="O54" s="65">
        <v>23257.001953125</v>
      </c>
      <c r="P54" s="65">
        <v>22961</v>
      </c>
      <c r="Q54" s="65"/>
      <c r="R54" s="65">
        <f t="shared" ref="R54:R67" si="19">SUM(S54:V54)</f>
        <v>0</v>
      </c>
      <c r="S54" s="65"/>
      <c r="T54" s="65"/>
      <c r="U54" s="65"/>
      <c r="V54" s="65"/>
      <c r="W54" s="67">
        <v>9877.6650390625</v>
      </c>
      <c r="X54" s="65">
        <f t="shared" ref="X54:X66" si="20">SUM(Y54:AC54)</f>
        <v>0</v>
      </c>
      <c r="Y54" s="65"/>
      <c r="Z54" s="65"/>
      <c r="AA54" s="65"/>
      <c r="AB54" s="65"/>
      <c r="AC54" s="65"/>
      <c r="AD54" s="65"/>
      <c r="AE54" s="65"/>
      <c r="AF54" s="65"/>
      <c r="AG54" s="65">
        <v>4.4083800315856934</v>
      </c>
      <c r="AH54" s="65"/>
      <c r="AI54" s="65"/>
      <c r="AJ54" s="65"/>
      <c r="AK54" s="65">
        <v>8.5840001702308655E-2</v>
      </c>
      <c r="AL54" s="65">
        <v>369.54867553710938</v>
      </c>
      <c r="AM54" s="65"/>
      <c r="AN54" s="65"/>
      <c r="AO54" s="65"/>
      <c r="AP54" s="65"/>
      <c r="AQ54" s="65"/>
      <c r="AR54" s="65"/>
      <c r="AS54" s="65"/>
      <c r="AT54" s="65"/>
      <c r="AU54" s="65"/>
      <c r="AV54" s="65"/>
      <c r="AW54" s="65"/>
      <c r="AX54" s="65"/>
      <c r="AY54" s="65"/>
      <c r="AZ54" s="65"/>
      <c r="BA54" s="65"/>
      <c r="BB54" s="65"/>
      <c r="BC54" s="65"/>
      <c r="BD54" s="65"/>
      <c r="BE54" s="65">
        <v>69210.4765625</v>
      </c>
      <c r="BF54" s="68"/>
    </row>
    <row r="55" spans="1:58" x14ac:dyDescent="0.2">
      <c r="A55" s="64" t="s">
        <v>274</v>
      </c>
      <c r="B55" s="65">
        <f t="shared" si="18"/>
        <v>49487.03125</v>
      </c>
      <c r="C55" s="65"/>
      <c r="D55" s="65"/>
      <c r="E55" s="65"/>
      <c r="F55" s="65">
        <v>49487.03125</v>
      </c>
      <c r="G55" s="65"/>
      <c r="H55" s="65"/>
      <c r="I55" s="65"/>
      <c r="J55" s="65"/>
      <c r="K55" s="65"/>
      <c r="L55" s="65"/>
      <c r="M55" s="65"/>
      <c r="N55" s="67">
        <v>5246.56103515625</v>
      </c>
      <c r="O55" s="65"/>
      <c r="P55" s="65"/>
      <c r="Q55" s="65"/>
      <c r="R55" s="65">
        <f t="shared" si="19"/>
        <v>0</v>
      </c>
      <c r="S55" s="65"/>
      <c r="T55" s="65"/>
      <c r="U55" s="65"/>
      <c r="V55" s="65"/>
      <c r="W55" s="67">
        <v>49995.85546875</v>
      </c>
      <c r="X55" s="65">
        <f t="shared" si="20"/>
        <v>0</v>
      </c>
      <c r="Y55" s="65"/>
      <c r="Z55" s="65"/>
      <c r="AA55" s="65"/>
      <c r="AB55" s="65"/>
      <c r="AC55" s="65"/>
      <c r="AD55" s="65"/>
      <c r="AE55" s="65"/>
      <c r="AF55" s="65"/>
      <c r="AG55" s="65"/>
      <c r="AH55" s="65"/>
      <c r="AI55" s="65"/>
      <c r="AJ55" s="65"/>
      <c r="AK55" s="65">
        <v>163.62843322753906</v>
      </c>
      <c r="AL55" s="65">
        <v>20.862417221069336</v>
      </c>
      <c r="AM55" s="65"/>
      <c r="AN55" s="65"/>
      <c r="AO55" s="65"/>
      <c r="AP55" s="65"/>
      <c r="AQ55" s="65"/>
      <c r="AR55" s="65"/>
      <c r="AS55" s="65"/>
      <c r="AT55" s="65"/>
      <c r="AU55" s="65"/>
      <c r="AV55" s="65"/>
      <c r="AW55" s="65"/>
      <c r="AX55" s="65"/>
      <c r="AY55" s="65"/>
      <c r="AZ55" s="65"/>
      <c r="BA55" s="65"/>
      <c r="BB55" s="65"/>
      <c r="BC55" s="65"/>
      <c r="BD55" s="65"/>
      <c r="BE55" s="65">
        <v>31818.552734375</v>
      </c>
      <c r="BF55" s="68"/>
    </row>
    <row r="56" spans="1:58" x14ac:dyDescent="0.2">
      <c r="A56" s="64" t="s">
        <v>275</v>
      </c>
      <c r="B56" s="65">
        <f t="shared" si="18"/>
        <v>3481.191162109375</v>
      </c>
      <c r="C56" s="65"/>
      <c r="D56" s="65"/>
      <c r="E56" s="65"/>
      <c r="F56" s="65">
        <v>3481.191162109375</v>
      </c>
      <c r="G56" s="65"/>
      <c r="H56" s="65"/>
      <c r="I56" s="65"/>
      <c r="J56" s="65"/>
      <c r="K56" s="65"/>
      <c r="L56" s="65"/>
      <c r="M56" s="65"/>
      <c r="N56" s="67">
        <v>1747.2359619140625</v>
      </c>
      <c r="O56" s="65"/>
      <c r="P56" s="65"/>
      <c r="Q56" s="65"/>
      <c r="R56" s="65">
        <f t="shared" si="19"/>
        <v>0</v>
      </c>
      <c r="S56" s="65"/>
      <c r="T56" s="65"/>
      <c r="U56" s="65"/>
      <c r="V56" s="65"/>
      <c r="W56" s="67">
        <v>506.87100219726563</v>
      </c>
      <c r="X56" s="65">
        <f t="shared" si="20"/>
        <v>0</v>
      </c>
      <c r="Y56" s="65"/>
      <c r="Z56" s="65"/>
      <c r="AA56" s="65"/>
      <c r="AB56" s="65"/>
      <c r="AC56" s="65"/>
      <c r="AD56" s="65"/>
      <c r="AE56" s="65"/>
      <c r="AF56" s="65"/>
      <c r="AG56" s="65"/>
      <c r="AH56" s="65"/>
      <c r="AI56" s="65"/>
      <c r="AJ56" s="65"/>
      <c r="AK56" s="65">
        <v>19.908590316772461</v>
      </c>
      <c r="AL56" s="65"/>
      <c r="AM56" s="65"/>
      <c r="AN56" s="65"/>
      <c r="AO56" s="65"/>
      <c r="AP56" s="65"/>
      <c r="AQ56" s="65"/>
      <c r="AR56" s="65"/>
      <c r="AS56" s="65"/>
      <c r="AT56" s="65"/>
      <c r="AU56" s="65"/>
      <c r="AV56" s="65"/>
      <c r="AW56" s="65"/>
      <c r="AX56" s="65"/>
      <c r="AY56" s="65"/>
      <c r="AZ56" s="65"/>
      <c r="BA56" s="65"/>
      <c r="BB56" s="65"/>
      <c r="BC56" s="65"/>
      <c r="BD56" s="65"/>
      <c r="BE56" s="65">
        <v>54079.125</v>
      </c>
      <c r="BF56" s="68"/>
    </row>
    <row r="57" spans="1:58" x14ac:dyDescent="0.2">
      <c r="A57" s="64" t="s">
        <v>276</v>
      </c>
      <c r="B57" s="65">
        <f t="shared" si="18"/>
        <v>43902.296875</v>
      </c>
      <c r="C57" s="65"/>
      <c r="D57" s="65"/>
      <c r="E57" s="65"/>
      <c r="F57" s="65">
        <v>43902.296875</v>
      </c>
      <c r="G57" s="65"/>
      <c r="H57" s="65"/>
      <c r="I57" s="65"/>
      <c r="J57" s="65"/>
      <c r="K57" s="65"/>
      <c r="L57" s="65"/>
      <c r="M57" s="65"/>
      <c r="N57" s="67">
        <v>375.59799194335938</v>
      </c>
      <c r="O57" s="65"/>
      <c r="P57" s="65"/>
      <c r="Q57" s="65"/>
      <c r="R57" s="65">
        <f t="shared" si="19"/>
        <v>0</v>
      </c>
      <c r="S57" s="65"/>
      <c r="T57" s="65"/>
      <c r="U57" s="65"/>
      <c r="V57" s="65"/>
      <c r="W57" s="67">
        <v>15122.775390625</v>
      </c>
      <c r="X57" s="65">
        <f t="shared" si="20"/>
        <v>0</v>
      </c>
      <c r="Y57" s="65"/>
      <c r="Z57" s="65"/>
      <c r="AA57" s="65"/>
      <c r="AB57" s="65"/>
      <c r="AC57" s="65"/>
      <c r="AD57" s="65"/>
      <c r="AE57" s="65"/>
      <c r="AF57" s="65"/>
      <c r="AG57" s="65">
        <v>53.953578948974609</v>
      </c>
      <c r="AH57" s="65"/>
      <c r="AI57" s="65"/>
      <c r="AJ57" s="65"/>
      <c r="AK57" s="65">
        <v>18.546249389648438</v>
      </c>
      <c r="AL57" s="65">
        <v>238.24845886230469</v>
      </c>
      <c r="AM57" s="65"/>
      <c r="AN57" s="65"/>
      <c r="AO57" s="65"/>
      <c r="AP57" s="65"/>
      <c r="AQ57" s="65"/>
      <c r="AR57" s="65"/>
      <c r="AS57" s="65"/>
      <c r="AT57" s="65"/>
      <c r="AU57" s="65"/>
      <c r="AV57" s="65"/>
      <c r="AW57" s="65"/>
      <c r="AX57" s="65"/>
      <c r="AY57" s="65"/>
      <c r="AZ57" s="65"/>
      <c r="BA57" s="65"/>
      <c r="BB57" s="65"/>
      <c r="BC57" s="65"/>
      <c r="BD57" s="65"/>
      <c r="BE57" s="65">
        <v>8843.345703125</v>
      </c>
      <c r="BF57" s="68"/>
    </row>
    <row r="58" spans="1:58" x14ac:dyDescent="0.2">
      <c r="A58" s="64" t="s">
        <v>277</v>
      </c>
      <c r="B58" s="65">
        <f t="shared" si="18"/>
        <v>0</v>
      </c>
      <c r="C58" s="65"/>
      <c r="D58" s="65"/>
      <c r="E58" s="65"/>
      <c r="F58" s="65"/>
      <c r="G58" s="65"/>
      <c r="H58" s="65"/>
      <c r="I58" s="65"/>
      <c r="J58" s="65"/>
      <c r="K58" s="65"/>
      <c r="L58" s="65"/>
      <c r="M58" s="65"/>
      <c r="N58" s="67">
        <v>14.824000358581543</v>
      </c>
      <c r="O58" s="65"/>
      <c r="P58" s="65"/>
      <c r="Q58" s="65"/>
      <c r="R58" s="65">
        <f t="shared" si="19"/>
        <v>0</v>
      </c>
      <c r="S58" s="65"/>
      <c r="T58" s="65"/>
      <c r="U58" s="65"/>
      <c r="V58" s="65"/>
      <c r="W58" s="67">
        <v>654.31597900390625</v>
      </c>
      <c r="X58" s="65">
        <f t="shared" si="20"/>
        <v>0</v>
      </c>
      <c r="Y58" s="65"/>
      <c r="Z58" s="65"/>
      <c r="AA58" s="65"/>
      <c r="AB58" s="65"/>
      <c r="AC58" s="65"/>
      <c r="AD58" s="65"/>
      <c r="AE58" s="65"/>
      <c r="AF58" s="65"/>
      <c r="AG58" s="65">
        <v>40.826934814453125</v>
      </c>
      <c r="AH58" s="65"/>
      <c r="AI58" s="65"/>
      <c r="AJ58" s="65"/>
      <c r="AK58" s="65"/>
      <c r="AL58" s="65">
        <v>43.399330139160156</v>
      </c>
      <c r="AM58" s="65"/>
      <c r="AN58" s="65"/>
      <c r="AO58" s="65"/>
      <c r="AP58" s="65"/>
      <c r="AQ58" s="65"/>
      <c r="AR58" s="65"/>
      <c r="AS58" s="65"/>
      <c r="AT58" s="65"/>
      <c r="AU58" s="65"/>
      <c r="AV58" s="65"/>
      <c r="AW58" s="65"/>
      <c r="AX58" s="65"/>
      <c r="AY58" s="65"/>
      <c r="AZ58" s="65"/>
      <c r="BA58" s="65"/>
      <c r="BB58" s="65"/>
      <c r="BC58" s="65"/>
      <c r="BD58" s="65"/>
      <c r="BE58" s="65">
        <v>194.11402893066406</v>
      </c>
      <c r="BF58" s="68"/>
    </row>
    <row r="59" spans="1:58" x14ac:dyDescent="0.2">
      <c r="A59" s="64" t="s">
        <v>278</v>
      </c>
      <c r="B59" s="65">
        <f t="shared" si="18"/>
        <v>0</v>
      </c>
      <c r="C59" s="65"/>
      <c r="D59" s="65"/>
      <c r="E59" s="65"/>
      <c r="F59" s="65"/>
      <c r="G59" s="65"/>
      <c r="H59" s="65"/>
      <c r="I59" s="65"/>
      <c r="J59" s="65"/>
      <c r="K59" s="65"/>
      <c r="L59" s="65"/>
      <c r="M59" s="65"/>
      <c r="N59" s="67">
        <v>358.18099975585938</v>
      </c>
      <c r="O59" s="65"/>
      <c r="P59" s="65"/>
      <c r="Q59" s="65"/>
      <c r="R59" s="65">
        <f t="shared" si="19"/>
        <v>0</v>
      </c>
      <c r="S59" s="65"/>
      <c r="T59" s="65"/>
      <c r="U59" s="65"/>
      <c r="V59" s="65"/>
      <c r="W59" s="67">
        <v>1054.633056640625</v>
      </c>
      <c r="X59" s="65">
        <f t="shared" si="20"/>
        <v>0</v>
      </c>
      <c r="Y59" s="65"/>
      <c r="Z59" s="65"/>
      <c r="AA59" s="65"/>
      <c r="AB59" s="65"/>
      <c r="AC59" s="65"/>
      <c r="AD59" s="65"/>
      <c r="AE59" s="65"/>
      <c r="AF59" s="65">
        <v>555.81072998046875</v>
      </c>
      <c r="AG59" s="65"/>
      <c r="AH59" s="65"/>
      <c r="AI59" s="65"/>
      <c r="AJ59" s="65"/>
      <c r="AK59" s="65"/>
      <c r="AL59" s="65">
        <v>127.07264709472656</v>
      </c>
      <c r="AM59" s="65">
        <v>342.06430053710938</v>
      </c>
      <c r="AN59" s="65"/>
      <c r="AO59" s="65"/>
      <c r="AP59" s="65"/>
      <c r="AQ59" s="65"/>
      <c r="AR59" s="65"/>
      <c r="AS59" s="65"/>
      <c r="AT59" s="65"/>
      <c r="AU59" s="65"/>
      <c r="AV59" s="65"/>
      <c r="AW59" s="65"/>
      <c r="AX59" s="65"/>
      <c r="AY59" s="65"/>
      <c r="AZ59" s="65"/>
      <c r="BA59" s="65"/>
      <c r="BB59" s="65"/>
      <c r="BC59" s="65"/>
      <c r="BD59" s="65"/>
      <c r="BE59" s="65">
        <v>211.63917541503906</v>
      </c>
      <c r="BF59" s="68"/>
    </row>
    <row r="60" spans="1:58" x14ac:dyDescent="0.2">
      <c r="A60" s="64" t="s">
        <v>279</v>
      </c>
      <c r="B60" s="65">
        <f t="shared" si="18"/>
        <v>1409.0760498046875</v>
      </c>
      <c r="C60" s="65"/>
      <c r="D60" s="65"/>
      <c r="E60" s="65"/>
      <c r="F60" s="65">
        <v>1409.0760498046875</v>
      </c>
      <c r="G60" s="65"/>
      <c r="H60" s="65"/>
      <c r="I60" s="65"/>
      <c r="J60" s="65"/>
      <c r="K60" s="65"/>
      <c r="L60" s="65"/>
      <c r="M60" s="65"/>
      <c r="N60" s="67">
        <v>1001.4639892578125</v>
      </c>
      <c r="O60" s="65"/>
      <c r="P60" s="65"/>
      <c r="Q60" s="65"/>
      <c r="R60" s="65">
        <f t="shared" si="19"/>
        <v>0</v>
      </c>
      <c r="S60" s="65"/>
      <c r="T60" s="65"/>
      <c r="U60" s="65"/>
      <c r="V60" s="65"/>
      <c r="W60" s="67"/>
      <c r="X60" s="65">
        <f t="shared" si="20"/>
        <v>0</v>
      </c>
      <c r="Y60" s="65"/>
      <c r="Z60" s="65"/>
      <c r="AA60" s="65"/>
      <c r="AB60" s="65"/>
      <c r="AC60" s="65"/>
      <c r="AD60" s="65"/>
      <c r="AE60" s="65"/>
      <c r="AF60" s="65">
        <v>135.85734558105469</v>
      </c>
      <c r="AG60" s="65">
        <v>2472.79833984375</v>
      </c>
      <c r="AH60" s="65"/>
      <c r="AI60" s="65"/>
      <c r="AJ60" s="65"/>
      <c r="AK60" s="65">
        <v>458.4200439453125</v>
      </c>
      <c r="AL60" s="65">
        <v>49546.23046875</v>
      </c>
      <c r="AM60" s="65">
        <v>363.68484497070313</v>
      </c>
      <c r="AN60" s="65"/>
      <c r="AO60" s="65"/>
      <c r="AP60" s="65"/>
      <c r="AQ60" s="65"/>
      <c r="AR60" s="65"/>
      <c r="AS60" s="65"/>
      <c r="AT60" s="65"/>
      <c r="AU60" s="65"/>
      <c r="AV60" s="65"/>
      <c r="AW60" s="65"/>
      <c r="AX60" s="65"/>
      <c r="AY60" s="65"/>
      <c r="AZ60" s="65"/>
      <c r="BA60" s="65"/>
      <c r="BB60" s="65"/>
      <c r="BC60" s="65"/>
      <c r="BD60" s="65"/>
      <c r="BE60" s="65">
        <v>110071.9453125</v>
      </c>
      <c r="BF60" s="68"/>
    </row>
    <row r="61" spans="1:58" x14ac:dyDescent="0.2">
      <c r="A61" s="64" t="s">
        <v>280</v>
      </c>
      <c r="B61" s="65">
        <f t="shared" si="18"/>
        <v>0</v>
      </c>
      <c r="C61" s="65"/>
      <c r="D61" s="65"/>
      <c r="E61" s="65"/>
      <c r="F61" s="65"/>
      <c r="G61" s="65"/>
      <c r="H61" s="65"/>
      <c r="I61" s="65"/>
      <c r="J61" s="65"/>
      <c r="K61" s="65"/>
      <c r="L61" s="65"/>
      <c r="M61" s="65"/>
      <c r="N61" s="67">
        <v>3541.3291015625</v>
      </c>
      <c r="O61" s="65"/>
      <c r="P61" s="65"/>
      <c r="Q61" s="65"/>
      <c r="R61" s="65">
        <f t="shared" si="19"/>
        <v>0</v>
      </c>
      <c r="S61" s="65"/>
      <c r="T61" s="65"/>
      <c r="U61" s="65"/>
      <c r="V61" s="65"/>
      <c r="W61" s="67">
        <v>3824.499755859375</v>
      </c>
      <c r="X61" s="65">
        <f t="shared" si="20"/>
        <v>0</v>
      </c>
      <c r="Y61" s="65"/>
      <c r="Z61" s="65"/>
      <c r="AA61" s="65"/>
      <c r="AB61" s="65"/>
      <c r="AC61" s="65"/>
      <c r="AD61" s="65"/>
      <c r="AE61" s="65"/>
      <c r="AF61" s="65"/>
      <c r="AG61" s="65">
        <v>22.038822174072266</v>
      </c>
      <c r="AH61" s="65"/>
      <c r="AI61" s="65"/>
      <c r="AJ61" s="65"/>
      <c r="AK61" s="65">
        <v>130.46644592285156</v>
      </c>
      <c r="AL61" s="65">
        <v>414.03497314453125</v>
      </c>
      <c r="AM61" s="65">
        <v>54.638980865478516</v>
      </c>
      <c r="AN61" s="65"/>
      <c r="AO61" s="65"/>
      <c r="AP61" s="65"/>
      <c r="AQ61" s="65"/>
      <c r="AR61" s="65"/>
      <c r="AS61" s="65"/>
      <c r="AT61" s="65"/>
      <c r="AU61" s="65"/>
      <c r="AV61" s="65"/>
      <c r="AW61" s="65"/>
      <c r="AX61" s="65"/>
      <c r="AY61" s="65"/>
      <c r="AZ61" s="65"/>
      <c r="BA61" s="65"/>
      <c r="BB61" s="65"/>
      <c r="BC61" s="65"/>
      <c r="BD61" s="65"/>
      <c r="BE61" s="65">
        <v>2663.481689453125</v>
      </c>
      <c r="BF61" s="68"/>
    </row>
    <row r="62" spans="1:58" x14ac:dyDescent="0.2">
      <c r="A62" s="64" t="s">
        <v>281</v>
      </c>
      <c r="B62" s="65">
        <f t="shared" si="18"/>
        <v>0</v>
      </c>
      <c r="C62" s="65"/>
      <c r="D62" s="65"/>
      <c r="E62" s="65"/>
      <c r="F62" s="65"/>
      <c r="G62" s="65"/>
      <c r="H62" s="65"/>
      <c r="I62" s="65"/>
      <c r="J62" s="65"/>
      <c r="K62" s="65"/>
      <c r="L62" s="65"/>
      <c r="M62" s="65"/>
      <c r="N62" s="67">
        <v>3541.3291015625</v>
      </c>
      <c r="O62" s="65"/>
      <c r="P62" s="65"/>
      <c r="Q62" s="65"/>
      <c r="R62" s="65">
        <f t="shared" si="19"/>
        <v>0</v>
      </c>
      <c r="S62" s="65"/>
      <c r="T62" s="65"/>
      <c r="U62" s="65"/>
      <c r="V62" s="65"/>
      <c r="W62" s="67">
        <v>624.001708984375</v>
      </c>
      <c r="X62" s="65">
        <f t="shared" si="20"/>
        <v>0</v>
      </c>
      <c r="Y62" s="65"/>
      <c r="Z62" s="65"/>
      <c r="AA62" s="65"/>
      <c r="AB62" s="65"/>
      <c r="AC62" s="65"/>
      <c r="AD62" s="65"/>
      <c r="AE62" s="65"/>
      <c r="AF62" s="65"/>
      <c r="AG62" s="65">
        <v>0.22572000324726105</v>
      </c>
      <c r="AH62" s="65"/>
      <c r="AI62" s="65"/>
      <c r="AJ62" s="65"/>
      <c r="AK62" s="65"/>
      <c r="AL62" s="65">
        <v>90.221946716308594</v>
      </c>
      <c r="AM62" s="65">
        <v>32.583572387695313</v>
      </c>
      <c r="AN62" s="65"/>
      <c r="AO62" s="65"/>
      <c r="AP62" s="65"/>
      <c r="AQ62" s="65"/>
      <c r="AR62" s="65"/>
      <c r="AS62" s="65"/>
      <c r="AT62" s="65"/>
      <c r="AU62" s="65"/>
      <c r="AV62" s="65"/>
      <c r="AW62" s="65"/>
      <c r="AX62" s="65"/>
      <c r="AY62" s="65"/>
      <c r="AZ62" s="65"/>
      <c r="BA62" s="65"/>
      <c r="BB62" s="65"/>
      <c r="BC62" s="65"/>
      <c r="BD62" s="65"/>
      <c r="BE62" s="65">
        <v>4144.85205078125</v>
      </c>
      <c r="BF62" s="68"/>
    </row>
    <row r="63" spans="1:58" x14ac:dyDescent="0.2">
      <c r="A63" s="64" t="s">
        <v>282</v>
      </c>
      <c r="B63" s="65">
        <f t="shared" si="18"/>
        <v>0</v>
      </c>
      <c r="C63" s="65"/>
      <c r="D63" s="65"/>
      <c r="E63" s="65"/>
      <c r="F63" s="65"/>
      <c r="G63" s="65"/>
      <c r="H63" s="65"/>
      <c r="I63" s="65"/>
      <c r="J63" s="65"/>
      <c r="K63" s="65"/>
      <c r="L63" s="65"/>
      <c r="M63" s="65"/>
      <c r="N63" s="67"/>
      <c r="O63" s="65"/>
      <c r="P63" s="65"/>
      <c r="Q63" s="65"/>
      <c r="R63" s="65">
        <f t="shared" si="19"/>
        <v>0</v>
      </c>
      <c r="S63" s="65"/>
      <c r="T63" s="65"/>
      <c r="U63" s="65"/>
      <c r="V63" s="65"/>
      <c r="W63" s="67"/>
      <c r="X63" s="65">
        <f t="shared" si="20"/>
        <v>0</v>
      </c>
      <c r="Y63" s="65"/>
      <c r="Z63" s="65"/>
      <c r="AA63" s="65"/>
      <c r="AB63" s="65"/>
      <c r="AC63" s="65"/>
      <c r="AD63" s="65"/>
      <c r="AE63" s="65"/>
      <c r="AF63" s="65"/>
      <c r="AG63" s="65"/>
      <c r="AH63" s="65"/>
      <c r="AI63" s="65"/>
      <c r="AJ63" s="65"/>
      <c r="AK63" s="65">
        <v>0.14800000190734863</v>
      </c>
      <c r="AL63" s="65">
        <v>45.011722564697266</v>
      </c>
      <c r="AM63" s="65"/>
      <c r="AN63" s="65"/>
      <c r="AO63" s="65"/>
      <c r="AP63" s="65"/>
      <c r="AQ63" s="65"/>
      <c r="AR63" s="65"/>
      <c r="AS63" s="65"/>
      <c r="AT63" s="65"/>
      <c r="AU63" s="65"/>
      <c r="AV63" s="65"/>
      <c r="AW63" s="65"/>
      <c r="AX63" s="65"/>
      <c r="AY63" s="65"/>
      <c r="AZ63" s="65"/>
      <c r="BA63" s="65"/>
      <c r="BB63" s="65"/>
      <c r="BC63" s="65"/>
      <c r="BD63" s="65"/>
      <c r="BE63" s="65">
        <v>1197.02490234375</v>
      </c>
      <c r="BF63" s="68"/>
    </row>
    <row r="64" spans="1:58" x14ac:dyDescent="0.2">
      <c r="A64" s="64" t="s">
        <v>283</v>
      </c>
      <c r="B64" s="65">
        <f t="shared" si="18"/>
        <v>0</v>
      </c>
      <c r="C64" s="65"/>
      <c r="D64" s="65"/>
      <c r="E64" s="65"/>
      <c r="F64" s="65"/>
      <c r="G64" s="65"/>
      <c r="H64" s="65"/>
      <c r="I64" s="65"/>
      <c r="J64" s="65"/>
      <c r="K64" s="65"/>
      <c r="L64" s="65"/>
      <c r="M64" s="65"/>
      <c r="N64" s="67"/>
      <c r="O64" s="65"/>
      <c r="P64" s="65"/>
      <c r="Q64" s="65"/>
      <c r="R64" s="65">
        <f t="shared" si="19"/>
        <v>0</v>
      </c>
      <c r="S64" s="65"/>
      <c r="T64" s="65"/>
      <c r="U64" s="65"/>
      <c r="V64" s="65"/>
      <c r="W64" s="67"/>
      <c r="X64" s="65">
        <f t="shared" si="20"/>
        <v>0</v>
      </c>
      <c r="Y64" s="65"/>
      <c r="Z64" s="65"/>
      <c r="AA64" s="65"/>
      <c r="AB64" s="65"/>
      <c r="AC64" s="65"/>
      <c r="AD64" s="65"/>
      <c r="AE64" s="65"/>
      <c r="AF64" s="65"/>
      <c r="AG64" s="65">
        <v>226.61502075195313</v>
      </c>
      <c r="AH64" s="65"/>
      <c r="AI64" s="65"/>
      <c r="AJ64" s="65"/>
      <c r="AK64" s="65">
        <v>296.85916137695313</v>
      </c>
      <c r="AL64" s="65">
        <v>4742.298828125</v>
      </c>
      <c r="AM64" s="65">
        <v>13502.4296875</v>
      </c>
      <c r="AN64" s="65"/>
      <c r="AO64" s="65"/>
      <c r="AP64" s="65"/>
      <c r="AQ64" s="65"/>
      <c r="AR64" s="65"/>
      <c r="AS64" s="65"/>
      <c r="AT64" s="65"/>
      <c r="AU64" s="65"/>
      <c r="AV64" s="65"/>
      <c r="AW64" s="65"/>
      <c r="AX64" s="65"/>
      <c r="AY64" s="65"/>
      <c r="AZ64" s="65"/>
      <c r="BA64" s="65"/>
      <c r="BB64" s="65"/>
      <c r="BC64" s="65"/>
      <c r="BD64" s="65"/>
      <c r="BE64" s="65">
        <v>656.530517578125</v>
      </c>
      <c r="BF64" s="68"/>
    </row>
    <row r="65" spans="1:58" x14ac:dyDescent="0.2">
      <c r="A65" s="64" t="s">
        <v>284</v>
      </c>
      <c r="B65" s="65">
        <f t="shared" si="18"/>
        <v>0</v>
      </c>
      <c r="C65" s="65"/>
      <c r="D65" s="65"/>
      <c r="E65" s="65"/>
      <c r="F65" s="65"/>
      <c r="G65" s="65"/>
      <c r="H65" s="65"/>
      <c r="I65" s="65"/>
      <c r="J65" s="65"/>
      <c r="K65" s="65"/>
      <c r="L65" s="65"/>
      <c r="M65" s="65"/>
      <c r="N65" s="67"/>
      <c r="O65" s="65"/>
      <c r="P65" s="65"/>
      <c r="Q65" s="65"/>
      <c r="R65" s="65">
        <f t="shared" si="19"/>
        <v>0</v>
      </c>
      <c r="S65" s="65"/>
      <c r="T65" s="65"/>
      <c r="U65" s="65"/>
      <c r="V65" s="65"/>
      <c r="W65" s="67">
        <v>14.420000076293945</v>
      </c>
      <c r="X65" s="65">
        <f t="shared" si="20"/>
        <v>0</v>
      </c>
      <c r="Y65" s="65"/>
      <c r="Z65" s="65"/>
      <c r="AA65" s="65"/>
      <c r="AB65" s="65"/>
      <c r="AC65" s="65"/>
      <c r="AD65" s="65"/>
      <c r="AE65" s="65"/>
      <c r="AF65" s="65">
        <v>97.61279296875</v>
      </c>
      <c r="AG65" s="65"/>
      <c r="AH65" s="65"/>
      <c r="AI65" s="65"/>
      <c r="AJ65" s="65"/>
      <c r="AK65" s="65">
        <v>12.04054069519043</v>
      </c>
      <c r="AL65" s="65"/>
      <c r="AM65" s="65">
        <v>21.506992340087891</v>
      </c>
      <c r="AN65" s="65"/>
      <c r="AO65" s="65"/>
      <c r="AP65" s="65"/>
      <c r="AQ65" s="65"/>
      <c r="AR65" s="65"/>
      <c r="AS65" s="65"/>
      <c r="AT65" s="65"/>
      <c r="AU65" s="65"/>
      <c r="AV65" s="65"/>
      <c r="AW65" s="65"/>
      <c r="AX65" s="65"/>
      <c r="AY65" s="65"/>
      <c r="AZ65" s="65"/>
      <c r="BA65" s="65"/>
      <c r="BB65" s="65"/>
      <c r="BC65" s="65"/>
      <c r="BD65" s="65"/>
      <c r="BE65" s="65">
        <v>593.00592041015625</v>
      </c>
      <c r="BF65" s="68"/>
    </row>
    <row r="66" spans="1:58" x14ac:dyDescent="0.2">
      <c r="A66" s="64" t="s">
        <v>285</v>
      </c>
      <c r="B66" s="65">
        <f t="shared" si="18"/>
        <v>130200.78125</v>
      </c>
      <c r="C66" s="65"/>
      <c r="D66" s="65"/>
      <c r="E66" s="65"/>
      <c r="F66" s="65">
        <v>130200.78125</v>
      </c>
      <c r="G66" s="65"/>
      <c r="H66" s="65"/>
      <c r="I66" s="65"/>
      <c r="J66" s="65"/>
      <c r="K66" s="65"/>
      <c r="L66" s="65"/>
      <c r="M66" s="65"/>
      <c r="N66" s="67">
        <v>2038.2149658203125</v>
      </c>
      <c r="O66" s="65"/>
      <c r="P66" s="65"/>
      <c r="Q66" s="65"/>
      <c r="R66" s="65">
        <f t="shared" si="19"/>
        <v>396975.34375</v>
      </c>
      <c r="S66" s="65">
        <v>396975.34375</v>
      </c>
      <c r="T66" s="65"/>
      <c r="U66" s="65"/>
      <c r="V66" s="65"/>
      <c r="W66" s="67">
        <v>2565.688232421875</v>
      </c>
      <c r="X66" s="65">
        <f t="shared" si="20"/>
        <v>0</v>
      </c>
      <c r="Y66" s="65"/>
      <c r="Z66" s="65"/>
      <c r="AA66" s="65"/>
      <c r="AB66" s="65"/>
      <c r="AC66" s="65"/>
      <c r="AD66" s="65"/>
      <c r="AE66" s="65"/>
      <c r="AF66" s="65"/>
      <c r="AG66" s="65">
        <v>628.425048828125</v>
      </c>
      <c r="AH66" s="65"/>
      <c r="AI66" s="65"/>
      <c r="AJ66" s="65"/>
      <c r="AK66" s="65">
        <v>554.07501220703125</v>
      </c>
      <c r="AL66" s="65">
        <v>3183.366943359375</v>
      </c>
      <c r="AM66" s="65">
        <v>1303.03369140625</v>
      </c>
      <c r="AN66" s="65">
        <v>10366.7470703125</v>
      </c>
      <c r="AO66" s="65"/>
      <c r="AP66" s="65"/>
      <c r="AQ66" s="65"/>
      <c r="AR66" s="65"/>
      <c r="AS66" s="65"/>
      <c r="AT66" s="65"/>
      <c r="AU66" s="65"/>
      <c r="AV66" s="65"/>
      <c r="AW66" s="65"/>
      <c r="AX66" s="65"/>
      <c r="AY66" s="65"/>
      <c r="AZ66" s="65"/>
      <c r="BA66" s="65"/>
      <c r="BB66" s="65"/>
      <c r="BC66" s="65"/>
      <c r="BD66" s="65"/>
      <c r="BE66" s="65">
        <v>101902.03125</v>
      </c>
      <c r="BF66" s="68"/>
    </row>
    <row r="67" spans="1:58" x14ac:dyDescent="0.2">
      <c r="A67" s="64" t="s">
        <v>242</v>
      </c>
      <c r="B67" s="74"/>
      <c r="C67" s="65"/>
      <c r="D67" s="65"/>
      <c r="E67" s="65"/>
      <c r="F67" s="65"/>
      <c r="G67" s="65"/>
      <c r="H67" s="65"/>
      <c r="I67" s="65"/>
      <c r="J67" s="65"/>
      <c r="K67" s="65"/>
      <c r="L67" s="65"/>
      <c r="M67" s="65"/>
      <c r="N67" s="67"/>
      <c r="O67" s="65"/>
      <c r="P67" s="65"/>
      <c r="Q67" s="65"/>
      <c r="R67" s="65">
        <f t="shared" si="19"/>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286</v>
      </c>
      <c r="B68" s="80">
        <f>SUM(B69:B75)</f>
        <v>42.930000305175781</v>
      </c>
      <c r="C68" s="80">
        <f t="shared" ref="C68:AU68" si="21">SUM(C69:C75)</f>
        <v>0</v>
      </c>
      <c r="D68" s="80"/>
      <c r="E68" s="80">
        <f t="shared" si="21"/>
        <v>0</v>
      </c>
      <c r="F68" s="80">
        <f t="shared" si="21"/>
        <v>42.930000305175781</v>
      </c>
      <c r="G68" s="80">
        <f t="shared" si="21"/>
        <v>0</v>
      </c>
      <c r="H68" s="80">
        <f t="shared" si="21"/>
        <v>0</v>
      </c>
      <c r="I68" s="80">
        <f t="shared" si="21"/>
        <v>0</v>
      </c>
      <c r="J68" s="80">
        <f t="shared" si="21"/>
        <v>0</v>
      </c>
      <c r="K68" s="80">
        <f t="shared" si="21"/>
        <v>0</v>
      </c>
      <c r="L68" s="80">
        <f t="shared" si="21"/>
        <v>0</v>
      </c>
      <c r="M68" s="80">
        <f t="shared" si="21"/>
        <v>0</v>
      </c>
      <c r="N68" s="81">
        <f t="shared" si="21"/>
        <v>0</v>
      </c>
      <c r="O68" s="80">
        <f t="shared" si="21"/>
        <v>0</v>
      </c>
      <c r="P68" s="80">
        <f t="shared" si="21"/>
        <v>0</v>
      </c>
      <c r="Q68" s="80">
        <f t="shared" si="21"/>
        <v>0</v>
      </c>
      <c r="R68" s="80">
        <f t="shared" si="21"/>
        <v>0</v>
      </c>
      <c r="S68" s="80">
        <f t="shared" si="21"/>
        <v>0</v>
      </c>
      <c r="T68" s="80">
        <f t="shared" si="21"/>
        <v>0</v>
      </c>
      <c r="U68" s="80">
        <f t="shared" si="21"/>
        <v>0</v>
      </c>
      <c r="V68" s="80">
        <f t="shared" si="21"/>
        <v>0</v>
      </c>
      <c r="W68" s="81">
        <f t="shared" si="21"/>
        <v>0</v>
      </c>
      <c r="X68" s="81">
        <f t="shared" si="21"/>
        <v>0</v>
      </c>
      <c r="Y68" s="80">
        <f t="shared" si="21"/>
        <v>0</v>
      </c>
      <c r="Z68" s="80">
        <f t="shared" si="21"/>
        <v>0</v>
      </c>
      <c r="AA68" s="80">
        <f t="shared" si="21"/>
        <v>0</v>
      </c>
      <c r="AB68" s="80">
        <f t="shared" si="21"/>
        <v>0</v>
      </c>
      <c r="AC68" s="80">
        <f t="shared" si="21"/>
        <v>0</v>
      </c>
      <c r="AD68" s="80">
        <f t="shared" si="21"/>
        <v>0</v>
      </c>
      <c r="AE68" s="80">
        <f t="shared" si="21"/>
        <v>0</v>
      </c>
      <c r="AF68" s="80">
        <f t="shared" si="21"/>
        <v>125.96045684814453</v>
      </c>
      <c r="AG68" s="80">
        <f t="shared" si="21"/>
        <v>269378.60703659058</v>
      </c>
      <c r="AH68" s="80">
        <f t="shared" si="21"/>
        <v>14499.7841796875</v>
      </c>
      <c r="AI68" s="80">
        <f t="shared" si="21"/>
        <v>46116.1591796875</v>
      </c>
      <c r="AJ68" s="80">
        <f t="shared" si="21"/>
        <v>54495.95703125</v>
      </c>
      <c r="AK68" s="80">
        <f t="shared" si="21"/>
        <v>647.54809556901455</v>
      </c>
      <c r="AL68" s="80">
        <f t="shared" si="21"/>
        <v>374604.96746826172</v>
      </c>
      <c r="AM68" s="80">
        <f t="shared" si="21"/>
        <v>1223.0257949829102</v>
      </c>
      <c r="AN68" s="80">
        <f t="shared" si="21"/>
        <v>0</v>
      </c>
      <c r="AO68" s="80">
        <f t="shared" si="21"/>
        <v>0</v>
      </c>
      <c r="AP68" s="80">
        <f t="shared" si="21"/>
        <v>0</v>
      </c>
      <c r="AQ68" s="80">
        <f t="shared" si="21"/>
        <v>0</v>
      </c>
      <c r="AR68" s="80">
        <f>SUM(AR69:AR75)</f>
        <v>0</v>
      </c>
      <c r="AS68" s="80">
        <f t="shared" si="21"/>
        <v>0</v>
      </c>
      <c r="AT68" s="80">
        <f t="shared" si="21"/>
        <v>0</v>
      </c>
      <c r="AU68" s="80">
        <f t="shared" si="21"/>
        <v>0</v>
      </c>
      <c r="AV68" s="80"/>
      <c r="AW68" s="80"/>
      <c r="AX68" s="80"/>
      <c r="AY68" s="80"/>
      <c r="AZ68" s="80"/>
      <c r="BA68" s="80"/>
      <c r="BB68" s="80">
        <f>SUM(BB69:BB75)</f>
        <v>0</v>
      </c>
      <c r="BC68" s="80">
        <f>SUM(BC69:BC75)</f>
        <v>0</v>
      </c>
      <c r="BD68" s="80">
        <f>SUM(BD69:BD75)</f>
        <v>0</v>
      </c>
      <c r="BE68" s="80">
        <f>SUM(BE69:BE75)</f>
        <v>11990.943130493164</v>
      </c>
      <c r="BF68" s="82">
        <f>SUM(BF69:BF75)</f>
        <v>0</v>
      </c>
    </row>
    <row r="69" spans="1:58" x14ac:dyDescent="0.2">
      <c r="A69" s="64" t="s">
        <v>287</v>
      </c>
      <c r="B69" s="65">
        <f t="shared" ref="B69:B75" si="22">+E69+F69+G69+D69</f>
        <v>0</v>
      </c>
      <c r="C69" s="65"/>
      <c r="D69" s="65"/>
      <c r="E69" s="65"/>
      <c r="F69" s="65"/>
      <c r="G69" s="65"/>
      <c r="H69" s="65"/>
      <c r="I69" s="65"/>
      <c r="J69" s="65"/>
      <c r="K69" s="65"/>
      <c r="L69" s="65"/>
      <c r="M69" s="65"/>
      <c r="N69" s="67"/>
      <c r="O69" s="65"/>
      <c r="P69" s="65"/>
      <c r="Q69" s="65"/>
      <c r="R69" s="65">
        <f t="shared" ref="R69:R75" si="23">SUM(S69:V69)</f>
        <v>0</v>
      </c>
      <c r="S69" s="65"/>
      <c r="T69" s="65"/>
      <c r="U69" s="65"/>
      <c r="V69" s="65"/>
      <c r="W69" s="67"/>
      <c r="X69" s="65">
        <f t="shared" ref="X69:X75" si="24">SUM(Y69:AC69)</f>
        <v>0</v>
      </c>
      <c r="Y69" s="65"/>
      <c r="Z69" s="65"/>
      <c r="AA69" s="65"/>
      <c r="AB69" s="65"/>
      <c r="AC69" s="65"/>
      <c r="AD69" s="65"/>
      <c r="AE69" s="65"/>
      <c r="AF69" s="65"/>
      <c r="AG69" s="65"/>
      <c r="AH69" s="65">
        <v>14499.7841796875</v>
      </c>
      <c r="AI69" s="65">
        <v>36892.92578125</v>
      </c>
      <c r="AJ69" s="65">
        <v>43596.765625</v>
      </c>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si="22"/>
        <v>0</v>
      </c>
      <c r="C70" s="65"/>
      <c r="D70" s="65"/>
      <c r="E70" s="65"/>
      <c r="F70" s="65"/>
      <c r="G70" s="65"/>
      <c r="H70" s="65"/>
      <c r="I70" s="65"/>
      <c r="J70" s="65"/>
      <c r="K70" s="65"/>
      <c r="L70" s="65"/>
      <c r="M70" s="65"/>
      <c r="N70" s="67"/>
      <c r="O70" s="65"/>
      <c r="P70" s="65"/>
      <c r="Q70" s="65"/>
      <c r="R70" s="65">
        <f t="shared" si="23"/>
        <v>0</v>
      </c>
      <c r="S70" s="65"/>
      <c r="T70" s="65"/>
      <c r="U70" s="65"/>
      <c r="V70" s="65"/>
      <c r="W70" s="67"/>
      <c r="X70" s="65">
        <f t="shared" si="24"/>
        <v>0</v>
      </c>
      <c r="Y70" s="65"/>
      <c r="Z70" s="65"/>
      <c r="AA70" s="65"/>
      <c r="AB70" s="65"/>
      <c r="AC70" s="65"/>
      <c r="AD70" s="65"/>
      <c r="AE70" s="65"/>
      <c r="AF70" s="65"/>
      <c r="AG70" s="65">
        <v>479.57601928710938</v>
      </c>
      <c r="AH70" s="65"/>
      <c r="AI70" s="65">
        <v>9223.2333984375</v>
      </c>
      <c r="AJ70" s="65">
        <v>10899.19140625</v>
      </c>
      <c r="AK70" s="65">
        <v>17.502481460571289</v>
      </c>
      <c r="AL70" s="65">
        <v>766.48553466796875</v>
      </c>
      <c r="AM70" s="65"/>
      <c r="AN70" s="65"/>
      <c r="AO70" s="65"/>
      <c r="AP70" s="65"/>
      <c r="AQ70" s="65"/>
      <c r="AR70" s="65"/>
      <c r="AS70" s="65"/>
      <c r="AT70" s="65"/>
      <c r="AU70" s="65"/>
      <c r="AV70" s="65"/>
      <c r="AW70" s="65"/>
      <c r="AX70" s="65"/>
      <c r="AY70" s="65"/>
      <c r="AZ70" s="65"/>
      <c r="BA70" s="65"/>
      <c r="BB70" s="65"/>
      <c r="BC70" s="65"/>
      <c r="BD70" s="65"/>
      <c r="BE70" s="65">
        <v>264.09503173828125</v>
      </c>
      <c r="BF70" s="68"/>
    </row>
    <row r="71" spans="1:58" x14ac:dyDescent="0.2">
      <c r="A71" s="64" t="s">
        <v>289</v>
      </c>
      <c r="B71" s="65">
        <f t="shared" si="22"/>
        <v>0</v>
      </c>
      <c r="C71" s="65"/>
      <c r="D71" s="65"/>
      <c r="E71" s="65"/>
      <c r="F71" s="65"/>
      <c r="G71" s="65"/>
      <c r="H71" s="65"/>
      <c r="I71" s="65"/>
      <c r="J71" s="65"/>
      <c r="K71" s="65"/>
      <c r="L71" s="65"/>
      <c r="M71" s="65"/>
      <c r="N71" s="67"/>
      <c r="O71" s="65"/>
      <c r="P71" s="65"/>
      <c r="Q71" s="65"/>
      <c r="R71" s="65">
        <f t="shared" si="23"/>
        <v>0</v>
      </c>
      <c r="S71" s="65"/>
      <c r="T71" s="65"/>
      <c r="U71" s="65"/>
      <c r="V71" s="65"/>
      <c r="W71" s="67"/>
      <c r="X71" s="65">
        <f t="shared" si="24"/>
        <v>0</v>
      </c>
      <c r="Y71" s="65"/>
      <c r="Z71" s="65"/>
      <c r="AA71" s="65"/>
      <c r="AB71" s="65"/>
      <c r="AC71" s="65"/>
      <c r="AD71" s="65"/>
      <c r="AE71" s="65"/>
      <c r="AF71" s="65">
        <v>117.25839233398438</v>
      </c>
      <c r="AG71" s="65">
        <v>266758.46875</v>
      </c>
      <c r="AH71" s="65"/>
      <c r="AI71" s="65"/>
      <c r="AJ71" s="65"/>
      <c r="AK71" s="65">
        <v>625.44244384765625</v>
      </c>
      <c r="AL71" s="65">
        <v>356584.5625</v>
      </c>
      <c r="AM71" s="65">
        <v>100.16751861572266</v>
      </c>
      <c r="AN71" s="65"/>
      <c r="AO71" s="65"/>
      <c r="AP71" s="65"/>
      <c r="AQ71" s="65"/>
      <c r="AR71" s="65"/>
      <c r="AS71" s="65"/>
      <c r="AT71" s="65"/>
      <c r="AU71" s="65"/>
      <c r="AV71" s="65"/>
      <c r="AW71" s="65"/>
      <c r="AX71" s="65"/>
      <c r="AY71" s="65"/>
      <c r="AZ71" s="65"/>
      <c r="BA71" s="65"/>
      <c r="BB71" s="65"/>
      <c r="BC71" s="65"/>
      <c r="BD71" s="65"/>
      <c r="BE71" s="65">
        <v>166.84565734863281</v>
      </c>
      <c r="BF71" s="68"/>
    </row>
    <row r="72" spans="1:58" x14ac:dyDescent="0.2">
      <c r="A72" s="64" t="s">
        <v>290</v>
      </c>
      <c r="B72" s="65">
        <f t="shared" si="22"/>
        <v>0</v>
      </c>
      <c r="C72" s="65"/>
      <c r="D72" s="65"/>
      <c r="E72" s="65"/>
      <c r="F72" s="65"/>
      <c r="G72" s="65"/>
      <c r="H72" s="65"/>
      <c r="I72" s="65"/>
      <c r="J72" s="65"/>
      <c r="K72" s="65"/>
      <c r="L72" s="65"/>
      <c r="M72" s="65"/>
      <c r="N72" s="67"/>
      <c r="O72" s="65"/>
      <c r="P72" s="65"/>
      <c r="Q72" s="65"/>
      <c r="R72" s="65">
        <f t="shared" si="23"/>
        <v>0</v>
      </c>
      <c r="S72" s="65"/>
      <c r="T72" s="65"/>
      <c r="U72" s="65"/>
      <c r="V72" s="65"/>
      <c r="W72" s="67"/>
      <c r="X72" s="65">
        <f t="shared" si="24"/>
        <v>0</v>
      </c>
      <c r="Y72" s="65"/>
      <c r="Z72" s="65"/>
      <c r="AA72" s="65"/>
      <c r="AB72" s="65"/>
      <c r="AC72" s="65"/>
      <c r="AD72" s="65"/>
      <c r="AE72" s="65"/>
      <c r="AF72" s="65"/>
      <c r="AG72" s="65">
        <v>2049.947998046875</v>
      </c>
      <c r="AH72" s="65"/>
      <c r="AI72" s="65"/>
      <c r="AJ72" s="65"/>
      <c r="AK72" s="65">
        <v>0.1257999986410141</v>
      </c>
      <c r="AL72" s="65">
        <v>5185.58203125</v>
      </c>
      <c r="AM72" s="65"/>
      <c r="AN72" s="65"/>
      <c r="AO72" s="65"/>
      <c r="AP72" s="65"/>
      <c r="AQ72" s="65"/>
      <c r="AR72" s="65"/>
      <c r="AS72" s="65"/>
      <c r="AT72" s="65"/>
      <c r="AU72" s="65"/>
      <c r="AV72" s="65"/>
      <c r="AW72" s="65"/>
      <c r="AX72" s="65"/>
      <c r="AY72" s="65"/>
      <c r="AZ72" s="65"/>
      <c r="BA72" s="65"/>
      <c r="BB72" s="65"/>
      <c r="BC72" s="65"/>
      <c r="BD72" s="65"/>
      <c r="BE72" s="65">
        <v>10700.42578125</v>
      </c>
      <c r="BF72" s="68"/>
    </row>
    <row r="73" spans="1:58" x14ac:dyDescent="0.2">
      <c r="A73" s="64" t="s">
        <v>291</v>
      </c>
      <c r="B73" s="65">
        <f t="shared" si="22"/>
        <v>0</v>
      </c>
      <c r="C73" s="65"/>
      <c r="D73" s="65"/>
      <c r="E73" s="65"/>
      <c r="F73" s="65"/>
      <c r="G73" s="65"/>
      <c r="H73" s="65"/>
      <c r="I73" s="65"/>
      <c r="J73" s="65"/>
      <c r="K73" s="65"/>
      <c r="L73" s="65"/>
      <c r="M73" s="65"/>
      <c r="N73" s="67"/>
      <c r="O73" s="65"/>
      <c r="P73" s="65"/>
      <c r="Q73" s="65"/>
      <c r="R73" s="65">
        <f t="shared" si="23"/>
        <v>0</v>
      </c>
      <c r="S73" s="65"/>
      <c r="T73" s="65"/>
      <c r="U73" s="65"/>
      <c r="V73" s="65"/>
      <c r="W73" s="67"/>
      <c r="X73" s="65">
        <f t="shared" si="24"/>
        <v>0</v>
      </c>
      <c r="Y73" s="65"/>
      <c r="Z73" s="65"/>
      <c r="AA73" s="65"/>
      <c r="AB73" s="65"/>
      <c r="AC73" s="65"/>
      <c r="AD73" s="65"/>
      <c r="AE73" s="65"/>
      <c r="AF73" s="65">
        <v>8.7020645141601563</v>
      </c>
      <c r="AG73" s="65">
        <v>27.876079559326172</v>
      </c>
      <c r="AH73" s="65"/>
      <c r="AI73" s="65"/>
      <c r="AJ73" s="65"/>
      <c r="AK73" s="65">
        <v>4.4773702621459961</v>
      </c>
      <c r="AL73" s="65">
        <v>751.30419921875</v>
      </c>
      <c r="AM73" s="65">
        <v>1122.8582763671875</v>
      </c>
      <c r="AN73" s="65"/>
      <c r="AO73" s="65"/>
      <c r="AP73" s="65"/>
      <c r="AQ73" s="65"/>
      <c r="AR73" s="65"/>
      <c r="AS73" s="65"/>
      <c r="AT73" s="65"/>
      <c r="AU73" s="65"/>
      <c r="AV73" s="65"/>
      <c r="AW73" s="65"/>
      <c r="AX73" s="65"/>
      <c r="AY73" s="65"/>
      <c r="AZ73" s="65"/>
      <c r="BA73" s="65"/>
      <c r="BB73" s="65"/>
      <c r="BC73" s="65"/>
      <c r="BD73" s="65"/>
      <c r="BE73" s="65">
        <v>286.9808349609375</v>
      </c>
      <c r="BF73" s="68"/>
    </row>
    <row r="74" spans="1:58" x14ac:dyDescent="0.2">
      <c r="A74" s="64" t="s">
        <v>292</v>
      </c>
      <c r="B74" s="65">
        <f t="shared" si="22"/>
        <v>0</v>
      </c>
      <c r="C74" s="65"/>
      <c r="D74" s="65"/>
      <c r="E74" s="65"/>
      <c r="F74" s="65"/>
      <c r="G74" s="65"/>
      <c r="H74" s="65"/>
      <c r="I74" s="65"/>
      <c r="J74" s="65"/>
      <c r="K74" s="65"/>
      <c r="L74" s="65"/>
      <c r="M74" s="65"/>
      <c r="N74" s="67"/>
      <c r="O74" s="65"/>
      <c r="P74" s="65"/>
      <c r="Q74" s="65"/>
      <c r="R74" s="65">
        <f t="shared" si="23"/>
        <v>0</v>
      </c>
      <c r="S74" s="65"/>
      <c r="T74" s="65"/>
      <c r="U74" s="65"/>
      <c r="V74" s="65"/>
      <c r="W74" s="67"/>
      <c r="X74" s="65">
        <f t="shared" si="24"/>
        <v>0</v>
      </c>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22"/>
        <v>42.930000305175781</v>
      </c>
      <c r="C75" s="65"/>
      <c r="D75" s="65"/>
      <c r="E75" s="65"/>
      <c r="F75" s="65">
        <v>42.930000305175781</v>
      </c>
      <c r="G75" s="65"/>
      <c r="H75" s="65"/>
      <c r="I75" s="65"/>
      <c r="J75" s="65"/>
      <c r="K75" s="65"/>
      <c r="L75" s="65"/>
      <c r="M75" s="65"/>
      <c r="N75" s="67"/>
      <c r="O75" s="65"/>
      <c r="P75" s="65"/>
      <c r="Q75" s="65"/>
      <c r="R75" s="65">
        <f t="shared" si="23"/>
        <v>0</v>
      </c>
      <c r="S75" s="65"/>
      <c r="T75" s="65"/>
      <c r="U75" s="65"/>
      <c r="V75" s="65"/>
      <c r="W75" s="67"/>
      <c r="X75" s="65">
        <f t="shared" si="24"/>
        <v>0</v>
      </c>
      <c r="Y75" s="65"/>
      <c r="Z75" s="65"/>
      <c r="AA75" s="65"/>
      <c r="AB75" s="65"/>
      <c r="AC75" s="65"/>
      <c r="AD75" s="65"/>
      <c r="AE75" s="65"/>
      <c r="AF75" s="65"/>
      <c r="AG75" s="65">
        <v>62.738189697265625</v>
      </c>
      <c r="AH75" s="65"/>
      <c r="AI75" s="65"/>
      <c r="AJ75" s="65"/>
      <c r="AK75" s="65"/>
      <c r="AL75" s="65">
        <v>11317.033203125</v>
      </c>
      <c r="AM75" s="65"/>
      <c r="AN75" s="65"/>
      <c r="AO75" s="65"/>
      <c r="AP75" s="65"/>
      <c r="AQ75" s="65"/>
      <c r="AR75" s="65"/>
      <c r="AS75" s="65"/>
      <c r="AT75" s="65"/>
      <c r="AU75" s="65"/>
      <c r="AV75" s="65"/>
      <c r="AW75" s="65"/>
      <c r="AX75" s="65"/>
      <c r="AY75" s="65"/>
      <c r="AZ75" s="65"/>
      <c r="BA75" s="65"/>
      <c r="BB75" s="65"/>
      <c r="BC75" s="65"/>
      <c r="BD75" s="65"/>
      <c r="BE75" s="65">
        <v>572.5958251953125</v>
      </c>
      <c r="BF75" s="68"/>
    </row>
    <row r="76" spans="1:58" x14ac:dyDescent="0.2">
      <c r="A76" s="64" t="s">
        <v>242</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294</v>
      </c>
      <c r="B77" s="65">
        <f>SUM(B78:B81)</f>
        <v>130050.87911987305</v>
      </c>
      <c r="C77" s="65">
        <f t="shared" ref="C77:AU77" si="25">SUM(C78:C81)</f>
        <v>0</v>
      </c>
      <c r="D77" s="65"/>
      <c r="E77" s="65">
        <f t="shared" si="25"/>
        <v>0</v>
      </c>
      <c r="F77" s="65">
        <f t="shared" si="25"/>
        <v>128440.03210449219</v>
      </c>
      <c r="G77" s="65">
        <f t="shared" si="25"/>
        <v>0</v>
      </c>
      <c r="H77" s="65">
        <f t="shared" si="25"/>
        <v>0</v>
      </c>
      <c r="I77" s="65">
        <f t="shared" si="25"/>
        <v>0</v>
      </c>
      <c r="J77" s="65">
        <f t="shared" si="25"/>
        <v>0</v>
      </c>
      <c r="K77" s="65">
        <f t="shared" si="25"/>
        <v>0</v>
      </c>
      <c r="L77" s="65">
        <f t="shared" si="25"/>
        <v>0</v>
      </c>
      <c r="M77" s="65">
        <f t="shared" si="25"/>
        <v>0</v>
      </c>
      <c r="N77" s="67">
        <f t="shared" si="25"/>
        <v>0</v>
      </c>
      <c r="O77" s="65">
        <f t="shared" si="25"/>
        <v>0</v>
      </c>
      <c r="P77" s="65">
        <f t="shared" si="25"/>
        <v>0</v>
      </c>
      <c r="Q77" s="65">
        <f t="shared" si="25"/>
        <v>0</v>
      </c>
      <c r="R77" s="65">
        <f t="shared" si="25"/>
        <v>28925.7578125</v>
      </c>
      <c r="S77" s="65">
        <f t="shared" si="25"/>
        <v>28925.7578125</v>
      </c>
      <c r="T77" s="65">
        <f>SUM(T78:T81)</f>
        <v>0</v>
      </c>
      <c r="U77" s="65">
        <f t="shared" si="25"/>
        <v>0</v>
      </c>
      <c r="V77" s="65">
        <f t="shared" si="25"/>
        <v>0</v>
      </c>
      <c r="W77" s="67">
        <f t="shared" si="25"/>
        <v>1452.7976531982422</v>
      </c>
      <c r="X77" s="67">
        <f>SUM(X78:X81)</f>
        <v>0</v>
      </c>
      <c r="Y77" s="65">
        <f>SUM(Y78:Y81)</f>
        <v>0</v>
      </c>
      <c r="Z77" s="65">
        <f t="shared" si="25"/>
        <v>0</v>
      </c>
      <c r="AA77" s="65">
        <f>SUM(AA78:AA81)</f>
        <v>0</v>
      </c>
      <c r="AB77" s="65">
        <f t="shared" si="25"/>
        <v>0</v>
      </c>
      <c r="AC77" s="65">
        <f>SUM(AC78:AC81)</f>
        <v>0</v>
      </c>
      <c r="AD77" s="65">
        <f>SUM(AD78:AD81)</f>
        <v>0</v>
      </c>
      <c r="AE77" s="65">
        <f t="shared" si="25"/>
        <v>0</v>
      </c>
      <c r="AF77" s="65">
        <f t="shared" si="25"/>
        <v>14205.678559064865</v>
      </c>
      <c r="AG77" s="65">
        <f t="shared" si="25"/>
        <v>131144.83984375</v>
      </c>
      <c r="AH77" s="65">
        <f t="shared" si="25"/>
        <v>0</v>
      </c>
      <c r="AI77" s="65">
        <f t="shared" si="25"/>
        <v>0</v>
      </c>
      <c r="AJ77" s="65">
        <f t="shared" si="25"/>
        <v>0</v>
      </c>
      <c r="AK77" s="65">
        <f t="shared" si="25"/>
        <v>23128.4775390625</v>
      </c>
      <c r="AL77" s="65">
        <f t="shared" si="25"/>
        <v>71722.000325202942</v>
      </c>
      <c r="AM77" s="65">
        <f t="shared" si="25"/>
        <v>3046.073486328125</v>
      </c>
      <c r="AN77" s="65">
        <f t="shared" si="25"/>
        <v>0</v>
      </c>
      <c r="AO77" s="65">
        <f t="shared" si="25"/>
        <v>0</v>
      </c>
      <c r="AP77" s="65">
        <f t="shared" si="25"/>
        <v>0</v>
      </c>
      <c r="AQ77" s="65">
        <f t="shared" si="25"/>
        <v>0</v>
      </c>
      <c r="AR77" s="65">
        <f t="shared" si="25"/>
        <v>0</v>
      </c>
      <c r="AS77" s="65">
        <f t="shared" si="25"/>
        <v>0</v>
      </c>
      <c r="AT77" s="65">
        <f t="shared" si="25"/>
        <v>0</v>
      </c>
      <c r="AU77" s="65">
        <f t="shared" si="25"/>
        <v>0</v>
      </c>
      <c r="AV77" s="65"/>
      <c r="AW77" s="65"/>
      <c r="AX77" s="65"/>
      <c r="AY77" s="65"/>
      <c r="AZ77" s="65"/>
      <c r="BA77" s="65"/>
      <c r="BB77" s="65">
        <f>SUM(BB78:BB81)</f>
        <v>0</v>
      </c>
      <c r="BC77" s="65">
        <f>SUM(BC78:BC81)</f>
        <v>0</v>
      </c>
      <c r="BD77" s="65">
        <f>SUM(BD78:BD81)</f>
        <v>0</v>
      </c>
      <c r="BE77" s="65">
        <f>SUM(BE78:BE81)</f>
        <v>332053.19555664063</v>
      </c>
      <c r="BF77" s="68">
        <f>SUM(BF78:BF81)</f>
        <v>0</v>
      </c>
    </row>
    <row r="78" spans="1:58" x14ac:dyDescent="0.2">
      <c r="A78" s="64" t="s">
        <v>295</v>
      </c>
      <c r="B78" s="65">
        <f t="shared" ref="B78:B81" si="26">+E78+F78+G78+D78</f>
        <v>1998.2430419921875</v>
      </c>
      <c r="C78" s="65"/>
      <c r="D78" s="65"/>
      <c r="E78" s="65"/>
      <c r="F78" s="65">
        <v>1998.2430419921875</v>
      </c>
      <c r="G78" s="65"/>
      <c r="H78" s="65"/>
      <c r="I78" s="65"/>
      <c r="J78" s="65"/>
      <c r="K78" s="65"/>
      <c r="L78" s="65"/>
      <c r="M78" s="65"/>
      <c r="N78" s="67"/>
      <c r="O78" s="65"/>
      <c r="P78" s="65"/>
      <c r="Q78" s="65"/>
      <c r="R78" s="65">
        <f t="shared" ref="R78:R81" si="27">SUM(S78:V78)</f>
        <v>0</v>
      </c>
      <c r="S78" s="65"/>
      <c r="T78" s="65"/>
      <c r="U78" s="65"/>
      <c r="V78" s="65"/>
      <c r="W78" s="67"/>
      <c r="X78" s="65">
        <f>SUM(Y78:AC78)</f>
        <v>0</v>
      </c>
      <c r="Y78" s="65"/>
      <c r="Z78" s="65"/>
      <c r="AA78" s="65"/>
      <c r="AB78" s="65"/>
      <c r="AC78" s="65"/>
      <c r="AD78" s="65"/>
      <c r="AE78" s="65"/>
      <c r="AF78" s="65">
        <v>1.0114448070526123</v>
      </c>
      <c r="AG78" s="65">
        <v>66733.09375</v>
      </c>
      <c r="AH78" s="65"/>
      <c r="AI78" s="65"/>
      <c r="AJ78" s="65"/>
      <c r="AK78" s="65">
        <v>10095.5244140625</v>
      </c>
      <c r="AL78" s="65">
        <v>71510.421875</v>
      </c>
      <c r="AM78" s="65">
        <v>762.941162109375</v>
      </c>
      <c r="AN78" s="65"/>
      <c r="AO78" s="65"/>
      <c r="AP78" s="65"/>
      <c r="AQ78" s="65"/>
      <c r="AR78" s="65"/>
      <c r="AS78" s="65"/>
      <c r="AT78" s="65"/>
      <c r="AU78" s="65"/>
      <c r="AV78" s="65"/>
      <c r="AW78" s="65"/>
      <c r="AX78" s="65"/>
      <c r="AY78" s="65"/>
      <c r="AZ78" s="65"/>
      <c r="BA78" s="65"/>
      <c r="BB78" s="65"/>
      <c r="BC78" s="65"/>
      <c r="BD78" s="65"/>
      <c r="BE78" s="65">
        <v>21484.798828125</v>
      </c>
      <c r="BF78" s="68"/>
    </row>
    <row r="79" spans="1:58" x14ac:dyDescent="0.2">
      <c r="A79" s="64" t="s">
        <v>296</v>
      </c>
      <c r="B79" s="65">
        <f t="shared" si="26"/>
        <v>16510.89453125</v>
      </c>
      <c r="C79" s="65"/>
      <c r="D79" s="65"/>
      <c r="E79" s="65"/>
      <c r="F79" s="65">
        <v>16510.89453125</v>
      </c>
      <c r="G79" s="65"/>
      <c r="H79" s="65"/>
      <c r="I79" s="65"/>
      <c r="J79" s="65"/>
      <c r="K79" s="65"/>
      <c r="L79" s="65"/>
      <c r="M79" s="65"/>
      <c r="N79" s="67"/>
      <c r="O79" s="65"/>
      <c r="P79" s="65"/>
      <c r="Q79" s="65"/>
      <c r="R79" s="65">
        <f t="shared" si="27"/>
        <v>0</v>
      </c>
      <c r="S79" s="65"/>
      <c r="T79" s="65"/>
      <c r="U79" s="65"/>
      <c r="V79" s="65"/>
      <c r="W79" s="67">
        <v>1232.300537109375</v>
      </c>
      <c r="X79" s="65">
        <f>SUM(Y79:AC79)</f>
        <v>0</v>
      </c>
      <c r="Y79" s="65"/>
      <c r="Z79" s="65"/>
      <c r="AA79" s="65"/>
      <c r="AB79" s="65"/>
      <c r="AC79" s="65"/>
      <c r="AD79" s="65"/>
      <c r="AE79" s="65"/>
      <c r="AF79" s="65">
        <v>1846.6065673828125</v>
      </c>
      <c r="AG79" s="65">
        <v>64411.74609375</v>
      </c>
      <c r="AH79" s="65"/>
      <c r="AI79" s="65"/>
      <c r="AJ79" s="65"/>
      <c r="AK79" s="65">
        <v>13032.953125</v>
      </c>
      <c r="AL79" s="65"/>
      <c r="AM79" s="65">
        <v>2283.13232421875</v>
      </c>
      <c r="AN79" s="65"/>
      <c r="AO79" s="65"/>
      <c r="AP79" s="65"/>
      <c r="AQ79" s="65"/>
      <c r="AR79" s="65"/>
      <c r="AS79" s="65"/>
      <c r="AT79" s="65"/>
      <c r="AU79" s="65"/>
      <c r="AV79" s="65"/>
      <c r="AW79" s="65"/>
      <c r="AX79" s="65"/>
      <c r="AY79" s="65"/>
      <c r="AZ79" s="65"/>
      <c r="BA79" s="65"/>
      <c r="BB79" s="65"/>
      <c r="BC79" s="65"/>
      <c r="BD79" s="65"/>
      <c r="BE79" s="65">
        <v>133200</v>
      </c>
      <c r="BF79" s="68"/>
    </row>
    <row r="80" spans="1:58" x14ac:dyDescent="0.2">
      <c r="A80" s="64" t="s">
        <v>297</v>
      </c>
      <c r="B80" s="65">
        <f t="shared" si="26"/>
        <v>16587.601531982422</v>
      </c>
      <c r="C80" s="65"/>
      <c r="D80" s="65">
        <v>76.707000732421875</v>
      </c>
      <c r="E80" s="65"/>
      <c r="F80" s="65">
        <v>16510.89453125</v>
      </c>
      <c r="G80" s="65"/>
      <c r="H80" s="65"/>
      <c r="I80" s="65"/>
      <c r="J80" s="65"/>
      <c r="K80" s="65"/>
      <c r="L80" s="65"/>
      <c r="M80" s="65"/>
      <c r="N80" s="67"/>
      <c r="O80" s="65"/>
      <c r="P80" s="65"/>
      <c r="Q80" s="65"/>
      <c r="R80" s="65">
        <f t="shared" si="27"/>
        <v>28925.7578125</v>
      </c>
      <c r="S80" s="65">
        <v>28925.7578125</v>
      </c>
      <c r="T80" s="65"/>
      <c r="U80" s="65"/>
      <c r="V80" s="65"/>
      <c r="W80" s="67">
        <v>220.49711608886719</v>
      </c>
      <c r="X80" s="65">
        <f>SUM(Y80:AC80)</f>
        <v>0</v>
      </c>
      <c r="Y80" s="65"/>
      <c r="Z80" s="65"/>
      <c r="AA80" s="65"/>
      <c r="AB80" s="65"/>
      <c r="AC80" s="65"/>
      <c r="AD80" s="65"/>
      <c r="AE80" s="65"/>
      <c r="AF80" s="65">
        <v>12358.060546875</v>
      </c>
      <c r="AG80" s="65"/>
      <c r="AH80" s="65"/>
      <c r="AI80" s="65"/>
      <c r="AJ80" s="65"/>
      <c r="AK80" s="65"/>
      <c r="AL80" s="65">
        <v>11.629643440246582</v>
      </c>
      <c r="AM80" s="65"/>
      <c r="AN80" s="65"/>
      <c r="AO80" s="65"/>
      <c r="AP80" s="65"/>
      <c r="AQ80" s="65"/>
      <c r="AR80" s="65"/>
      <c r="AS80" s="65"/>
      <c r="AT80" s="65"/>
      <c r="AU80" s="65"/>
      <c r="AV80" s="65"/>
      <c r="AW80" s="65"/>
      <c r="AX80" s="65"/>
      <c r="AY80" s="65"/>
      <c r="AZ80" s="65"/>
      <c r="BA80" s="65"/>
      <c r="BB80" s="65"/>
      <c r="BC80" s="65"/>
      <c r="BD80" s="65"/>
      <c r="BE80" s="65">
        <v>174682.796875</v>
      </c>
      <c r="BF80" s="68"/>
    </row>
    <row r="81" spans="1:58" x14ac:dyDescent="0.2">
      <c r="A81" s="64" t="s">
        <v>298</v>
      </c>
      <c r="B81" s="65">
        <f t="shared" si="26"/>
        <v>94954.140014648438</v>
      </c>
      <c r="C81" s="65"/>
      <c r="D81" s="65">
        <v>1534.1400146484375</v>
      </c>
      <c r="E81" s="65"/>
      <c r="F81" s="65">
        <v>93420</v>
      </c>
      <c r="G81" s="65"/>
      <c r="H81" s="65"/>
      <c r="I81" s="65"/>
      <c r="J81" s="65"/>
      <c r="K81" s="65"/>
      <c r="L81" s="65"/>
      <c r="M81" s="65"/>
      <c r="N81" s="67"/>
      <c r="O81" s="65"/>
      <c r="P81" s="65"/>
      <c r="Q81" s="65"/>
      <c r="R81" s="65">
        <f t="shared" si="27"/>
        <v>0</v>
      </c>
      <c r="S81" s="65"/>
      <c r="T81" s="65"/>
      <c r="U81" s="65"/>
      <c r="V81" s="65"/>
      <c r="W81" s="67"/>
      <c r="X81" s="65">
        <f>SUM(Y81:AC81)</f>
        <v>0</v>
      </c>
      <c r="Y81" s="65"/>
      <c r="Z81" s="65"/>
      <c r="AA81" s="65"/>
      <c r="AB81" s="65"/>
      <c r="AC81" s="65"/>
      <c r="AD81" s="65"/>
      <c r="AE81" s="65"/>
      <c r="AF81" s="65"/>
      <c r="AG81" s="65"/>
      <c r="AH81" s="65"/>
      <c r="AI81" s="65"/>
      <c r="AJ81" s="65"/>
      <c r="AK81" s="65"/>
      <c r="AL81" s="65">
        <v>199.94880676269531</v>
      </c>
      <c r="AM81" s="65"/>
      <c r="AN81" s="65"/>
      <c r="AO81" s="65"/>
      <c r="AP81" s="65"/>
      <c r="AQ81" s="65"/>
      <c r="AR81" s="65"/>
      <c r="AS81" s="65"/>
      <c r="AT81" s="65"/>
      <c r="AU81" s="65"/>
      <c r="AV81" s="65"/>
      <c r="AW81" s="65"/>
      <c r="AX81" s="65"/>
      <c r="AY81" s="65">
        <v>3869.97998046875</v>
      </c>
      <c r="AZ81" s="65"/>
      <c r="BA81" s="65"/>
      <c r="BB81" s="65"/>
      <c r="BC81" s="65"/>
      <c r="BD81" s="65"/>
      <c r="BE81" s="65">
        <v>2685.599853515625</v>
      </c>
      <c r="BF81" s="68"/>
    </row>
    <row r="82" spans="1:58" x14ac:dyDescent="0.2">
      <c r="A82" s="64" t="s">
        <v>242</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+E83+F83+G83</f>
        <v>49487.03125</v>
      </c>
      <c r="C83" s="71">
        <f>SUM(C84:C87)</f>
        <v>0</v>
      </c>
      <c r="D83" s="71"/>
      <c r="E83" s="71">
        <f t="shared" ref="E83:I83" si="28">SUM(E84:E87)</f>
        <v>0</v>
      </c>
      <c r="F83" s="71">
        <f t="shared" si="28"/>
        <v>49487.03125</v>
      </c>
      <c r="G83" s="71">
        <f t="shared" si="28"/>
        <v>0</v>
      </c>
      <c r="H83" s="71">
        <f t="shared" si="28"/>
        <v>0</v>
      </c>
      <c r="I83" s="71">
        <f t="shared" si="28"/>
        <v>0</v>
      </c>
      <c r="J83" s="71">
        <f>SUM(J84:J87)</f>
        <v>0</v>
      </c>
      <c r="K83" s="71">
        <f t="shared" ref="K83" si="29">SUM(K84:K87)</f>
        <v>0</v>
      </c>
      <c r="L83" s="71">
        <f t="shared" ref="L83" si="30">SUM(L84:L87)</f>
        <v>0</v>
      </c>
      <c r="M83" s="71">
        <f t="shared" ref="M83" si="31">SUM(M84:M87)</f>
        <v>0</v>
      </c>
      <c r="N83" s="71">
        <f t="shared" ref="N83" si="32">SUM(N84:N87)</f>
        <v>0</v>
      </c>
      <c r="O83" s="71">
        <f t="shared" ref="O83" si="33">SUM(O84:O87)</f>
        <v>0</v>
      </c>
      <c r="P83" s="71">
        <f>SUM(P84:P87)</f>
        <v>0</v>
      </c>
      <c r="Q83" s="71">
        <f t="shared" ref="Q83:R83" si="34">SUM(Q84:Q87)</f>
        <v>0</v>
      </c>
      <c r="R83" s="71">
        <f t="shared" si="34"/>
        <v>0</v>
      </c>
      <c r="S83" s="71">
        <f t="shared" ref="S83" si="35">SUM(S84:S87)</f>
        <v>0</v>
      </c>
      <c r="T83" s="71">
        <f t="shared" ref="T83" si="36">SUM(T84:T87)</f>
        <v>0</v>
      </c>
      <c r="U83" s="71">
        <f t="shared" ref="U83" si="37">SUM(U84:U87)</f>
        <v>0</v>
      </c>
      <c r="V83" s="71">
        <f t="shared" ref="V83" si="38">SUM(V84:V87)</f>
        <v>0</v>
      </c>
      <c r="W83" s="71">
        <f>SUM(W84:W87)</f>
        <v>0</v>
      </c>
      <c r="X83" s="84">
        <f>SUM(Y83:AC83)</f>
        <v>0</v>
      </c>
      <c r="Y83" s="71"/>
      <c r="Z83" s="71"/>
      <c r="AA83" s="71"/>
      <c r="AB83" s="71"/>
      <c r="AC83" s="71"/>
      <c r="AD83" s="71"/>
      <c r="AE83" s="71"/>
      <c r="AF83" s="71"/>
      <c r="AG83" s="71"/>
      <c r="AH83" s="71"/>
      <c r="AI83" s="71"/>
      <c r="AJ83" s="71"/>
      <c r="AK83" s="71"/>
      <c r="AL83" s="71"/>
      <c r="AM83" s="71"/>
      <c r="AN83" s="71"/>
      <c r="AO83" s="71">
        <f>SUM(AO84:AO87)</f>
        <v>3838.9571838378906</v>
      </c>
      <c r="AP83" s="71">
        <f>SUM(AP84:AP87)</f>
        <v>5358.659912109375</v>
      </c>
      <c r="AQ83" s="71">
        <f t="shared" ref="AQ83:AR83" si="39">SUM(AQ84:AQ87)</f>
        <v>14421.748657226563</v>
      </c>
      <c r="AR83" s="71">
        <f t="shared" si="39"/>
        <v>399.58800029754639</v>
      </c>
      <c r="AS83" s="71"/>
      <c r="AT83" s="71"/>
      <c r="AU83" s="71"/>
      <c r="AV83" s="71"/>
      <c r="AW83" s="71"/>
      <c r="AX83" s="71"/>
      <c r="AY83" s="71"/>
      <c r="AZ83" s="71"/>
      <c r="BA83" s="71"/>
      <c r="BB83" s="71"/>
      <c r="BC83" s="71"/>
      <c r="BD83" s="71"/>
      <c r="BE83" s="71"/>
      <c r="BF83" s="73"/>
    </row>
    <row r="84" spans="1:58" x14ac:dyDescent="0.2">
      <c r="A84" s="64" t="s">
        <v>300</v>
      </c>
      <c r="B84" s="65">
        <f t="shared" ref="B84:B87" si="40">+E84+F84+G84+D84</f>
        <v>0</v>
      </c>
      <c r="C84" s="65"/>
      <c r="D84" s="65"/>
      <c r="E84" s="65"/>
      <c r="F84" s="65"/>
      <c r="G84" s="65"/>
      <c r="H84" s="65"/>
      <c r="I84" s="65"/>
      <c r="J84" s="65"/>
      <c r="K84" s="65"/>
      <c r="L84" s="65"/>
      <c r="M84" s="65"/>
      <c r="N84" s="67"/>
      <c r="O84" s="65"/>
      <c r="P84" s="65"/>
      <c r="Q84" s="65"/>
      <c r="R84" s="65">
        <f t="shared" ref="R84:R88" si="41">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2076.969970703125</v>
      </c>
      <c r="AP84" s="65">
        <v>1163.387939453125</v>
      </c>
      <c r="AQ84" s="65">
        <v>11459.0087890625</v>
      </c>
      <c r="AR84" s="65">
        <v>291.04800415039063</v>
      </c>
      <c r="AS84" s="65"/>
      <c r="AT84" s="65"/>
      <c r="AU84" s="65"/>
      <c r="AV84" s="65"/>
      <c r="AW84" s="65"/>
      <c r="AX84" s="65"/>
      <c r="AY84" s="65"/>
      <c r="AZ84" s="65"/>
      <c r="BA84" s="65"/>
      <c r="BB84" s="65"/>
      <c r="BC84" s="65"/>
      <c r="BD84" s="65"/>
      <c r="BE84" s="65"/>
      <c r="BF84" s="68"/>
    </row>
    <row r="85" spans="1:58" x14ac:dyDescent="0.2">
      <c r="A85" s="64" t="s">
        <v>301</v>
      </c>
      <c r="B85" s="65">
        <f t="shared" si="40"/>
        <v>0</v>
      </c>
      <c r="C85" s="65"/>
      <c r="D85" s="65"/>
      <c r="E85" s="65"/>
      <c r="F85" s="65"/>
      <c r="G85" s="65"/>
      <c r="H85" s="65"/>
      <c r="I85" s="65"/>
      <c r="J85" s="65"/>
      <c r="K85" s="65"/>
      <c r="L85" s="65"/>
      <c r="M85" s="65"/>
      <c r="N85" s="67"/>
      <c r="O85" s="65"/>
      <c r="P85" s="65"/>
      <c r="Q85" s="65"/>
      <c r="R85" s="65">
        <f t="shared" si="41"/>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350.77114868164063</v>
      </c>
      <c r="AP85" s="65">
        <v>1683.575927734375</v>
      </c>
      <c r="AQ85" s="65">
        <v>314.7659912109375</v>
      </c>
      <c r="AR85" s="65">
        <v>104.11799621582031</v>
      </c>
      <c r="AS85" s="65"/>
      <c r="AT85" s="65"/>
      <c r="AU85" s="65"/>
      <c r="AV85" s="65"/>
      <c r="AW85" s="65"/>
      <c r="AX85" s="65"/>
      <c r="AY85" s="65"/>
      <c r="AZ85" s="65"/>
      <c r="BA85" s="65"/>
      <c r="BB85" s="65"/>
      <c r="BC85" s="65"/>
      <c r="BD85" s="65"/>
      <c r="BE85" s="65"/>
      <c r="BF85" s="68"/>
    </row>
    <row r="86" spans="1:58" x14ac:dyDescent="0.2">
      <c r="A86" s="64" t="s">
        <v>302</v>
      </c>
      <c r="B86" s="65">
        <f t="shared" si="40"/>
        <v>0</v>
      </c>
      <c r="C86" s="65"/>
      <c r="D86" s="65"/>
      <c r="E86" s="65"/>
      <c r="F86" s="65"/>
      <c r="G86" s="65"/>
      <c r="H86" s="65"/>
      <c r="I86" s="65"/>
      <c r="J86" s="65"/>
      <c r="K86" s="65"/>
      <c r="L86" s="65"/>
      <c r="M86" s="65"/>
      <c r="N86" s="67"/>
      <c r="O86" s="65"/>
      <c r="P86" s="65"/>
      <c r="Q86" s="65"/>
      <c r="R86" s="65">
        <f t="shared" si="41"/>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1411.216064453125</v>
      </c>
      <c r="AP86" s="65">
        <v>2511.696044921875</v>
      </c>
      <c r="AQ86" s="65">
        <v>2647.973876953125</v>
      </c>
      <c r="AR86" s="65">
        <v>4.4219999313354492</v>
      </c>
      <c r="AS86" s="65"/>
      <c r="AT86" s="65"/>
      <c r="AU86" s="65"/>
      <c r="AV86" s="65"/>
      <c r="AW86" s="65"/>
      <c r="AX86" s="65"/>
      <c r="AY86" s="65"/>
      <c r="AZ86" s="65"/>
      <c r="BA86" s="65"/>
      <c r="BB86" s="65"/>
      <c r="BC86" s="65"/>
      <c r="BD86" s="65"/>
      <c r="BE86" s="65"/>
      <c r="BF86" s="68"/>
    </row>
    <row r="87" spans="1:58" x14ac:dyDescent="0.2">
      <c r="A87" s="64" t="s">
        <v>303</v>
      </c>
      <c r="B87" s="65">
        <f t="shared" si="40"/>
        <v>49487.03125</v>
      </c>
      <c r="C87" s="65"/>
      <c r="D87" s="65"/>
      <c r="E87" s="65"/>
      <c r="F87" s="65">
        <v>49487.03125</v>
      </c>
      <c r="G87" s="65"/>
      <c r="H87" s="65"/>
      <c r="I87" s="65"/>
      <c r="J87" s="65"/>
      <c r="K87" s="65"/>
      <c r="L87" s="65"/>
      <c r="M87" s="65"/>
      <c r="N87" s="67"/>
      <c r="O87" s="65"/>
      <c r="P87" s="65"/>
      <c r="Q87" s="65"/>
      <c r="R87" s="65">
        <f t="shared" si="41"/>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242</v>
      </c>
      <c r="B88" s="65"/>
      <c r="C88" s="65"/>
      <c r="D88" s="65"/>
      <c r="E88" s="65"/>
      <c r="F88" s="65"/>
      <c r="G88" s="65"/>
      <c r="H88" s="65"/>
      <c r="I88" s="65"/>
      <c r="J88" s="65"/>
      <c r="K88" s="65"/>
      <c r="L88" s="65"/>
      <c r="M88" s="65"/>
      <c r="N88" s="67"/>
      <c r="O88" s="65"/>
      <c r="P88" s="65"/>
      <c r="Q88" s="65"/>
      <c r="R88" s="65">
        <f t="shared" si="41"/>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SUM(B90:B93)</f>
        <v>0</v>
      </c>
      <c r="C89" s="65">
        <f t="shared" ref="C89:BF89" si="42">SUM(C90:C93)</f>
        <v>0</v>
      </c>
      <c r="D89" s="65"/>
      <c r="E89" s="65">
        <f t="shared" si="42"/>
        <v>0</v>
      </c>
      <c r="F89" s="65">
        <f t="shared" si="42"/>
        <v>0</v>
      </c>
      <c r="G89" s="65">
        <f t="shared" si="42"/>
        <v>0</v>
      </c>
      <c r="H89" s="65">
        <f t="shared" si="42"/>
        <v>0</v>
      </c>
      <c r="I89" s="65">
        <f t="shared" si="42"/>
        <v>0</v>
      </c>
      <c r="J89" s="65">
        <f t="shared" si="42"/>
        <v>0</v>
      </c>
      <c r="K89" s="65">
        <f t="shared" si="42"/>
        <v>0</v>
      </c>
      <c r="L89" s="65">
        <f t="shared" si="42"/>
        <v>0</v>
      </c>
      <c r="M89" s="65">
        <f t="shared" si="42"/>
        <v>0</v>
      </c>
      <c r="N89" s="67">
        <f t="shared" si="42"/>
        <v>0</v>
      </c>
      <c r="O89" s="65">
        <f t="shared" si="42"/>
        <v>0</v>
      </c>
      <c r="P89" s="65">
        <f t="shared" si="42"/>
        <v>0</v>
      </c>
      <c r="Q89" s="65">
        <f t="shared" si="42"/>
        <v>0</v>
      </c>
      <c r="R89" s="65">
        <f t="shared" si="42"/>
        <v>299.67000543733872</v>
      </c>
      <c r="S89" s="65">
        <f t="shared" si="42"/>
        <v>299.67000543733872</v>
      </c>
      <c r="T89" s="65">
        <f t="shared" si="42"/>
        <v>0</v>
      </c>
      <c r="U89" s="65">
        <f t="shared" si="42"/>
        <v>0</v>
      </c>
      <c r="V89" s="65">
        <f t="shared" si="42"/>
        <v>0</v>
      </c>
      <c r="W89" s="67">
        <f t="shared" si="42"/>
        <v>0</v>
      </c>
      <c r="X89" s="67">
        <f t="shared" si="42"/>
        <v>0</v>
      </c>
      <c r="Y89" s="65">
        <f t="shared" si="42"/>
        <v>0</v>
      </c>
      <c r="Z89" s="65">
        <f t="shared" si="42"/>
        <v>0</v>
      </c>
      <c r="AA89" s="65">
        <f t="shared" si="42"/>
        <v>0</v>
      </c>
      <c r="AB89" s="65">
        <f t="shared" si="42"/>
        <v>0</v>
      </c>
      <c r="AC89" s="65">
        <f t="shared" si="42"/>
        <v>0</v>
      </c>
      <c r="AD89" s="65">
        <f t="shared" si="42"/>
        <v>0</v>
      </c>
      <c r="AE89" s="65">
        <f t="shared" si="42"/>
        <v>0</v>
      </c>
      <c r="AF89" s="65">
        <f t="shared" si="42"/>
        <v>0</v>
      </c>
      <c r="AG89" s="65">
        <f t="shared" si="42"/>
        <v>0</v>
      </c>
      <c r="AH89" s="65">
        <f t="shared" si="42"/>
        <v>0</v>
      </c>
      <c r="AI89" s="65">
        <f t="shared" si="42"/>
        <v>0</v>
      </c>
      <c r="AJ89" s="65">
        <f t="shared" si="42"/>
        <v>0</v>
      </c>
      <c r="AK89" s="65">
        <f t="shared" si="42"/>
        <v>0</v>
      </c>
      <c r="AL89" s="65">
        <f t="shared" si="42"/>
        <v>0</v>
      </c>
      <c r="AM89" s="65">
        <f t="shared" si="42"/>
        <v>0</v>
      </c>
      <c r="AN89" s="65">
        <f t="shared" si="42"/>
        <v>0</v>
      </c>
      <c r="AO89" s="65">
        <f t="shared" si="42"/>
        <v>0</v>
      </c>
      <c r="AP89" s="65">
        <f t="shared" si="42"/>
        <v>0</v>
      </c>
      <c r="AQ89" s="65">
        <f t="shared" si="42"/>
        <v>0</v>
      </c>
      <c r="AR89" s="65">
        <f t="shared" si="42"/>
        <v>0</v>
      </c>
      <c r="AS89" s="65">
        <f t="shared" si="42"/>
        <v>0</v>
      </c>
      <c r="AT89" s="65">
        <f t="shared" si="42"/>
        <v>0</v>
      </c>
      <c r="AU89" s="65">
        <f t="shared" si="42"/>
        <v>0</v>
      </c>
      <c r="AV89" s="65">
        <f t="shared" si="42"/>
        <v>15743.190218805079</v>
      </c>
      <c r="AW89" s="65">
        <f>SUM(AW90:AW93)</f>
        <v>844.61202600704803</v>
      </c>
      <c r="AX89" s="65">
        <f t="shared" si="42"/>
        <v>0</v>
      </c>
      <c r="AY89" s="65">
        <f t="shared" si="42"/>
        <v>1074.994446846968</v>
      </c>
      <c r="AZ89" s="65">
        <f t="shared" si="42"/>
        <v>0</v>
      </c>
      <c r="BA89" s="65">
        <f t="shared" si="42"/>
        <v>5132.1599698256759</v>
      </c>
      <c r="BB89" s="65">
        <f t="shared" si="42"/>
        <v>0</v>
      </c>
      <c r="BC89" s="65">
        <f t="shared" si="42"/>
        <v>0</v>
      </c>
      <c r="BD89" s="65">
        <f t="shared" si="42"/>
        <v>0</v>
      </c>
      <c r="BE89" s="65">
        <f t="shared" si="42"/>
        <v>253225.45323282038</v>
      </c>
      <c r="BF89" s="68">
        <f t="shared" si="42"/>
        <v>0</v>
      </c>
    </row>
    <row r="90" spans="1:58" x14ac:dyDescent="0.2">
      <c r="A90" s="64" t="s">
        <v>305</v>
      </c>
      <c r="B90" s="65">
        <f t="shared" ref="B90:B93" si="43">+E90+F90+G90+D90</f>
        <v>0</v>
      </c>
      <c r="C90" s="65"/>
      <c r="D90" s="65"/>
      <c r="E90" s="65"/>
      <c r="F90" s="65"/>
      <c r="G90" s="65"/>
      <c r="H90" s="65"/>
      <c r="I90" s="65"/>
      <c r="J90" s="65"/>
      <c r="K90" s="65"/>
      <c r="L90" s="65"/>
      <c r="M90" s="65"/>
      <c r="N90" s="67"/>
      <c r="O90" s="65"/>
      <c r="P90" s="65"/>
      <c r="Q90" s="65"/>
      <c r="R90" s="65">
        <f t="shared" ref="R90:R93" si="44">SUM(S90:V90)</f>
        <v>0</v>
      </c>
      <c r="S90" s="65"/>
      <c r="T90" s="65"/>
      <c r="U90" s="65"/>
      <c r="V90" s="65"/>
      <c r="W90" s="67"/>
      <c r="X90" s="65">
        <f>SUM(Y90:AC90)</f>
        <v>0</v>
      </c>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v>15743.190218805079</v>
      </c>
      <c r="AW90" s="85">
        <v>704.26202227237684</v>
      </c>
      <c r="AX90" s="65"/>
      <c r="AY90" s="65"/>
      <c r="AZ90" s="65"/>
      <c r="BA90" s="65">
        <v>342.68999137343059</v>
      </c>
      <c r="BB90" s="65"/>
      <c r="BC90" s="65"/>
      <c r="BD90" s="65"/>
      <c r="BE90" s="65">
        <v>233169.53294788874</v>
      </c>
      <c r="BF90" s="68"/>
    </row>
    <row r="91" spans="1:58" x14ac:dyDescent="0.2">
      <c r="A91" s="64" t="s">
        <v>306</v>
      </c>
      <c r="B91" s="65">
        <f t="shared" si="43"/>
        <v>0</v>
      </c>
      <c r="C91" s="65"/>
      <c r="D91" s="65"/>
      <c r="E91" s="65"/>
      <c r="F91" s="65"/>
      <c r="G91" s="65"/>
      <c r="H91" s="65"/>
      <c r="I91" s="65"/>
      <c r="J91" s="65"/>
      <c r="K91" s="65"/>
      <c r="L91" s="65"/>
      <c r="M91" s="65"/>
      <c r="N91" s="67"/>
      <c r="O91" s="65"/>
      <c r="P91" s="65"/>
      <c r="Q91" s="65"/>
      <c r="R91" s="65">
        <v>299.67000543733872</v>
      </c>
      <c r="S91" s="65">
        <v>299.67000543733872</v>
      </c>
      <c r="T91" s="65"/>
      <c r="U91" s="65"/>
      <c r="V91" s="65"/>
      <c r="W91" s="67"/>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v>140.35000373467116</v>
      </c>
      <c r="AX91" s="65"/>
      <c r="AY91" s="65">
        <v>1074.994446846968</v>
      </c>
      <c r="AZ91" s="65"/>
      <c r="BA91" s="65">
        <v>4789.4699784522454</v>
      </c>
      <c r="BB91" s="65"/>
      <c r="BC91" s="65"/>
      <c r="BD91" s="65"/>
      <c r="BE91" s="65">
        <v>20055.920284931643</v>
      </c>
      <c r="BF91" s="68"/>
    </row>
    <row r="92" spans="1:58" x14ac:dyDescent="0.2">
      <c r="A92" s="64" t="s">
        <v>307</v>
      </c>
      <c r="B92" s="65">
        <f t="shared" si="43"/>
        <v>0</v>
      </c>
      <c r="C92" s="65"/>
      <c r="D92" s="65"/>
      <c r="E92" s="65"/>
      <c r="F92" s="65"/>
      <c r="G92" s="65"/>
      <c r="H92" s="65"/>
      <c r="I92" s="65"/>
      <c r="J92" s="65"/>
      <c r="K92" s="65"/>
      <c r="L92" s="65"/>
      <c r="M92" s="65"/>
      <c r="N92" s="67"/>
      <c r="O92" s="65"/>
      <c r="P92" s="65"/>
      <c r="Q92" s="65"/>
      <c r="R92" s="65">
        <f t="shared" si="44"/>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 t="shared" si="43"/>
        <v>0</v>
      </c>
      <c r="C93" s="65"/>
      <c r="D93" s="65"/>
      <c r="E93" s="65"/>
      <c r="F93" s="65"/>
      <c r="G93" s="65"/>
      <c r="H93" s="65"/>
      <c r="I93" s="65"/>
      <c r="J93" s="65"/>
      <c r="K93" s="65"/>
      <c r="L93" s="65"/>
      <c r="M93" s="65"/>
      <c r="N93" s="67"/>
      <c r="O93" s="65"/>
      <c r="P93" s="65"/>
      <c r="Q93" s="65"/>
      <c r="R93" s="65">
        <f t="shared" si="44"/>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 t="shared" ref="B95:B98" si="45">+E95+F95+G95+D95</f>
        <v>0</v>
      </c>
      <c r="C95" s="65"/>
      <c r="D95" s="65"/>
      <c r="E95" s="65"/>
      <c r="F95" s="65"/>
      <c r="G95" s="65"/>
      <c r="H95" s="65"/>
      <c r="I95" s="65"/>
      <c r="J95" s="65"/>
      <c r="K95" s="65"/>
      <c r="L95" s="65"/>
      <c r="M95" s="65"/>
      <c r="N95" s="67"/>
      <c r="O95" s="65"/>
      <c r="P95" s="65"/>
      <c r="Q95" s="65"/>
      <c r="R95" s="65">
        <f t="shared" ref="R95:R98" si="46">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 t="shared" si="45"/>
        <v>0</v>
      </c>
      <c r="C96" s="65"/>
      <c r="D96" s="65"/>
      <c r="E96" s="65"/>
      <c r="F96" s="65"/>
      <c r="G96" s="65"/>
      <c r="H96" s="65"/>
      <c r="I96" s="65"/>
      <c r="J96" s="65"/>
      <c r="K96" s="65"/>
      <c r="L96" s="65"/>
      <c r="M96" s="65"/>
      <c r="N96" s="67"/>
      <c r="O96" s="65"/>
      <c r="P96" s="65"/>
      <c r="Q96" s="65"/>
      <c r="R96" s="65">
        <f t="shared" si="46"/>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 t="shared" si="45"/>
        <v>0</v>
      </c>
      <c r="C97" s="65"/>
      <c r="D97" s="65"/>
      <c r="E97" s="65"/>
      <c r="F97" s="65"/>
      <c r="G97" s="65"/>
      <c r="H97" s="65"/>
      <c r="I97" s="65"/>
      <c r="J97" s="65"/>
      <c r="K97" s="65"/>
      <c r="L97" s="65"/>
      <c r="M97" s="65"/>
      <c r="N97" s="67"/>
      <c r="O97" s="65"/>
      <c r="P97" s="65"/>
      <c r="Q97" s="65"/>
      <c r="R97" s="65">
        <f t="shared" si="46"/>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 t="shared" si="45"/>
        <v>0</v>
      </c>
      <c r="C98" s="65"/>
      <c r="D98" s="65"/>
      <c r="E98" s="65"/>
      <c r="F98" s="65"/>
      <c r="G98" s="65"/>
      <c r="H98" s="65"/>
      <c r="I98" s="65"/>
      <c r="J98" s="65"/>
      <c r="K98" s="65"/>
      <c r="L98" s="65"/>
      <c r="M98" s="65"/>
      <c r="N98" s="67"/>
      <c r="O98" s="65"/>
      <c r="P98" s="65"/>
      <c r="Q98" s="65"/>
      <c r="R98" s="65">
        <f t="shared" si="46"/>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ref="B99:BF99" si="47">SUM(B95:B98)</f>
        <v>0</v>
      </c>
      <c r="C99" s="71">
        <f t="shared" si="47"/>
        <v>0</v>
      </c>
      <c r="D99" s="71"/>
      <c r="E99" s="71">
        <f t="shared" si="47"/>
        <v>0</v>
      </c>
      <c r="F99" s="71">
        <f t="shared" si="47"/>
        <v>0</v>
      </c>
      <c r="G99" s="71">
        <f t="shared" si="47"/>
        <v>0</v>
      </c>
      <c r="H99" s="71">
        <f t="shared" si="47"/>
        <v>0</v>
      </c>
      <c r="I99" s="71">
        <f t="shared" si="47"/>
        <v>0</v>
      </c>
      <c r="J99" s="71">
        <f t="shared" si="47"/>
        <v>0</v>
      </c>
      <c r="K99" s="71">
        <f t="shared" si="47"/>
        <v>0</v>
      </c>
      <c r="L99" s="71">
        <f t="shared" si="47"/>
        <v>0</v>
      </c>
      <c r="M99" s="71">
        <f t="shared" si="47"/>
        <v>0</v>
      </c>
      <c r="N99" s="72">
        <f t="shared" si="47"/>
        <v>0</v>
      </c>
      <c r="O99" s="71">
        <f t="shared" si="47"/>
        <v>0</v>
      </c>
      <c r="P99" s="71">
        <f t="shared" si="47"/>
        <v>0</v>
      </c>
      <c r="Q99" s="71">
        <f t="shared" si="47"/>
        <v>0</v>
      </c>
      <c r="R99" s="71">
        <f t="shared" si="47"/>
        <v>0</v>
      </c>
      <c r="S99" s="71">
        <f t="shared" si="47"/>
        <v>0</v>
      </c>
      <c r="T99" s="71">
        <f t="shared" si="47"/>
        <v>0</v>
      </c>
      <c r="U99" s="71">
        <f t="shared" si="47"/>
        <v>0</v>
      </c>
      <c r="V99" s="71">
        <f t="shared" si="47"/>
        <v>0</v>
      </c>
      <c r="W99" s="72">
        <f t="shared" si="47"/>
        <v>0</v>
      </c>
      <c r="X99" s="72">
        <f t="shared" si="47"/>
        <v>0</v>
      </c>
      <c r="Y99" s="71">
        <f t="shared" si="47"/>
        <v>0</v>
      </c>
      <c r="Z99" s="71">
        <f t="shared" si="47"/>
        <v>0</v>
      </c>
      <c r="AA99" s="71">
        <f t="shared" si="47"/>
        <v>0</v>
      </c>
      <c r="AB99" s="71">
        <f t="shared" si="47"/>
        <v>0</v>
      </c>
      <c r="AC99" s="71">
        <f t="shared" si="47"/>
        <v>0</v>
      </c>
      <c r="AD99" s="71">
        <f t="shared" si="47"/>
        <v>0</v>
      </c>
      <c r="AE99" s="71">
        <f t="shared" si="47"/>
        <v>0</v>
      </c>
      <c r="AF99" s="71">
        <f t="shared" si="47"/>
        <v>0</v>
      </c>
      <c r="AG99" s="71">
        <f t="shared" si="47"/>
        <v>0</v>
      </c>
      <c r="AH99" s="71">
        <f t="shared" si="47"/>
        <v>0</v>
      </c>
      <c r="AI99" s="71">
        <f t="shared" si="47"/>
        <v>0</v>
      </c>
      <c r="AJ99" s="71">
        <f t="shared" si="47"/>
        <v>0</v>
      </c>
      <c r="AK99" s="71">
        <f t="shared" si="47"/>
        <v>0</v>
      </c>
      <c r="AL99" s="71">
        <f t="shared" si="47"/>
        <v>0</v>
      </c>
      <c r="AM99" s="71">
        <f t="shared" si="47"/>
        <v>0</v>
      </c>
      <c r="AN99" s="71">
        <f t="shared" si="47"/>
        <v>0</v>
      </c>
      <c r="AO99" s="71">
        <f t="shared" si="47"/>
        <v>0</v>
      </c>
      <c r="AP99" s="71">
        <f t="shared" si="47"/>
        <v>0</v>
      </c>
      <c r="AQ99" s="71">
        <f t="shared" si="47"/>
        <v>0</v>
      </c>
      <c r="AR99" s="71">
        <f t="shared" si="47"/>
        <v>0</v>
      </c>
      <c r="AS99" s="71">
        <f t="shared" si="47"/>
        <v>0</v>
      </c>
      <c r="AT99" s="71">
        <f t="shared" si="47"/>
        <v>0</v>
      </c>
      <c r="AU99" s="71">
        <f t="shared" si="47"/>
        <v>0</v>
      </c>
      <c r="AV99" s="71">
        <f t="shared" si="47"/>
        <v>0</v>
      </c>
      <c r="AW99" s="71">
        <f t="shared" si="47"/>
        <v>0</v>
      </c>
      <c r="AX99" s="71">
        <f t="shared" si="47"/>
        <v>0</v>
      </c>
      <c r="AY99" s="71">
        <f t="shared" si="47"/>
        <v>0</v>
      </c>
      <c r="AZ99" s="71">
        <f t="shared" si="47"/>
        <v>0</v>
      </c>
      <c r="BA99" s="71">
        <f t="shared" si="47"/>
        <v>0</v>
      </c>
      <c r="BB99" s="71">
        <f t="shared" si="47"/>
        <v>0</v>
      </c>
      <c r="BC99" s="71">
        <f t="shared" si="47"/>
        <v>0</v>
      </c>
      <c r="BD99" s="71">
        <f t="shared" si="47"/>
        <v>0</v>
      </c>
      <c r="BE99" s="73">
        <f t="shared" si="47"/>
        <v>0</v>
      </c>
      <c r="BF99" s="73">
        <f t="shared" si="47"/>
        <v>0</v>
      </c>
    </row>
    <row r="100" spans="1:58" x14ac:dyDescent="0.2">
      <c r="A100" s="64" t="s">
        <v>242</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v>14584.659394396693</v>
      </c>
      <c r="AX101" s="65"/>
      <c r="AY101" s="65"/>
      <c r="AZ101" s="65"/>
      <c r="BA101" s="65"/>
      <c r="BB101" s="65"/>
      <c r="BC101" s="65"/>
      <c r="BD101" s="65"/>
      <c r="BE101" s="65">
        <v>14584.659394396693</v>
      </c>
      <c r="BF101" s="68"/>
    </row>
    <row r="102" spans="1:58" x14ac:dyDescent="0.2">
      <c r="A102" s="64" t="s">
        <v>242</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48">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48"/>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ignoredErrors>
    <ignoredError sqref="AX18:AX21 AX6 R6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385"/>
  <sheetViews>
    <sheetView tabSelected="1" zoomScaleNormal="100" workbookViewId="0">
      <pane xSplit="1" ySplit="3" topLeftCell="B4" activePane="bottomRight" state="frozen"/>
      <selection pane="topRight" activeCell="B1" sqref="B1"/>
      <selection pane="bottomLeft" activeCell="A4" sqref="A4"/>
      <selection pane="bottomRight" activeCell="G1" sqref="G1"/>
    </sheetView>
  </sheetViews>
  <sheetFormatPr defaultColWidth="0" defaultRowHeight="12.75" customHeight="1" zeroHeight="1" x14ac:dyDescent="0.2"/>
  <cols>
    <col min="1" max="1" width="34.140625" bestFit="1" customWidth="1"/>
    <col min="2" max="12" width="14.28515625" style="66" customWidth="1"/>
    <col min="13" max="16384" width="38.42578125" style="66" hidden="1"/>
  </cols>
  <sheetData>
    <row r="1" spans="1:12" s="90" customFormat="1" ht="25.5" x14ac:dyDescent="0.35">
      <c r="A1" s="88" t="s">
        <v>365</v>
      </c>
      <c r="B1" s="89"/>
      <c r="C1" s="89"/>
      <c r="D1" s="89"/>
      <c r="E1" s="89"/>
      <c r="F1" s="89"/>
      <c r="G1" s="89"/>
      <c r="H1" s="89"/>
      <c r="I1" s="89"/>
      <c r="J1" s="89"/>
      <c r="K1" s="89"/>
      <c r="L1" s="89"/>
    </row>
    <row r="2" spans="1:12" s="90" customFormat="1" x14ac:dyDescent="0.2">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x14ac:dyDescent="0.2">
      <c r="A3" s="91" t="s">
        <v>219</v>
      </c>
      <c r="B3" s="100"/>
      <c r="C3" s="101"/>
      <c r="D3" s="102" t="s">
        <v>321</v>
      </c>
      <c r="E3" s="103"/>
      <c r="F3" s="104"/>
      <c r="G3" s="104"/>
      <c r="H3" s="105" t="s">
        <v>322</v>
      </c>
      <c r="I3" s="106" t="s">
        <v>223</v>
      </c>
      <c r="J3" s="104"/>
      <c r="K3" s="107"/>
      <c r="L3" s="108"/>
    </row>
    <row r="4" spans="1:12" s="110" customFormat="1" x14ac:dyDescent="0.2">
      <c r="A4" s="64" t="s">
        <v>235</v>
      </c>
      <c r="B4" s="65">
        <v>5972638.5859375</v>
      </c>
      <c r="C4" s="65">
        <v>4210.7850341796875</v>
      </c>
      <c r="D4" s="65">
        <v>63403.6953125</v>
      </c>
      <c r="E4" s="65">
        <v>25570.8125</v>
      </c>
      <c r="F4" s="65">
        <v>171743.84375</v>
      </c>
      <c r="G4" s="65">
        <v>3040.595703125</v>
      </c>
      <c r="H4" s="65">
        <v>32407.703125</v>
      </c>
      <c r="I4" s="65">
        <v>1309401.75</v>
      </c>
      <c r="J4" s="85">
        <v>0</v>
      </c>
      <c r="K4" s="85"/>
      <c r="L4" s="65">
        <f>SUM(B4:K4)</f>
        <v>7582417.7713623047</v>
      </c>
    </row>
    <row r="5" spans="1:12" s="110" customFormat="1" x14ac:dyDescent="0.2">
      <c r="A5" s="64" t="s">
        <v>237</v>
      </c>
      <c r="B5" s="65">
        <v>33112.8818359375</v>
      </c>
      <c r="C5" s="65">
        <v>729621.25</v>
      </c>
      <c r="D5" s="65">
        <v>325091.34585648775</v>
      </c>
      <c r="E5" s="65">
        <v>124124.4375</v>
      </c>
      <c r="F5" s="85"/>
      <c r="G5" s="85"/>
      <c r="H5" s="85"/>
      <c r="I5" s="65"/>
      <c r="J5" s="65">
        <v>37998</v>
      </c>
      <c r="K5" s="65"/>
      <c r="L5" s="65">
        <f>SUM(B5:K5)</f>
        <v>1249947.9151924253</v>
      </c>
    </row>
    <row r="6" spans="1:12" s="110" customFormat="1" x14ac:dyDescent="0.2">
      <c r="A6" s="64" t="s">
        <v>238</v>
      </c>
      <c r="B6" s="65">
        <v>-1964835.0703125</v>
      </c>
      <c r="C6" s="65"/>
      <c r="D6" s="65">
        <v>-149086.61595359445</v>
      </c>
      <c r="E6" s="65">
        <v>-498.75</v>
      </c>
      <c r="F6" s="85"/>
      <c r="G6" s="85"/>
      <c r="H6" s="85"/>
      <c r="I6" s="65"/>
      <c r="J6" s="65">
        <v>-59576.40234375</v>
      </c>
      <c r="K6" s="65"/>
      <c r="L6" s="65">
        <f>SUM(B6:K6)</f>
        <v>-2173996.8386098444</v>
      </c>
    </row>
    <row r="7" spans="1:12" s="110" customFormat="1" x14ac:dyDescent="0.2">
      <c r="A7" s="64" t="s">
        <v>239</v>
      </c>
      <c r="B7" s="65"/>
      <c r="C7" s="65"/>
      <c r="D7" s="65"/>
      <c r="E7" s="65"/>
      <c r="F7" s="85"/>
      <c r="G7" s="85"/>
      <c r="H7" s="85"/>
      <c r="I7" s="65"/>
      <c r="J7" s="65"/>
      <c r="K7" s="65"/>
      <c r="L7" s="65">
        <f>SUM(B7:K7)</f>
        <v>0</v>
      </c>
    </row>
    <row r="8" spans="1:12" s="110" customFormat="1" x14ac:dyDescent="0.2">
      <c r="A8" s="64" t="s">
        <v>240</v>
      </c>
      <c r="B8" s="65"/>
      <c r="C8" s="65"/>
      <c r="D8" s="65"/>
      <c r="E8" s="65"/>
      <c r="F8" s="85"/>
      <c r="G8" s="85"/>
      <c r="H8" s="85"/>
      <c r="I8" s="65"/>
      <c r="J8" s="65"/>
      <c r="K8" s="65"/>
      <c r="L8" s="65">
        <f>SUM(B8:K8)</f>
        <v>0</v>
      </c>
    </row>
    <row r="9" spans="1:12" s="111" customFormat="1" ht="20.25" customHeight="1" x14ac:dyDescent="0.2">
      <c r="A9" s="70" t="s">
        <v>323</v>
      </c>
      <c r="B9" s="84">
        <f>SUM(B4:B8)</f>
        <v>4040916.3974609375</v>
      </c>
      <c r="C9" s="84">
        <f t="shared" ref="C9:L9" si="0">SUM(C4:C8)</f>
        <v>733832.03503417969</v>
      </c>
      <c r="D9" s="84">
        <f t="shared" si="0"/>
        <v>239408.4252153933</v>
      </c>
      <c r="E9" s="84">
        <f t="shared" si="0"/>
        <v>149196.5</v>
      </c>
      <c r="F9" s="84">
        <f t="shared" si="0"/>
        <v>171743.84375</v>
      </c>
      <c r="G9" s="84">
        <f t="shared" si="0"/>
        <v>3040.595703125</v>
      </c>
      <c r="H9" s="84">
        <f t="shared" si="0"/>
        <v>32407.703125</v>
      </c>
      <c r="I9" s="84">
        <f t="shared" si="0"/>
        <v>1309401.75</v>
      </c>
      <c r="J9" s="84">
        <f t="shared" si="0"/>
        <v>-21578.40234375</v>
      </c>
      <c r="K9" s="84">
        <f t="shared" si="0"/>
        <v>0</v>
      </c>
      <c r="L9" s="84">
        <f t="shared" si="0"/>
        <v>6658368.8479448855</v>
      </c>
    </row>
    <row r="10" spans="1:12" s="110" customFormat="1" x14ac:dyDescent="0.2">
      <c r="A10" s="64" t="s">
        <v>242</v>
      </c>
      <c r="B10" s="65"/>
      <c r="C10" s="65"/>
      <c r="D10" s="65"/>
      <c r="E10" s="65"/>
      <c r="F10" s="65"/>
      <c r="G10" s="65"/>
      <c r="H10" s="112"/>
      <c r="I10" s="65"/>
      <c r="J10" s="65"/>
      <c r="K10" s="65"/>
      <c r="L10" s="65"/>
    </row>
    <row r="11" spans="1:12" s="110" customFormat="1" x14ac:dyDescent="0.2">
      <c r="A11" s="64" t="s">
        <v>243</v>
      </c>
      <c r="B11" s="65"/>
      <c r="C11" s="65"/>
      <c r="D11" s="65"/>
      <c r="E11" s="65"/>
      <c r="F11" s="85"/>
      <c r="G11" s="85"/>
      <c r="H11" s="85"/>
      <c r="I11" s="65"/>
      <c r="J11" s="65"/>
      <c r="K11" s="65"/>
      <c r="L11" s="65">
        <f>SUM(B11:K11)</f>
        <v>0</v>
      </c>
    </row>
    <row r="12" spans="1:12" s="110" customFormat="1" x14ac:dyDescent="0.2">
      <c r="A12" s="64" t="s">
        <v>244</v>
      </c>
      <c r="B12" s="65">
        <f>-(B11+B9+(+SUM(B14:B29)-(B31)))</f>
        <v>-266372.30501556396</v>
      </c>
      <c r="C12" s="65">
        <f t="shared" ref="C12:L12" si="1">-(C11+C9+(+SUM(C14:C29)-(C31)))</f>
        <v>-298858.56628417969</v>
      </c>
      <c r="D12" s="65">
        <f t="shared" si="1"/>
        <v>76022.865537688136</v>
      </c>
      <c r="E12" s="65">
        <f t="shared" si="1"/>
        <v>73391.416684150696</v>
      </c>
      <c r="F12" s="65">
        <f t="shared" si="1"/>
        <v>0</v>
      </c>
      <c r="G12" s="65">
        <f t="shared" si="1"/>
        <v>-6.866455078125E-3</v>
      </c>
      <c r="H12" s="65">
        <f t="shared" si="1"/>
        <v>-6191.9674072265625</v>
      </c>
      <c r="I12" s="65">
        <f t="shared" si="1"/>
        <v>-431750.6484375</v>
      </c>
      <c r="J12" s="65">
        <f t="shared" si="1"/>
        <v>-280967.9747467041</v>
      </c>
      <c r="K12" s="65">
        <f t="shared" si="1"/>
        <v>0</v>
      </c>
      <c r="L12" s="65">
        <f t="shared" si="1"/>
        <v>-1134727.1865357906</v>
      </c>
    </row>
    <row r="13" spans="1:12" s="111" customFormat="1" ht="27.75" customHeight="1" x14ac:dyDescent="0.2">
      <c r="A13" s="70" t="s">
        <v>324</v>
      </c>
      <c r="B13" s="84"/>
      <c r="C13" s="84"/>
      <c r="D13" s="84"/>
      <c r="E13" s="84"/>
      <c r="F13" s="113"/>
      <c r="G13" s="84"/>
      <c r="H13" s="84"/>
      <c r="I13" s="84"/>
      <c r="J13" s="84"/>
      <c r="K13" s="84"/>
      <c r="L13" s="84"/>
    </row>
    <row r="14" spans="1:12" s="110" customFormat="1" x14ac:dyDescent="0.2">
      <c r="A14" s="64" t="s">
        <v>246</v>
      </c>
      <c r="B14" s="65">
        <v>-2466073.75</v>
      </c>
      <c r="C14" s="65"/>
      <c r="D14" s="65">
        <v>-381</v>
      </c>
      <c r="E14" s="65"/>
      <c r="F14" s="65">
        <v>-171743.84375</v>
      </c>
      <c r="G14" s="65">
        <v>-2535.34326171875</v>
      </c>
      <c r="H14" s="65">
        <v>-1233.6839599609375</v>
      </c>
      <c r="I14" s="65"/>
      <c r="J14" s="65">
        <v>839410.3125</v>
      </c>
      <c r="K14" s="65"/>
      <c r="L14" s="65">
        <f t="shared" ref="L14:L29" si="2">SUM(B14:K14)</f>
        <v>-1802557.3084716797</v>
      </c>
    </row>
    <row r="15" spans="1:12" s="110" customFormat="1" x14ac:dyDescent="0.2">
      <c r="A15" s="64" t="s">
        <v>247</v>
      </c>
      <c r="B15" s="65">
        <v>-7562.025390625</v>
      </c>
      <c r="C15" s="65"/>
      <c r="D15" s="65"/>
      <c r="E15" s="65"/>
      <c r="F15" s="65"/>
      <c r="G15" s="65">
        <v>-505.24557495117188</v>
      </c>
      <c r="H15" s="65">
        <v>-21112.07177734375</v>
      </c>
      <c r="I15" s="65">
        <v>-8630</v>
      </c>
      <c r="J15" s="65">
        <v>72201.3125</v>
      </c>
      <c r="K15" s="65"/>
      <c r="L15" s="65">
        <f t="shared" si="2"/>
        <v>34391.969757080078</v>
      </c>
    </row>
    <row r="16" spans="1:12" s="110" customFormat="1" x14ac:dyDescent="0.2">
      <c r="A16" s="64" t="s">
        <v>248</v>
      </c>
      <c r="B16" s="65"/>
      <c r="C16" s="65"/>
      <c r="D16" s="65"/>
      <c r="E16" s="65"/>
      <c r="F16" s="65"/>
      <c r="G16" s="65"/>
      <c r="H16" s="65"/>
      <c r="I16" s="65"/>
      <c r="J16" s="65"/>
      <c r="K16" s="65"/>
      <c r="L16" s="65">
        <f t="shared" si="2"/>
        <v>0</v>
      </c>
    </row>
    <row r="17" spans="1:12" s="110" customFormat="1" x14ac:dyDescent="0.2">
      <c r="A17" s="64" t="s">
        <v>249</v>
      </c>
      <c r="B17" s="65"/>
      <c r="C17" s="65"/>
      <c r="D17" s="65"/>
      <c r="E17" s="65"/>
      <c r="F17" s="65"/>
      <c r="G17" s="65"/>
      <c r="H17" s="65"/>
      <c r="I17" s="65"/>
      <c r="J17" s="65"/>
      <c r="K17" s="65"/>
      <c r="L17" s="65">
        <f t="shared" si="2"/>
        <v>0</v>
      </c>
    </row>
    <row r="18" spans="1:12" s="110" customFormat="1" x14ac:dyDescent="0.2">
      <c r="A18" s="64" t="s">
        <v>169</v>
      </c>
      <c r="B18" s="65"/>
      <c r="C18" s="65"/>
      <c r="D18" s="65"/>
      <c r="E18" s="65"/>
      <c r="F18" s="85"/>
      <c r="G18" s="85"/>
      <c r="H18" s="85"/>
      <c r="I18" s="65"/>
      <c r="J18" s="65"/>
      <c r="K18" s="65"/>
      <c r="L18" s="65">
        <f t="shared" si="2"/>
        <v>0</v>
      </c>
    </row>
    <row r="19" spans="1:12" s="110" customFormat="1" x14ac:dyDescent="0.2">
      <c r="A19" s="64" t="s">
        <v>250</v>
      </c>
      <c r="B19" s="65"/>
      <c r="C19" s="65"/>
      <c r="D19" s="65"/>
      <c r="E19" s="65"/>
      <c r="F19" s="85"/>
      <c r="G19" s="85"/>
      <c r="H19" s="85"/>
      <c r="I19" s="65"/>
      <c r="J19" s="65"/>
      <c r="K19" s="65"/>
      <c r="L19" s="65">
        <f t="shared" si="2"/>
        <v>0</v>
      </c>
    </row>
    <row r="20" spans="1:12" s="110" customFormat="1" x14ac:dyDescent="0.2">
      <c r="A20" s="64" t="s">
        <v>251</v>
      </c>
      <c r="B20" s="65"/>
      <c r="C20" s="65"/>
      <c r="D20" s="65"/>
      <c r="E20" s="65"/>
      <c r="F20" s="85"/>
      <c r="G20" s="85"/>
      <c r="H20" s="85"/>
      <c r="I20" s="65"/>
      <c r="J20" s="65"/>
      <c r="K20" s="65"/>
      <c r="L20" s="65">
        <f t="shared" si="2"/>
        <v>0</v>
      </c>
    </row>
    <row r="21" spans="1:12" s="110" customFormat="1" x14ac:dyDescent="0.2">
      <c r="A21" s="64" t="s">
        <v>325</v>
      </c>
      <c r="B21" s="65"/>
      <c r="C21" s="65"/>
      <c r="D21" s="65"/>
      <c r="E21" s="65"/>
      <c r="F21" s="85"/>
      <c r="G21" s="85"/>
      <c r="H21" s="85"/>
      <c r="I21" s="65"/>
      <c r="J21" s="65"/>
      <c r="K21" s="65"/>
      <c r="L21" s="65">
        <f t="shared" si="2"/>
        <v>0</v>
      </c>
    </row>
    <row r="22" spans="1:12" s="110" customFormat="1" x14ac:dyDescent="0.2">
      <c r="A22" s="64" t="s">
        <v>255</v>
      </c>
      <c r="B22" s="65"/>
      <c r="C22" s="65"/>
      <c r="D22" s="65"/>
      <c r="E22" s="65">
        <v>21556.609375</v>
      </c>
      <c r="F22" s="85"/>
      <c r="G22" s="85"/>
      <c r="H22" s="85"/>
      <c r="I22" s="65"/>
      <c r="J22" s="65"/>
      <c r="K22" s="65"/>
      <c r="L22" s="65">
        <f t="shared" si="2"/>
        <v>21556.609375</v>
      </c>
    </row>
    <row r="23" spans="1:12" s="110" customFormat="1" x14ac:dyDescent="0.2">
      <c r="A23" s="64" t="s">
        <v>259</v>
      </c>
      <c r="B23" s="65"/>
      <c r="C23" s="65">
        <v>-733832.0625</v>
      </c>
      <c r="D23" s="65">
        <v>797432.17059326172</v>
      </c>
      <c r="E23" s="65"/>
      <c r="F23" s="85"/>
      <c r="G23" s="85"/>
      <c r="H23" s="85"/>
      <c r="I23" s="65"/>
      <c r="J23" s="65">
        <v>44655.40625</v>
      </c>
      <c r="K23" s="65"/>
      <c r="L23" s="65">
        <f t="shared" si="2"/>
        <v>108255.51434326172</v>
      </c>
    </row>
    <row r="24" spans="1:12" s="110" customFormat="1" x14ac:dyDescent="0.2">
      <c r="A24" s="114" t="s">
        <v>326</v>
      </c>
      <c r="B24" s="65"/>
      <c r="C24" s="65"/>
      <c r="D24" s="65"/>
      <c r="E24" s="65"/>
      <c r="F24" s="85"/>
      <c r="G24" s="85"/>
      <c r="H24" s="85"/>
      <c r="I24" s="65"/>
      <c r="J24" s="65"/>
      <c r="K24" s="65"/>
      <c r="L24" s="65">
        <f t="shared" si="2"/>
        <v>0</v>
      </c>
    </row>
    <row r="25" spans="1:12" s="110" customFormat="1" x14ac:dyDescent="0.2">
      <c r="A25" s="64" t="s">
        <v>260</v>
      </c>
      <c r="B25" s="65">
        <v>-861176.875</v>
      </c>
      <c r="C25" s="65">
        <v>298858.59375</v>
      </c>
      <c r="D25" s="65"/>
      <c r="E25" s="65">
        <v>-88318.546875</v>
      </c>
      <c r="F25" s="85"/>
      <c r="G25" s="85"/>
      <c r="H25" s="85"/>
      <c r="I25" s="65"/>
      <c r="J25" s="65"/>
      <c r="K25" s="65"/>
      <c r="L25" s="65">
        <f t="shared" si="2"/>
        <v>-650636.828125</v>
      </c>
    </row>
    <row r="26" spans="1:12" s="110" customFormat="1" x14ac:dyDescent="0.2">
      <c r="A26" s="64" t="s">
        <v>261</v>
      </c>
      <c r="B26" s="65"/>
      <c r="C26" s="65"/>
      <c r="D26" s="65"/>
      <c r="E26" s="65"/>
      <c r="F26" s="85"/>
      <c r="G26" s="85"/>
      <c r="H26" s="85"/>
      <c r="I26" s="65">
        <v>-443120</v>
      </c>
      <c r="J26" s="65"/>
      <c r="K26" s="65"/>
      <c r="L26" s="65">
        <f t="shared" si="2"/>
        <v>-443120</v>
      </c>
    </row>
    <row r="27" spans="1:12" s="110" customFormat="1" x14ac:dyDescent="0.2">
      <c r="A27" s="64" t="s">
        <v>327</v>
      </c>
      <c r="B27" s="65"/>
      <c r="C27" s="65"/>
      <c r="D27" s="65"/>
      <c r="E27" s="65"/>
      <c r="F27" s="85"/>
      <c r="G27" s="85"/>
      <c r="H27" s="85"/>
      <c r="I27" s="65"/>
      <c r="J27" s="65"/>
      <c r="K27" s="65"/>
      <c r="L27" s="65">
        <f>SUM(B27:K27)</f>
        <v>0</v>
      </c>
    </row>
    <row r="28" spans="1:12" s="110" customFormat="1" x14ac:dyDescent="0.2">
      <c r="A28" s="64" t="s">
        <v>242</v>
      </c>
      <c r="C28" s="65"/>
      <c r="D28" s="65"/>
      <c r="E28" s="65"/>
      <c r="F28" s="65"/>
      <c r="G28" s="65"/>
      <c r="H28" s="65"/>
      <c r="I28" s="65"/>
      <c r="J28" s="65"/>
      <c r="K28" s="65"/>
      <c r="L28" s="65">
        <f t="shared" si="2"/>
        <v>0</v>
      </c>
    </row>
    <row r="29" spans="1:12" s="110" customFormat="1" x14ac:dyDescent="0.2">
      <c r="A29" s="64" t="s">
        <v>270</v>
      </c>
      <c r="B29" s="65"/>
      <c r="C29" s="65"/>
      <c r="D29" s="65"/>
      <c r="E29" s="65"/>
      <c r="F29" s="85"/>
      <c r="G29" s="85"/>
      <c r="H29" s="85"/>
      <c r="I29" s="65"/>
      <c r="J29" s="65">
        <v>75909.609375</v>
      </c>
      <c r="K29" s="65"/>
      <c r="L29" s="65">
        <f t="shared" si="2"/>
        <v>75909.609375</v>
      </c>
    </row>
    <row r="30" spans="1:12" s="110" customFormat="1" x14ac:dyDescent="0.2">
      <c r="A30" s="64" t="s">
        <v>242</v>
      </c>
      <c r="B30" s="115"/>
      <c r="C30" s="65"/>
      <c r="D30" s="65"/>
      <c r="E30" s="65"/>
      <c r="F30" s="65"/>
      <c r="G30" s="65"/>
      <c r="H30" s="65"/>
      <c r="I30" s="65"/>
      <c r="J30" s="65"/>
      <c r="K30" s="65"/>
      <c r="L30" s="65"/>
    </row>
    <row r="31" spans="1:12" s="111" customFormat="1" x14ac:dyDescent="0.2">
      <c r="A31" s="70" t="s">
        <v>328</v>
      </c>
      <c r="B31" s="84">
        <f>+B33+B49+B58+B64</f>
        <v>439731.44205474854</v>
      </c>
      <c r="C31" s="84">
        <f t="shared" ref="C31:L31" si="3">+C33+C49+C58+C64</f>
        <v>0</v>
      </c>
      <c r="D31" s="84">
        <f t="shared" si="3"/>
        <v>1112482.4613463432</v>
      </c>
      <c r="E31" s="84">
        <f t="shared" si="3"/>
        <v>155825.9791841507</v>
      </c>
      <c r="F31" s="84">
        <f t="shared" si="3"/>
        <v>0</v>
      </c>
      <c r="G31" s="84">
        <f t="shared" si="3"/>
        <v>0</v>
      </c>
      <c r="H31" s="84">
        <f t="shared" si="3"/>
        <v>3869.97998046875</v>
      </c>
      <c r="I31" s="84">
        <f t="shared" si="3"/>
        <v>425901.1015625</v>
      </c>
      <c r="J31" s="84">
        <f t="shared" si="3"/>
        <v>729630.2635345459</v>
      </c>
      <c r="K31" s="84">
        <f t="shared" si="3"/>
        <v>0</v>
      </c>
      <c r="L31" s="84">
        <f t="shared" si="3"/>
        <v>2867441.227662757</v>
      </c>
    </row>
    <row r="32" spans="1:12" s="110" customFormat="1" x14ac:dyDescent="0.2">
      <c r="A32" s="64" t="s">
        <v>242</v>
      </c>
      <c r="B32" s="65"/>
      <c r="C32" s="65"/>
      <c r="D32" s="65"/>
      <c r="E32" s="65"/>
      <c r="F32" s="65"/>
      <c r="G32" s="65"/>
      <c r="H32" s="65"/>
      <c r="I32" s="65"/>
      <c r="J32" s="65"/>
      <c r="K32" s="65"/>
      <c r="L32" s="65"/>
    </row>
    <row r="33" spans="1:12" s="65" customFormat="1" x14ac:dyDescent="0.2">
      <c r="A33" s="78" t="s">
        <v>272</v>
      </c>
      <c r="B33" s="65">
        <f>SUM(B34:B47)-B36</f>
        <v>309637.63293457031</v>
      </c>
      <c r="C33" s="65">
        <f>SUM(C34:C47)-C36</f>
        <v>0</v>
      </c>
      <c r="D33" s="65">
        <f>SUM(D34:D47)-D36</f>
        <v>90699.736582845449</v>
      </c>
      <c r="E33" s="65">
        <f>SUM(E34:E47)-E36</f>
        <v>154373.18153095245</v>
      </c>
      <c r="F33" s="65">
        <f t="shared" ref="F33:I33" si="4">SUM(F34:F47)</f>
        <v>0</v>
      </c>
      <c r="G33" s="65">
        <f t="shared" si="4"/>
        <v>0</v>
      </c>
      <c r="H33" s="65">
        <f t="shared" si="4"/>
        <v>0</v>
      </c>
      <c r="I33" s="65">
        <f t="shared" si="4"/>
        <v>396975.34375</v>
      </c>
      <c r="J33" s="65">
        <f>SUM(J34:J47)-J36</f>
        <v>385586.12484741211</v>
      </c>
      <c r="K33" s="65">
        <f>SUM(K34:K47)-K36</f>
        <v>0</v>
      </c>
      <c r="L33" s="65">
        <f>SUM(L34:L47)-L36</f>
        <v>1337272.0196457803</v>
      </c>
    </row>
    <row r="34" spans="1:12" s="65" customFormat="1" x14ac:dyDescent="0.2">
      <c r="A34" s="64" t="s">
        <v>273</v>
      </c>
      <c r="B34" s="65">
        <v>81157.25634765625</v>
      </c>
      <c r="D34" s="65">
        <v>374.04289557039738</v>
      </c>
      <c r="E34" s="65">
        <v>62145.3837890625</v>
      </c>
      <c r="F34" s="85"/>
      <c r="G34" s="85"/>
      <c r="H34" s="85"/>
      <c r="J34" s="65">
        <v>69210.4765625</v>
      </c>
      <c r="L34" s="65">
        <f t="shared" ref="L34:L47" si="5">SUM(B34:K34)</f>
        <v>212887.15959478915</v>
      </c>
    </row>
    <row r="35" spans="1:12" s="65" customFormat="1" x14ac:dyDescent="0.2">
      <c r="A35" s="64" t="s">
        <v>274</v>
      </c>
      <c r="B35" s="65">
        <v>49487.03125</v>
      </c>
      <c r="D35" s="65">
        <v>184.4908504486084</v>
      </c>
      <c r="E35" s="65">
        <v>55242.41650390625</v>
      </c>
      <c r="F35" s="85"/>
      <c r="G35" s="85"/>
      <c r="H35" s="85"/>
      <c r="J35" s="65">
        <v>31818.552734375</v>
      </c>
      <c r="L35" s="65">
        <f t="shared" si="5"/>
        <v>136732.49133872986</v>
      </c>
    </row>
    <row r="36" spans="1:12" s="119" customFormat="1" x14ac:dyDescent="0.2">
      <c r="A36" s="116" t="s">
        <v>329</v>
      </c>
      <c r="B36" s="117"/>
      <c r="C36" s="117"/>
      <c r="D36" s="117"/>
      <c r="E36" s="117"/>
      <c r="F36" s="118"/>
      <c r="G36" s="118"/>
      <c r="H36" s="118"/>
      <c r="I36" s="117"/>
      <c r="J36" s="117"/>
      <c r="K36" s="117"/>
      <c r="L36" s="117">
        <f t="shared" si="5"/>
        <v>0</v>
      </c>
    </row>
    <row r="37" spans="1:12" s="65" customFormat="1" x14ac:dyDescent="0.2">
      <c r="A37" s="64" t="s">
        <v>275</v>
      </c>
      <c r="B37" s="65">
        <v>3481.191162109375</v>
      </c>
      <c r="D37" s="65">
        <v>19.908590316772461</v>
      </c>
      <c r="E37" s="65">
        <v>2254.1069641113281</v>
      </c>
      <c r="F37" s="85"/>
      <c r="G37" s="85"/>
      <c r="H37" s="85"/>
      <c r="J37" s="65">
        <v>54079.125</v>
      </c>
      <c r="L37" s="65">
        <f t="shared" si="5"/>
        <v>59834.331716537476</v>
      </c>
    </row>
    <row r="38" spans="1:12" s="65" customFormat="1" x14ac:dyDescent="0.2">
      <c r="A38" s="64" t="s">
        <v>276</v>
      </c>
      <c r="B38" s="65">
        <v>43902.296875</v>
      </c>
      <c r="D38" s="65">
        <v>310.74828720092773</v>
      </c>
      <c r="E38" s="65">
        <v>15498.373382568359</v>
      </c>
      <c r="F38" s="85"/>
      <c r="G38" s="85"/>
      <c r="H38" s="85"/>
      <c r="J38" s="65">
        <v>8843.345703125</v>
      </c>
      <c r="L38" s="65">
        <f t="shared" si="5"/>
        <v>68554.764247894287</v>
      </c>
    </row>
    <row r="39" spans="1:12" s="65" customFormat="1" x14ac:dyDescent="0.2">
      <c r="A39" s="64" t="s">
        <v>277</v>
      </c>
      <c r="D39" s="65">
        <v>84.226264953613281</v>
      </c>
      <c r="E39" s="65">
        <v>669.13997936248779</v>
      </c>
      <c r="F39" s="85"/>
      <c r="G39" s="85"/>
      <c r="H39" s="85"/>
      <c r="J39" s="65">
        <v>194.11402893066406</v>
      </c>
      <c r="L39" s="65">
        <f t="shared" si="5"/>
        <v>947.48027324676514</v>
      </c>
    </row>
    <row r="40" spans="1:12" s="65" customFormat="1" x14ac:dyDescent="0.2">
      <c r="A40" s="64" t="s">
        <v>278</v>
      </c>
      <c r="D40" s="65">
        <v>1024.9476776123047</v>
      </c>
      <c r="E40" s="65">
        <v>1412.8140563964844</v>
      </c>
      <c r="F40" s="85"/>
      <c r="G40" s="85"/>
      <c r="H40" s="85"/>
      <c r="J40" s="65">
        <v>211.63917541503906</v>
      </c>
      <c r="L40" s="65">
        <f t="shared" si="5"/>
        <v>2649.4009094238281</v>
      </c>
    </row>
    <row r="41" spans="1:12" s="65" customFormat="1" x14ac:dyDescent="0.2">
      <c r="A41" s="64" t="s">
        <v>279</v>
      </c>
      <c r="B41" s="65">
        <v>1409.0760498046875</v>
      </c>
      <c r="D41" s="65">
        <v>52976.99104309082</v>
      </c>
      <c r="E41" s="65">
        <v>1001.4639892578125</v>
      </c>
      <c r="F41" s="85"/>
      <c r="G41" s="85"/>
      <c r="H41" s="85"/>
      <c r="J41" s="65">
        <v>110071.9453125</v>
      </c>
      <c r="L41" s="65">
        <f t="shared" si="5"/>
        <v>165459.47639465332</v>
      </c>
    </row>
    <row r="42" spans="1:12" s="65" customFormat="1" x14ac:dyDescent="0.2">
      <c r="A42" s="64" t="s">
        <v>280</v>
      </c>
      <c r="D42" s="65">
        <v>621.17922210693359</v>
      </c>
      <c r="E42" s="65">
        <v>7365.828857421875</v>
      </c>
      <c r="F42" s="85"/>
      <c r="G42" s="85"/>
      <c r="H42" s="85"/>
      <c r="J42" s="65">
        <v>2663.481689453125</v>
      </c>
      <c r="L42" s="65">
        <f t="shared" si="5"/>
        <v>10650.489768981934</v>
      </c>
    </row>
    <row r="43" spans="1:12" s="65" customFormat="1" x14ac:dyDescent="0.2">
      <c r="A43" s="64" t="s">
        <v>281</v>
      </c>
      <c r="D43" s="65">
        <v>123.03123910725117</v>
      </c>
      <c r="E43" s="65">
        <v>4165.330810546875</v>
      </c>
      <c r="F43" s="85"/>
      <c r="G43" s="85"/>
      <c r="H43" s="85"/>
      <c r="J43" s="65">
        <v>4144.85205078125</v>
      </c>
      <c r="L43" s="65">
        <f t="shared" si="5"/>
        <v>8433.2141004353762</v>
      </c>
    </row>
    <row r="44" spans="1:12" s="65" customFormat="1" x14ac:dyDescent="0.2">
      <c r="A44" s="64" t="s">
        <v>282</v>
      </c>
      <c r="D44" s="65">
        <v>45.159722566604614</v>
      </c>
      <c r="F44" s="85"/>
      <c r="G44" s="85"/>
      <c r="H44" s="85"/>
      <c r="J44" s="65">
        <v>1197.02490234375</v>
      </c>
      <c r="L44" s="65">
        <f t="shared" si="5"/>
        <v>1242.1846249103546</v>
      </c>
    </row>
    <row r="45" spans="1:12" s="65" customFormat="1" x14ac:dyDescent="0.2">
      <c r="A45" s="64" t="s">
        <v>283</v>
      </c>
      <c r="D45" s="65">
        <v>18768.202697753906</v>
      </c>
      <c r="F45" s="85"/>
      <c r="G45" s="85"/>
      <c r="H45" s="85"/>
      <c r="J45" s="65">
        <v>656.530517578125</v>
      </c>
      <c r="L45" s="65">
        <f t="shared" si="5"/>
        <v>19424.733215332031</v>
      </c>
    </row>
    <row r="46" spans="1:12" s="65" customFormat="1" x14ac:dyDescent="0.2">
      <c r="A46" s="64" t="s">
        <v>284</v>
      </c>
      <c r="D46" s="65">
        <v>131.16032600402832</v>
      </c>
      <c r="E46" s="65">
        <v>14.420000076293945</v>
      </c>
      <c r="F46" s="85"/>
      <c r="G46" s="85"/>
      <c r="H46" s="85"/>
      <c r="J46" s="65">
        <v>593.00592041015625</v>
      </c>
      <c r="L46" s="65">
        <f t="shared" si="5"/>
        <v>738.58624649047852</v>
      </c>
    </row>
    <row r="47" spans="1:12" s="65" customFormat="1" x14ac:dyDescent="0.2">
      <c r="A47" s="64" t="s">
        <v>285</v>
      </c>
      <c r="B47" s="65">
        <v>130200.78125</v>
      </c>
      <c r="D47" s="65">
        <v>16035.647766113281</v>
      </c>
      <c r="E47" s="65">
        <v>4603.9031982421875</v>
      </c>
      <c r="F47" s="85"/>
      <c r="G47" s="85"/>
      <c r="H47" s="85"/>
      <c r="I47" s="65">
        <v>396975.34375</v>
      </c>
      <c r="J47" s="65">
        <v>101902.03125</v>
      </c>
      <c r="L47" s="65">
        <f t="shared" si="5"/>
        <v>649717.70721435547</v>
      </c>
    </row>
    <row r="48" spans="1:12" s="65" customFormat="1" x14ac:dyDescent="0.2">
      <c r="A48" s="64" t="s">
        <v>242</v>
      </c>
      <c r="B48" s="110"/>
    </row>
    <row r="49" spans="1:12" s="65" customFormat="1" x14ac:dyDescent="0.2">
      <c r="A49" s="78" t="s">
        <v>286</v>
      </c>
      <c r="B49" s="65">
        <f>SUM(B50:B56)</f>
        <v>42.930000305175781</v>
      </c>
      <c r="C49" s="65">
        <f t="shared" ref="C49:L49" si="6">SUM(C50:C56)</f>
        <v>0</v>
      </c>
      <c r="D49" s="65">
        <f t="shared" si="6"/>
        <v>761092.00924287736</v>
      </c>
      <c r="E49" s="65">
        <f t="shared" si="6"/>
        <v>0</v>
      </c>
      <c r="F49" s="65">
        <f t="shared" si="6"/>
        <v>0</v>
      </c>
      <c r="G49" s="65">
        <f t="shared" si="6"/>
        <v>0</v>
      </c>
      <c r="H49" s="65">
        <f t="shared" si="6"/>
        <v>0</v>
      </c>
      <c r="I49" s="65">
        <f t="shared" si="6"/>
        <v>0</v>
      </c>
      <c r="J49" s="65">
        <f t="shared" si="6"/>
        <v>11990.943130493164</v>
      </c>
      <c r="K49" s="65">
        <f t="shared" si="6"/>
        <v>0</v>
      </c>
      <c r="L49" s="65">
        <f t="shared" si="6"/>
        <v>773125.8823736757</v>
      </c>
    </row>
    <row r="50" spans="1:12" s="65" customFormat="1" x14ac:dyDescent="0.2">
      <c r="A50" s="64" t="s">
        <v>287</v>
      </c>
      <c r="D50" s="65">
        <v>94989.4755859375</v>
      </c>
      <c r="F50" s="85"/>
      <c r="G50" s="85"/>
      <c r="H50" s="85"/>
      <c r="L50" s="65">
        <f t="shared" ref="L50:L56" si="7">SUM(B50:K50)</f>
        <v>94989.4755859375</v>
      </c>
    </row>
    <row r="51" spans="1:12" s="65" customFormat="1" x14ac:dyDescent="0.2">
      <c r="A51" s="64" t="s">
        <v>288</v>
      </c>
      <c r="D51" s="65">
        <v>21385.988840103149</v>
      </c>
      <c r="F51" s="85"/>
      <c r="G51" s="85"/>
      <c r="H51" s="85"/>
      <c r="J51" s="65">
        <v>264.09503173828125</v>
      </c>
      <c r="L51" s="65">
        <f t="shared" si="7"/>
        <v>21650.083871841431</v>
      </c>
    </row>
    <row r="52" spans="1:12" s="65" customFormat="1" x14ac:dyDescent="0.2">
      <c r="A52" s="64" t="s">
        <v>289</v>
      </c>
      <c r="D52" s="65">
        <v>624185.89960479736</v>
      </c>
      <c r="F52" s="85"/>
      <c r="G52" s="85"/>
      <c r="H52" s="85"/>
      <c r="J52" s="65">
        <v>166.84565734863281</v>
      </c>
      <c r="L52" s="65">
        <f t="shared" si="7"/>
        <v>624352.745262146</v>
      </c>
    </row>
    <row r="53" spans="1:12" s="65" customFormat="1" x14ac:dyDescent="0.2">
      <c r="A53" s="64" t="s">
        <v>290</v>
      </c>
      <c r="D53" s="65">
        <v>7235.655829295516</v>
      </c>
      <c r="F53" s="85"/>
      <c r="G53" s="85"/>
      <c r="H53" s="85"/>
      <c r="J53" s="65">
        <v>10700.42578125</v>
      </c>
      <c r="L53" s="65">
        <f t="shared" si="7"/>
        <v>17936.081610545516</v>
      </c>
    </row>
    <row r="54" spans="1:12" s="65" customFormat="1" x14ac:dyDescent="0.2">
      <c r="A54" s="64" t="s">
        <v>291</v>
      </c>
      <c r="D54" s="65">
        <v>1915.2179899215698</v>
      </c>
      <c r="F54" s="85"/>
      <c r="G54" s="85"/>
      <c r="H54" s="85"/>
      <c r="J54" s="65">
        <v>286.9808349609375</v>
      </c>
      <c r="L54" s="65">
        <f t="shared" si="7"/>
        <v>2202.1988248825073</v>
      </c>
    </row>
    <row r="55" spans="1:12" s="65" customFormat="1" x14ac:dyDescent="0.2">
      <c r="A55" s="64" t="s">
        <v>292</v>
      </c>
      <c r="F55" s="85"/>
      <c r="G55" s="85"/>
      <c r="H55" s="85"/>
      <c r="L55" s="65">
        <f t="shared" si="7"/>
        <v>0</v>
      </c>
    </row>
    <row r="56" spans="1:12" s="65" customFormat="1" x14ac:dyDescent="0.2">
      <c r="A56" s="64" t="s">
        <v>293</v>
      </c>
      <c r="B56" s="65">
        <v>42.930000305175781</v>
      </c>
      <c r="D56" s="65">
        <v>11379.771392822266</v>
      </c>
      <c r="J56" s="65">
        <v>572.5958251953125</v>
      </c>
      <c r="L56" s="65">
        <f t="shared" si="7"/>
        <v>11995.297218322754</v>
      </c>
    </row>
    <row r="57" spans="1:12" s="65" customFormat="1" x14ac:dyDescent="0.2">
      <c r="A57" s="64" t="s">
        <v>242</v>
      </c>
      <c r="B57" s="110"/>
    </row>
    <row r="58" spans="1:12" s="65" customFormat="1" x14ac:dyDescent="0.2">
      <c r="A58" s="78" t="s">
        <v>294</v>
      </c>
      <c r="B58" s="65">
        <f>SUM(B59:B62)</f>
        <v>130050.87911987305</v>
      </c>
      <c r="C58" s="65">
        <f t="shared" ref="C58:L58" si="8">SUM(C59:C62)</f>
        <v>0</v>
      </c>
      <c r="D58" s="65">
        <f t="shared" si="8"/>
        <v>243247.06975340843</v>
      </c>
      <c r="E58" s="65">
        <f t="shared" si="8"/>
        <v>1452.7976531982422</v>
      </c>
      <c r="F58" s="65">
        <f t="shared" si="8"/>
        <v>0</v>
      </c>
      <c r="G58" s="65">
        <f t="shared" si="8"/>
        <v>0</v>
      </c>
      <c r="H58" s="65">
        <f t="shared" si="8"/>
        <v>3869.97998046875</v>
      </c>
      <c r="I58" s="65">
        <f t="shared" si="8"/>
        <v>28925.7578125</v>
      </c>
      <c r="J58" s="65">
        <f t="shared" si="8"/>
        <v>332053.19555664063</v>
      </c>
      <c r="K58" s="65">
        <f t="shared" si="8"/>
        <v>0</v>
      </c>
      <c r="L58" s="65">
        <f t="shared" si="8"/>
        <v>739599.6798760891</v>
      </c>
    </row>
    <row r="59" spans="1:12" s="65" customFormat="1" x14ac:dyDescent="0.2">
      <c r="A59" s="64" t="s">
        <v>295</v>
      </c>
      <c r="B59" s="65">
        <v>1998.2430419921875</v>
      </c>
      <c r="D59" s="65">
        <v>149102.99264597893</v>
      </c>
      <c r="F59" s="85"/>
      <c r="G59" s="85"/>
      <c r="H59" s="85"/>
      <c r="J59" s="65">
        <v>21484.798828125</v>
      </c>
      <c r="L59" s="65">
        <f t="shared" ref="L59:L67" si="9">SUM(B59:K59)</f>
        <v>172586.03451609612</v>
      </c>
    </row>
    <row r="60" spans="1:12" s="65" customFormat="1" x14ac:dyDescent="0.2">
      <c r="A60" s="64" t="s">
        <v>296</v>
      </c>
      <c r="B60" s="65">
        <v>16510.89453125</v>
      </c>
      <c r="D60" s="65">
        <v>81574.438110351563</v>
      </c>
      <c r="E60" s="65">
        <v>1232.300537109375</v>
      </c>
      <c r="F60" s="85"/>
      <c r="G60" s="85"/>
      <c r="H60" s="85"/>
      <c r="J60" s="65">
        <v>133200</v>
      </c>
      <c r="L60" s="65">
        <f t="shared" si="9"/>
        <v>232517.63317871094</v>
      </c>
    </row>
    <row r="61" spans="1:12" s="65" customFormat="1" x14ac:dyDescent="0.2">
      <c r="A61" s="64" t="s">
        <v>297</v>
      </c>
      <c r="B61" s="65">
        <v>16587.601531982422</v>
      </c>
      <c r="D61" s="65">
        <v>12369.690190315247</v>
      </c>
      <c r="E61" s="65">
        <v>220.49711608886719</v>
      </c>
      <c r="F61" s="85"/>
      <c r="G61" s="85"/>
      <c r="H61" s="85"/>
      <c r="I61" s="65">
        <v>28925.7578125</v>
      </c>
      <c r="J61" s="65">
        <v>174682.796875</v>
      </c>
      <c r="L61" s="65">
        <f t="shared" si="9"/>
        <v>232786.34352588654</v>
      </c>
    </row>
    <row r="62" spans="1:12" s="65" customFormat="1" x14ac:dyDescent="0.2">
      <c r="A62" s="64" t="s">
        <v>298</v>
      </c>
      <c r="B62" s="65">
        <v>94954.140014648438</v>
      </c>
      <c r="D62" s="65">
        <v>199.94880676269531</v>
      </c>
      <c r="F62" s="85"/>
      <c r="G62" s="85"/>
      <c r="H62" s="85">
        <v>3869.97998046875</v>
      </c>
      <c r="J62" s="65">
        <v>2685.599853515625</v>
      </c>
      <c r="L62" s="65">
        <f t="shared" si="9"/>
        <v>101709.66865539551</v>
      </c>
    </row>
    <row r="63" spans="1:12" s="65" customFormat="1" x14ac:dyDescent="0.2">
      <c r="A63" s="64" t="s">
        <v>242</v>
      </c>
      <c r="B63" s="110"/>
      <c r="F63" s="85"/>
      <c r="G63" s="85"/>
      <c r="H63" s="85"/>
      <c r="L63" s="65">
        <f t="shared" si="9"/>
        <v>0</v>
      </c>
    </row>
    <row r="64" spans="1:12" s="65" customFormat="1" x14ac:dyDescent="0.2">
      <c r="A64" s="78" t="s">
        <v>299</v>
      </c>
      <c r="B64" s="65">
        <f>SUM(B65:B67)</f>
        <v>0</v>
      </c>
      <c r="C64" s="65">
        <f t="shared" ref="C64:K64" si="10">SUM(C65:C67)</f>
        <v>0</v>
      </c>
      <c r="D64" s="65">
        <f>SUM(D65:D67)</f>
        <v>17443.645767211914</v>
      </c>
      <c r="E64" s="65">
        <f t="shared" si="10"/>
        <v>0</v>
      </c>
      <c r="F64" s="65">
        <f t="shared" si="10"/>
        <v>0</v>
      </c>
      <c r="G64" s="65">
        <f t="shared" si="10"/>
        <v>0</v>
      </c>
      <c r="H64" s="65">
        <f t="shared" si="10"/>
        <v>0</v>
      </c>
      <c r="I64" s="65">
        <f t="shared" si="10"/>
        <v>0</v>
      </c>
      <c r="J64" s="65">
        <f t="shared" si="10"/>
        <v>0</v>
      </c>
      <c r="K64" s="65">
        <f t="shared" si="10"/>
        <v>0</v>
      </c>
      <c r="L64" s="65">
        <f t="shared" si="9"/>
        <v>17443.645767211914</v>
      </c>
    </row>
    <row r="65" spans="1:12" s="65" customFormat="1" x14ac:dyDescent="0.2">
      <c r="A65" s="64" t="s">
        <v>300</v>
      </c>
      <c r="D65" s="65">
        <v>14990.414703369141</v>
      </c>
      <c r="F65" s="85"/>
      <c r="G65" s="85"/>
      <c r="H65" s="85"/>
      <c r="L65" s="65">
        <f t="shared" si="9"/>
        <v>14990.414703369141</v>
      </c>
    </row>
    <row r="66" spans="1:12" s="65" customFormat="1" x14ac:dyDescent="0.2">
      <c r="A66" s="64" t="s">
        <v>301</v>
      </c>
      <c r="D66" s="65">
        <v>2453.2310638427734</v>
      </c>
      <c r="F66" s="85"/>
      <c r="G66" s="85"/>
      <c r="H66" s="85"/>
      <c r="L66" s="65">
        <f t="shared" si="9"/>
        <v>2453.2310638427734</v>
      </c>
    </row>
    <row r="67" spans="1:12" s="65" customFormat="1" x14ac:dyDescent="0.2">
      <c r="A67" s="64" t="s">
        <v>330</v>
      </c>
      <c r="F67" s="85"/>
      <c r="G67" s="85"/>
      <c r="H67" s="85"/>
      <c r="L67" s="65">
        <f t="shared" si="9"/>
        <v>0</v>
      </c>
    </row>
    <row r="68" spans="1:12" s="110" customFormat="1" x14ac:dyDescent="0.2">
      <c r="A68" s="64" t="s">
        <v>242</v>
      </c>
      <c r="B68" s="65"/>
      <c r="C68" s="65"/>
      <c r="D68" s="65"/>
      <c r="E68" s="65"/>
      <c r="F68" s="65"/>
      <c r="G68" s="65"/>
      <c r="H68" s="65"/>
      <c r="I68" s="65"/>
      <c r="J68" s="65"/>
      <c r="K68" s="65"/>
      <c r="L68" s="65"/>
    </row>
    <row r="69" spans="1:12" s="65" customFormat="1" x14ac:dyDescent="0.2">
      <c r="A69" s="64" t="s">
        <v>242</v>
      </c>
      <c r="F69" s="85"/>
      <c r="G69" s="85"/>
      <c r="H69" s="85"/>
    </row>
    <row r="70" spans="1:12" s="65" customFormat="1" x14ac:dyDescent="0.2">
      <c r="A70" s="78" t="s">
        <v>304</v>
      </c>
      <c r="B70" s="120">
        <f>SUM(B71:B74)</f>
        <v>0</v>
      </c>
      <c r="C70" s="120">
        <f t="shared" ref="C70:L70" si="11">SUM(C71:C74)</f>
        <v>0</v>
      </c>
      <c r="D70" s="120">
        <f t="shared" si="11"/>
        <v>0</v>
      </c>
      <c r="E70" s="120">
        <f t="shared" si="11"/>
        <v>0</v>
      </c>
      <c r="F70" s="120">
        <f t="shared" si="11"/>
        <v>15743.190218805079</v>
      </c>
      <c r="G70" s="120">
        <f t="shared" si="11"/>
        <v>844.61202600704803</v>
      </c>
      <c r="H70" s="120">
        <f t="shared" si="11"/>
        <v>6207.1544166726435</v>
      </c>
      <c r="I70" s="120">
        <f t="shared" si="11"/>
        <v>599.34001087467743</v>
      </c>
      <c r="J70" s="120">
        <f t="shared" si="11"/>
        <v>253225.45323282038</v>
      </c>
      <c r="K70" s="120">
        <f t="shared" si="11"/>
        <v>0</v>
      </c>
      <c r="L70" s="120">
        <f t="shared" si="11"/>
        <v>276619.74990517984</v>
      </c>
    </row>
    <row r="71" spans="1:12" s="65" customFormat="1" x14ac:dyDescent="0.2">
      <c r="A71" s="64" t="s">
        <v>305</v>
      </c>
      <c r="B71" s="120"/>
      <c r="C71" s="120"/>
      <c r="D71" s="120"/>
      <c r="E71" s="120"/>
      <c r="F71" s="120">
        <v>15743.190218805079</v>
      </c>
      <c r="G71" s="120">
        <v>704.26202227237684</v>
      </c>
      <c r="H71" s="120">
        <v>342.68999137343059</v>
      </c>
      <c r="I71" s="120"/>
      <c r="J71" s="85">
        <v>233169.53294788874</v>
      </c>
      <c r="K71" s="120"/>
      <c r="L71" s="120">
        <f>SUM(B71:K71)</f>
        <v>249959.67518033963</v>
      </c>
    </row>
    <row r="72" spans="1:12" s="65" customFormat="1" x14ac:dyDescent="0.2">
      <c r="A72" s="64" t="s">
        <v>306</v>
      </c>
      <c r="B72" s="120"/>
      <c r="C72" s="120"/>
      <c r="D72" s="120"/>
      <c r="E72" s="120"/>
      <c r="F72" s="120"/>
      <c r="G72" s="120">
        <v>140.35000373467116</v>
      </c>
      <c r="H72" s="120">
        <v>5864.464425299213</v>
      </c>
      <c r="I72" s="120">
        <v>599.34001087467743</v>
      </c>
      <c r="J72" s="85">
        <v>20055.920284931643</v>
      </c>
      <c r="K72" s="120"/>
      <c r="L72" s="120">
        <f>SUM(B72:K72)</f>
        <v>26660.074724840204</v>
      </c>
    </row>
    <row r="73" spans="1:12" s="65" customFormat="1" x14ac:dyDescent="0.2">
      <c r="A73" s="64" t="s">
        <v>307</v>
      </c>
      <c r="B73" s="120"/>
      <c r="C73" s="120"/>
      <c r="D73" s="120"/>
      <c r="E73" s="120"/>
      <c r="F73" s="120"/>
      <c r="G73" s="120"/>
      <c r="H73" s="120"/>
      <c r="I73" s="120"/>
      <c r="J73" s="85"/>
      <c r="K73" s="85"/>
      <c r="L73" s="120">
        <f>SUM(B73:K73)</f>
        <v>0</v>
      </c>
    </row>
    <row r="74" spans="1:12" s="65" customFormat="1" x14ac:dyDescent="0.2">
      <c r="A74" s="64" t="s">
        <v>308</v>
      </c>
      <c r="B74" s="120"/>
      <c r="C74" s="120"/>
      <c r="D74" s="120"/>
      <c r="E74" s="120"/>
      <c r="F74" s="120"/>
      <c r="G74" s="120"/>
      <c r="H74" s="120"/>
      <c r="I74" s="120"/>
      <c r="J74" s="85"/>
      <c r="K74" s="120"/>
      <c r="L74" s="120">
        <f>SUM(B74:K74)</f>
        <v>0</v>
      </c>
    </row>
    <row r="75" spans="1:12" s="65" customFormat="1" x14ac:dyDescent="0.2">
      <c r="A75" s="64" t="s">
        <v>242</v>
      </c>
      <c r="B75" s="110"/>
    </row>
    <row r="76" spans="1:12" s="65" customFormat="1" x14ac:dyDescent="0.2">
      <c r="A76" s="78" t="s">
        <v>309</v>
      </c>
      <c r="K76" s="85"/>
    </row>
    <row r="77" spans="1:12" s="65" customFormat="1" x14ac:dyDescent="0.2">
      <c r="A77" s="64" t="s">
        <v>310</v>
      </c>
      <c r="K77" s="85"/>
    </row>
    <row r="78" spans="1:12" s="65" customFormat="1" x14ac:dyDescent="0.2">
      <c r="A78" s="64" t="s">
        <v>311</v>
      </c>
      <c r="K78" s="85"/>
    </row>
    <row r="79" spans="1:12" s="65" customFormat="1" x14ac:dyDescent="0.2">
      <c r="A79" s="64" t="s">
        <v>312</v>
      </c>
      <c r="K79" s="85"/>
    </row>
    <row r="80" spans="1:12" s="65" customFormat="1" x14ac:dyDescent="0.2">
      <c r="A80" s="64" t="s">
        <v>313</v>
      </c>
      <c r="B80" s="65">
        <f>SUM(B76:B79)</f>
        <v>0</v>
      </c>
      <c r="C80" s="65">
        <f t="shared" ref="C80:L80" si="12">SUM(C76:C79)</f>
        <v>0</v>
      </c>
      <c r="D80" s="65">
        <f t="shared" si="12"/>
        <v>0</v>
      </c>
      <c r="E80" s="65">
        <f t="shared" si="12"/>
        <v>0</v>
      </c>
      <c r="F80" s="65">
        <f t="shared" si="12"/>
        <v>0</v>
      </c>
      <c r="G80" s="65">
        <f t="shared" si="12"/>
        <v>0</v>
      </c>
      <c r="H80" s="65">
        <f t="shared" si="12"/>
        <v>0</v>
      </c>
      <c r="I80" s="65">
        <f t="shared" si="12"/>
        <v>0</v>
      </c>
      <c r="J80" s="65">
        <f t="shared" si="12"/>
        <v>0</v>
      </c>
      <c r="K80" s="65">
        <f t="shared" si="12"/>
        <v>0</v>
      </c>
      <c r="L80" s="65">
        <f t="shared" si="12"/>
        <v>0</v>
      </c>
    </row>
    <row r="81" spans="1:1" s="65" customFormat="1" x14ac:dyDescent="0.2">
      <c r="A81" s="90"/>
    </row>
    <row r="82" spans="1:1" s="65" customFormat="1" x14ac:dyDescent="0.2">
      <c r="A82" s="90"/>
    </row>
    <row r="83" spans="1:1" s="65" customFormat="1" x14ac:dyDescent="0.2">
      <c r="A83" s="90"/>
    </row>
    <row r="84" spans="1:1" s="65" customFormat="1" x14ac:dyDescent="0.2">
      <c r="A84" s="90"/>
    </row>
    <row r="85" spans="1:1" s="65" customFormat="1" x14ac:dyDescent="0.2">
      <c r="A85" s="90"/>
    </row>
    <row r="86" spans="1:1" s="65" customFormat="1" hidden="1" x14ac:dyDescent="0.2">
      <c r="A86" s="90"/>
    </row>
    <row r="87" spans="1:1" s="65" customFormat="1" hidden="1" x14ac:dyDescent="0.2">
      <c r="A87" s="90"/>
    </row>
    <row r="88" spans="1:1" s="65" customFormat="1" hidden="1" x14ac:dyDescent="0.2">
      <c r="A88" s="90"/>
    </row>
    <row r="89" spans="1:1" s="65" customFormat="1" hidden="1" x14ac:dyDescent="0.2">
      <c r="A89" s="90"/>
    </row>
    <row r="90" spans="1:1" s="65" customFormat="1" hidden="1" x14ac:dyDescent="0.2">
      <c r="A90" s="90"/>
    </row>
    <row r="91" spans="1:1" s="65" customFormat="1" hidden="1" x14ac:dyDescent="0.2">
      <c r="A91" s="90"/>
    </row>
    <row r="92" spans="1:1" s="65" customFormat="1" hidden="1" x14ac:dyDescent="0.2">
      <c r="A92" s="90"/>
    </row>
    <row r="93" spans="1:1" s="65" customFormat="1" hidden="1" x14ac:dyDescent="0.2">
      <c r="A93" s="90"/>
    </row>
    <row r="94" spans="1:1" s="65" customFormat="1" hidden="1" x14ac:dyDescent="0.2">
      <c r="A94" s="90"/>
    </row>
    <row r="95" spans="1:1" s="65" customFormat="1" hidden="1" x14ac:dyDescent="0.2">
      <c r="A95" s="90"/>
    </row>
    <row r="96" spans="1:1" s="65" customFormat="1" hidden="1" x14ac:dyDescent="0.2">
      <c r="A96" s="90"/>
    </row>
    <row r="97" spans="1:1" s="65" customFormat="1" hidden="1" x14ac:dyDescent="0.2">
      <c r="A97" s="90"/>
    </row>
    <row r="98" spans="1:1" s="65" customFormat="1" hidden="1" x14ac:dyDescent="0.2">
      <c r="A98" s="90"/>
    </row>
    <row r="99" spans="1:1" s="65" customFormat="1" hidden="1" x14ac:dyDescent="0.2">
      <c r="A99" s="90"/>
    </row>
    <row r="100" spans="1:1" s="65" customFormat="1" hidden="1" x14ac:dyDescent="0.2">
      <c r="A100" s="90"/>
    </row>
    <row r="101" spans="1:1" s="65" customFormat="1" hidden="1" x14ac:dyDescent="0.2">
      <c r="A101" s="90"/>
    </row>
    <row r="102" spans="1:1" s="65" customFormat="1" hidden="1" x14ac:dyDescent="0.2">
      <c r="A102" s="90"/>
    </row>
    <row r="103" spans="1:1" s="65" customFormat="1" hidden="1" x14ac:dyDescent="0.2">
      <c r="A103" s="90"/>
    </row>
    <row r="104" spans="1:1" s="65" customFormat="1" hidden="1" x14ac:dyDescent="0.2">
      <c r="A104" s="90"/>
    </row>
    <row r="105" spans="1:1" s="65" customFormat="1" hidden="1" x14ac:dyDescent="0.2">
      <c r="A105" s="90"/>
    </row>
    <row r="106" spans="1:1" s="110" customFormat="1" hidden="1" x14ac:dyDescent="0.2">
      <c r="A106" s="90"/>
    </row>
    <row r="107" spans="1:1" s="110" customFormat="1" hidden="1" x14ac:dyDescent="0.2">
      <c r="A107" s="90"/>
    </row>
    <row r="108" spans="1:1" s="110" customFormat="1" hidden="1" x14ac:dyDescent="0.2">
      <c r="A108" s="90"/>
    </row>
    <row r="109" spans="1:1" s="110" customFormat="1" hidden="1" x14ac:dyDescent="0.2">
      <c r="A109" s="90"/>
    </row>
    <row r="110" spans="1:1" s="110" customFormat="1" hidden="1" x14ac:dyDescent="0.2">
      <c r="A110" s="90"/>
    </row>
    <row r="111" spans="1:1" s="110" customFormat="1" hidden="1" x14ac:dyDescent="0.2">
      <c r="A111" s="90"/>
    </row>
    <row r="112" spans="1:1" s="110" customFormat="1" hidden="1" x14ac:dyDescent="0.2">
      <c r="A112" s="90"/>
    </row>
    <row r="113" spans="1:1" s="110" customFormat="1" hidden="1" x14ac:dyDescent="0.2">
      <c r="A113" s="90"/>
    </row>
    <row r="114" spans="1:1" s="110" customFormat="1" hidden="1" x14ac:dyDescent="0.2">
      <c r="A114" s="90"/>
    </row>
    <row r="115" spans="1:1" s="110" customFormat="1" hidden="1" x14ac:dyDescent="0.2">
      <c r="A115" s="90"/>
    </row>
    <row r="116" spans="1:1" s="110" customFormat="1" hidden="1" x14ac:dyDescent="0.2">
      <c r="A116" s="90"/>
    </row>
    <row r="117" spans="1:1" s="110" customFormat="1" hidden="1" x14ac:dyDescent="0.2">
      <c r="A117" s="90"/>
    </row>
    <row r="118" spans="1:1" s="110" customFormat="1" hidden="1" x14ac:dyDescent="0.2">
      <c r="A118" s="90"/>
    </row>
    <row r="119" spans="1:1" s="110" customFormat="1" hidden="1" x14ac:dyDescent="0.2">
      <c r="A119" s="90"/>
    </row>
    <row r="120" spans="1:1" s="110" customFormat="1" hidden="1" x14ac:dyDescent="0.2">
      <c r="A120" s="90"/>
    </row>
    <row r="121" spans="1:1" s="110" customFormat="1" hidden="1" x14ac:dyDescent="0.2">
      <c r="A121" s="90"/>
    </row>
    <row r="122" spans="1:1" s="110" customFormat="1" hidden="1" x14ac:dyDescent="0.2">
      <c r="A122" s="90"/>
    </row>
    <row r="123" spans="1:1" s="110" customFormat="1" hidden="1" x14ac:dyDescent="0.2">
      <c r="A123" s="90"/>
    </row>
    <row r="124" spans="1:1" s="110" customFormat="1" hidden="1" x14ac:dyDescent="0.2">
      <c r="A124" s="90"/>
    </row>
    <row r="125" spans="1:1" s="110" customFormat="1" hidden="1" x14ac:dyDescent="0.2">
      <c r="A125" s="90"/>
    </row>
    <row r="126" spans="1:1" s="110" customFormat="1" hidden="1" x14ac:dyDescent="0.2">
      <c r="A126" s="90"/>
    </row>
    <row r="127" spans="1:1" s="110" customFormat="1" hidden="1" x14ac:dyDescent="0.2">
      <c r="A127" s="90"/>
    </row>
    <row r="128" spans="1:1" s="110" customFormat="1" hidden="1" x14ac:dyDescent="0.2">
      <c r="A128" s="90"/>
    </row>
    <row r="129" spans="1:1" s="110" customFormat="1" hidden="1" x14ac:dyDescent="0.2">
      <c r="A129" s="90"/>
    </row>
    <row r="130" spans="1:1" s="110" customFormat="1" hidden="1" x14ac:dyDescent="0.2">
      <c r="A130" s="90"/>
    </row>
    <row r="131" spans="1:1" s="110" customFormat="1" hidden="1" x14ac:dyDescent="0.2">
      <c r="A131" s="90"/>
    </row>
    <row r="132" spans="1:1" s="110" customFormat="1" hidden="1" x14ac:dyDescent="0.2">
      <c r="A132" s="90"/>
    </row>
    <row r="133" spans="1:1" s="110" customFormat="1" hidden="1" x14ac:dyDescent="0.2">
      <c r="A133" s="90"/>
    </row>
    <row r="134" spans="1:1" s="110" customFormat="1" hidden="1" x14ac:dyDescent="0.2">
      <c r="A134" s="90"/>
    </row>
    <row r="135" spans="1:1" s="110" customFormat="1" hidden="1" x14ac:dyDescent="0.2">
      <c r="A135" s="90"/>
    </row>
    <row r="136" spans="1:1" s="110" customFormat="1" hidden="1" x14ac:dyDescent="0.2">
      <c r="A136" s="90"/>
    </row>
    <row r="137" spans="1:1" s="110" customFormat="1" hidden="1" x14ac:dyDescent="0.2">
      <c r="A137" s="90"/>
    </row>
    <row r="138" spans="1:1" s="110" customFormat="1" hidden="1" x14ac:dyDescent="0.2">
      <c r="A138" s="90"/>
    </row>
    <row r="139" spans="1:1" s="110" customFormat="1" hidden="1" x14ac:dyDescent="0.2">
      <c r="A139" s="90"/>
    </row>
    <row r="140" spans="1:1" s="110" customFormat="1" hidden="1" x14ac:dyDescent="0.2">
      <c r="A140" s="90"/>
    </row>
    <row r="141" spans="1:1" s="110" customFormat="1" hidden="1" x14ac:dyDescent="0.2">
      <c r="A141" s="90"/>
    </row>
    <row r="142" spans="1:1" s="110" customFormat="1" hidden="1" x14ac:dyDescent="0.2">
      <c r="A142" s="90"/>
    </row>
    <row r="143" spans="1:1" s="110" customFormat="1" hidden="1" x14ac:dyDescent="0.2">
      <c r="A143" s="90"/>
    </row>
    <row r="144" spans="1:1" s="110" customFormat="1" hidden="1" x14ac:dyDescent="0.2">
      <c r="A144" s="90"/>
    </row>
    <row r="145" spans="1:1" s="110" customFormat="1" hidden="1" x14ac:dyDescent="0.2">
      <c r="A145" s="90"/>
    </row>
    <row r="146" spans="1:1" s="110" customFormat="1" hidden="1" x14ac:dyDescent="0.2">
      <c r="A146" s="90"/>
    </row>
    <row r="147" spans="1:1" s="110" customFormat="1" hidden="1" x14ac:dyDescent="0.2">
      <c r="A147" s="90"/>
    </row>
    <row r="148" spans="1:1" s="110" customFormat="1" hidden="1" x14ac:dyDescent="0.2">
      <c r="A148" s="90"/>
    </row>
    <row r="149" spans="1:1" s="110" customFormat="1" hidden="1" x14ac:dyDescent="0.2">
      <c r="A149" s="90"/>
    </row>
    <row r="150" spans="1:1" s="110" customFormat="1" hidden="1" x14ac:dyDescent="0.2">
      <c r="A150" s="90"/>
    </row>
    <row r="151" spans="1:1" s="110" customFormat="1" hidden="1" x14ac:dyDescent="0.2">
      <c r="A151" s="90"/>
    </row>
    <row r="152" spans="1:1" s="110" customFormat="1" hidden="1" x14ac:dyDescent="0.2">
      <c r="A152" s="90"/>
    </row>
    <row r="153" spans="1:1" s="110" customFormat="1" hidden="1" x14ac:dyDescent="0.2">
      <c r="A153" s="90"/>
    </row>
    <row r="154" spans="1:1" s="110" customFormat="1" hidden="1" x14ac:dyDescent="0.2">
      <c r="A154" s="90"/>
    </row>
    <row r="155" spans="1:1" s="110" customFormat="1" hidden="1" x14ac:dyDescent="0.2">
      <c r="A155" s="90"/>
    </row>
    <row r="156" spans="1:1" s="110" customFormat="1" hidden="1" x14ac:dyDescent="0.2">
      <c r="A156" s="90"/>
    </row>
    <row r="157" spans="1:1" s="110" customFormat="1" hidden="1" x14ac:dyDescent="0.2">
      <c r="A157" s="90"/>
    </row>
    <row r="158" spans="1:1" s="110" customFormat="1" hidden="1" x14ac:dyDescent="0.2">
      <c r="A158" s="90"/>
    </row>
    <row r="159" spans="1:1" s="110" customFormat="1" hidden="1" x14ac:dyDescent="0.2">
      <c r="A159" s="90"/>
    </row>
    <row r="160" spans="1:1" s="110" customFormat="1" hidden="1" x14ac:dyDescent="0.2">
      <c r="A160" s="90"/>
    </row>
    <row r="161" spans="1:1" s="110" customFormat="1" hidden="1" x14ac:dyDescent="0.2">
      <c r="A161" s="90"/>
    </row>
    <row r="162" spans="1:1" s="110" customFormat="1" hidden="1" x14ac:dyDescent="0.2">
      <c r="A162" s="90"/>
    </row>
    <row r="163" spans="1:1" s="110" customFormat="1" hidden="1" x14ac:dyDescent="0.2">
      <c r="A163" s="90"/>
    </row>
    <row r="164" spans="1:1" s="110" customFormat="1" hidden="1" x14ac:dyDescent="0.2">
      <c r="A164" s="90"/>
    </row>
    <row r="165" spans="1:1" s="110" customFormat="1" hidden="1" x14ac:dyDescent="0.2">
      <c r="A165" s="90"/>
    </row>
    <row r="166" spans="1:1" s="110" customFormat="1" hidden="1" x14ac:dyDescent="0.2">
      <c r="A166" s="90"/>
    </row>
    <row r="167" spans="1:1" s="110" customFormat="1" hidden="1" x14ac:dyDescent="0.2">
      <c r="A167" s="90"/>
    </row>
    <row r="168" spans="1:1" s="110" customFormat="1" hidden="1" x14ac:dyDescent="0.2">
      <c r="A168" s="90"/>
    </row>
    <row r="169" spans="1:1" s="110" customFormat="1" hidden="1" x14ac:dyDescent="0.2">
      <c r="A169" s="90"/>
    </row>
    <row r="170" spans="1:1" s="110" customFormat="1" hidden="1" x14ac:dyDescent="0.2">
      <c r="A170" s="90"/>
    </row>
    <row r="171" spans="1:1" s="110" customFormat="1" hidden="1" x14ac:dyDescent="0.2">
      <c r="A171" s="90"/>
    </row>
    <row r="172" spans="1:1" s="110" customFormat="1" hidden="1" x14ac:dyDescent="0.2">
      <c r="A172" s="90"/>
    </row>
    <row r="173" spans="1:1" s="110" customFormat="1" hidden="1" x14ac:dyDescent="0.2">
      <c r="A173" s="90"/>
    </row>
    <row r="174" spans="1:1" s="110" customFormat="1" hidden="1" x14ac:dyDescent="0.2">
      <c r="A174" s="90"/>
    </row>
    <row r="175" spans="1:1" s="110" customFormat="1" hidden="1" x14ac:dyDescent="0.2">
      <c r="A175" s="90"/>
    </row>
    <row r="176" spans="1:1" s="110" customFormat="1" hidden="1" x14ac:dyDescent="0.2">
      <c r="A176" s="90"/>
    </row>
    <row r="177" spans="1:1" s="110" customFormat="1" hidden="1" x14ac:dyDescent="0.2">
      <c r="A177" s="90"/>
    </row>
    <row r="178" spans="1:1" s="110" customFormat="1" hidden="1" x14ac:dyDescent="0.2">
      <c r="A178" s="90"/>
    </row>
    <row r="179" spans="1:1" s="110" customFormat="1" hidden="1" x14ac:dyDescent="0.2">
      <c r="A179" s="90"/>
    </row>
    <row r="180" spans="1:1" s="110" customFormat="1" hidden="1" x14ac:dyDescent="0.2">
      <c r="A180" s="90"/>
    </row>
    <row r="181" spans="1:1" s="110" customFormat="1" hidden="1" x14ac:dyDescent="0.2">
      <c r="A181" s="90"/>
    </row>
    <row r="182" spans="1:1" s="110" customFormat="1" hidden="1" x14ac:dyDescent="0.2">
      <c r="A182" s="90"/>
    </row>
    <row r="183" spans="1:1" s="110" customFormat="1" hidden="1" x14ac:dyDescent="0.2">
      <c r="A183" s="90"/>
    </row>
    <row r="184" spans="1:1" s="110" customFormat="1" hidden="1" x14ac:dyDescent="0.2">
      <c r="A184" s="90"/>
    </row>
    <row r="185" spans="1:1" s="110" customFormat="1" hidden="1" x14ac:dyDescent="0.2">
      <c r="A185" s="90"/>
    </row>
    <row r="186" spans="1:1" s="110" customFormat="1" hidden="1" x14ac:dyDescent="0.2">
      <c r="A186" s="90"/>
    </row>
    <row r="187" spans="1:1" s="110" customFormat="1" hidden="1" x14ac:dyDescent="0.2">
      <c r="A187" s="90"/>
    </row>
    <row r="188" spans="1:1" s="110" customFormat="1" hidden="1" x14ac:dyDescent="0.2">
      <c r="A188" s="90"/>
    </row>
    <row r="189" spans="1:1" s="110" customFormat="1" hidden="1" x14ac:dyDescent="0.2">
      <c r="A189" s="90"/>
    </row>
    <row r="190" spans="1:1" s="110" customFormat="1" hidden="1" x14ac:dyDescent="0.2">
      <c r="A190" s="90"/>
    </row>
    <row r="191" spans="1:1" s="110" customFormat="1" hidden="1" x14ac:dyDescent="0.2">
      <c r="A191" s="90"/>
    </row>
    <row r="192" spans="1:1" s="110" customFormat="1" hidden="1" x14ac:dyDescent="0.2">
      <c r="A192" s="90"/>
    </row>
    <row r="193" spans="1:1" s="110" customFormat="1" hidden="1" x14ac:dyDescent="0.2">
      <c r="A193" s="90"/>
    </row>
    <row r="194" spans="1:1" s="110" customFormat="1" hidden="1" x14ac:dyDescent="0.2">
      <c r="A194" s="90"/>
    </row>
    <row r="195" spans="1:1" s="110" customFormat="1" hidden="1" x14ac:dyDescent="0.2">
      <c r="A195" s="90"/>
    </row>
    <row r="196" spans="1:1" s="110" customFormat="1" hidden="1" x14ac:dyDescent="0.2">
      <c r="A196" s="90"/>
    </row>
    <row r="197" spans="1:1" s="110" customFormat="1" hidden="1" x14ac:dyDescent="0.2">
      <c r="A197" s="90"/>
    </row>
    <row r="198" spans="1:1" s="110" customFormat="1" hidden="1" x14ac:dyDescent="0.2">
      <c r="A198" s="90"/>
    </row>
    <row r="199" spans="1:1" s="110" customFormat="1" hidden="1" x14ac:dyDescent="0.2">
      <c r="A199" s="90"/>
    </row>
    <row r="200" spans="1:1" s="110" customFormat="1" hidden="1" x14ac:dyDescent="0.2">
      <c r="A200" s="90"/>
    </row>
    <row r="201" spans="1:1" s="110" customFormat="1" hidden="1" x14ac:dyDescent="0.2">
      <c r="A201" s="90"/>
    </row>
    <row r="202" spans="1:1" s="110" customFormat="1" hidden="1" x14ac:dyDescent="0.2">
      <c r="A202" s="90"/>
    </row>
    <row r="203" spans="1:1" s="110" customFormat="1" hidden="1" x14ac:dyDescent="0.2">
      <c r="A203" s="90"/>
    </row>
    <row r="204" spans="1:1" s="110" customFormat="1" hidden="1" x14ac:dyDescent="0.2">
      <c r="A204" s="90"/>
    </row>
    <row r="205" spans="1:1" s="110" customFormat="1" hidden="1" x14ac:dyDescent="0.2">
      <c r="A205" s="90"/>
    </row>
    <row r="206" spans="1:1" s="110" customFormat="1" hidden="1" x14ac:dyDescent="0.2">
      <c r="A206" s="90"/>
    </row>
    <row r="207" spans="1:1" s="110" customFormat="1" hidden="1" x14ac:dyDescent="0.2">
      <c r="A207" s="90"/>
    </row>
    <row r="208" spans="1:1" s="110" customFormat="1" hidden="1" x14ac:dyDescent="0.2">
      <c r="A208" s="90"/>
    </row>
    <row r="209" spans="1:1" s="110" customFormat="1" hidden="1" x14ac:dyDescent="0.2">
      <c r="A209" s="90"/>
    </row>
    <row r="210" spans="1:1" s="110" customFormat="1" hidden="1" x14ac:dyDescent="0.2">
      <c r="A210" s="90"/>
    </row>
    <row r="211" spans="1:1" s="110" customFormat="1" hidden="1" x14ac:dyDescent="0.2">
      <c r="A211" s="90"/>
    </row>
    <row r="212" spans="1:1" s="110" customFormat="1" hidden="1" x14ac:dyDescent="0.2">
      <c r="A212" s="90"/>
    </row>
    <row r="213" spans="1:1" s="110" customFormat="1" hidden="1" x14ac:dyDescent="0.2">
      <c r="A213" s="90"/>
    </row>
    <row r="214" spans="1:1" s="110" customFormat="1" hidden="1" x14ac:dyDescent="0.2">
      <c r="A214" s="90"/>
    </row>
    <row r="215" spans="1:1" s="110" customFormat="1" hidden="1" x14ac:dyDescent="0.2">
      <c r="A215" s="90"/>
    </row>
    <row r="216" spans="1:1" s="110" customFormat="1" hidden="1" x14ac:dyDescent="0.2">
      <c r="A216" s="90"/>
    </row>
    <row r="217" spans="1:1" s="110" customFormat="1" hidden="1" x14ac:dyDescent="0.2">
      <c r="A217" s="90"/>
    </row>
    <row r="218" spans="1:1" s="110" customFormat="1" hidden="1" x14ac:dyDescent="0.2">
      <c r="A218" s="90"/>
    </row>
    <row r="219" spans="1:1" s="110" customFormat="1" hidden="1" x14ac:dyDescent="0.2">
      <c r="A219" s="90"/>
    </row>
    <row r="220" spans="1:1" s="110" customFormat="1" hidden="1" x14ac:dyDescent="0.2">
      <c r="A220" s="90"/>
    </row>
    <row r="221" spans="1:1" s="110" customFormat="1" hidden="1" x14ac:dyDescent="0.2">
      <c r="A221" s="90"/>
    </row>
    <row r="222" spans="1:1" s="110" customFormat="1" hidden="1" x14ac:dyDescent="0.2">
      <c r="A222" s="90"/>
    </row>
    <row r="223" spans="1:1" s="110" customFormat="1" hidden="1" x14ac:dyDescent="0.2">
      <c r="A223" s="90"/>
    </row>
    <row r="224" spans="1:1" s="110" customFormat="1" hidden="1" x14ac:dyDescent="0.2">
      <c r="A224" s="90"/>
    </row>
    <row r="225" spans="1:1" s="110" customFormat="1" hidden="1" x14ac:dyDescent="0.2">
      <c r="A225" s="90"/>
    </row>
    <row r="226" spans="1:1" s="110" customFormat="1" hidden="1" x14ac:dyDescent="0.2">
      <c r="A226" s="90"/>
    </row>
    <row r="227" spans="1:1" s="110" customFormat="1" hidden="1" x14ac:dyDescent="0.2">
      <c r="A227" s="90"/>
    </row>
    <row r="228" spans="1:1" s="110" customFormat="1" hidden="1" x14ac:dyDescent="0.2">
      <c r="A228" s="90"/>
    </row>
    <row r="229" spans="1:1" s="110" customFormat="1" hidden="1" x14ac:dyDescent="0.2">
      <c r="A229" s="90"/>
    </row>
    <row r="230" spans="1:1" s="110" customFormat="1" hidden="1" x14ac:dyDescent="0.2">
      <c r="A230" s="90"/>
    </row>
    <row r="231" spans="1:1" s="110" customFormat="1" hidden="1" x14ac:dyDescent="0.2">
      <c r="A231" s="90"/>
    </row>
    <row r="232" spans="1:1" s="110" customFormat="1" hidden="1" x14ac:dyDescent="0.2">
      <c r="A232" s="90"/>
    </row>
    <row r="233" spans="1:1" s="110" customFormat="1" hidden="1" x14ac:dyDescent="0.2">
      <c r="A233" s="90"/>
    </row>
    <row r="234" spans="1:1" s="110" customFormat="1" hidden="1" x14ac:dyDescent="0.2">
      <c r="A234" s="90"/>
    </row>
    <row r="235" spans="1:1" s="110" customFormat="1" hidden="1" x14ac:dyDescent="0.2">
      <c r="A235" s="90"/>
    </row>
    <row r="236" spans="1:1" s="110" customFormat="1" hidden="1" x14ac:dyDescent="0.2">
      <c r="A236" s="90"/>
    </row>
    <row r="237" spans="1:1" s="110" customFormat="1" hidden="1" x14ac:dyDescent="0.2">
      <c r="A237" s="90"/>
    </row>
    <row r="238" spans="1:1" s="110" customFormat="1" hidden="1" x14ac:dyDescent="0.2">
      <c r="A238" s="90"/>
    </row>
    <row r="239" spans="1:1" s="110" customFormat="1" hidden="1" x14ac:dyDescent="0.2">
      <c r="A239" s="90"/>
    </row>
    <row r="240" spans="1:1" s="110" customFormat="1" hidden="1" x14ac:dyDescent="0.2">
      <c r="A240" s="90"/>
    </row>
    <row r="241" spans="1:1" s="110" customFormat="1" hidden="1" x14ac:dyDescent="0.2">
      <c r="A241" s="90"/>
    </row>
    <row r="242" spans="1:1" s="110" customFormat="1" hidden="1" x14ac:dyDescent="0.2">
      <c r="A242" s="90"/>
    </row>
    <row r="243" spans="1:1" s="110" customFormat="1" hidden="1" x14ac:dyDescent="0.2">
      <c r="A243" s="90"/>
    </row>
    <row r="244" spans="1:1" s="110" customFormat="1" hidden="1" x14ac:dyDescent="0.2">
      <c r="A244" s="90"/>
    </row>
    <row r="245" spans="1:1" s="110" customFormat="1" hidden="1" x14ac:dyDescent="0.2">
      <c r="A245" s="90"/>
    </row>
    <row r="246" spans="1:1" s="110" customFormat="1" hidden="1" x14ac:dyDescent="0.2">
      <c r="A246" s="90"/>
    </row>
    <row r="247" spans="1:1" s="110" customFormat="1" hidden="1" x14ac:dyDescent="0.2">
      <c r="A247" s="90"/>
    </row>
    <row r="248" spans="1:1" s="110" customFormat="1" hidden="1" x14ac:dyDescent="0.2">
      <c r="A248" s="90"/>
    </row>
    <row r="249" spans="1:1" s="110" customFormat="1" hidden="1" x14ac:dyDescent="0.2">
      <c r="A249" s="90"/>
    </row>
    <row r="250" spans="1:1" s="110" customFormat="1" hidden="1" x14ac:dyDescent="0.2">
      <c r="A250" s="90"/>
    </row>
    <row r="251" spans="1:1" s="110" customFormat="1" hidden="1" x14ac:dyDescent="0.2">
      <c r="A251" s="90"/>
    </row>
    <row r="252" spans="1:1" s="110" customFormat="1" hidden="1" x14ac:dyDescent="0.2">
      <c r="A252" s="90"/>
    </row>
    <row r="253" spans="1:1" s="110" customFormat="1" hidden="1" x14ac:dyDescent="0.2">
      <c r="A253" s="90"/>
    </row>
    <row r="254" spans="1:1" s="110" customFormat="1" hidden="1" x14ac:dyDescent="0.2">
      <c r="A254" s="90"/>
    </row>
    <row r="255" spans="1:1" s="110" customFormat="1" hidden="1" x14ac:dyDescent="0.2">
      <c r="A255" s="90"/>
    </row>
    <row r="256" spans="1:1" s="110" customFormat="1" hidden="1" x14ac:dyDescent="0.2">
      <c r="A256" s="90"/>
    </row>
    <row r="257" spans="1:1" s="110" customFormat="1" hidden="1" x14ac:dyDescent="0.2">
      <c r="A257" s="90"/>
    </row>
    <row r="258" spans="1:1" s="110" customFormat="1" hidden="1" x14ac:dyDescent="0.2">
      <c r="A258" s="90"/>
    </row>
    <row r="259" spans="1:1" s="110" customFormat="1" hidden="1" x14ac:dyDescent="0.2">
      <c r="A259" s="90"/>
    </row>
    <row r="260" spans="1:1" s="110" customFormat="1" hidden="1" x14ac:dyDescent="0.2">
      <c r="A260" s="90"/>
    </row>
    <row r="261" spans="1:1" s="110" customFormat="1" hidden="1" x14ac:dyDescent="0.2">
      <c r="A261" s="90"/>
    </row>
    <row r="262" spans="1:1" s="110" customFormat="1" hidden="1" x14ac:dyDescent="0.2">
      <c r="A262" s="90"/>
    </row>
    <row r="263" spans="1:1" s="110" customFormat="1" hidden="1" x14ac:dyDescent="0.2">
      <c r="A263" s="90"/>
    </row>
    <row r="264" spans="1:1" s="110" customFormat="1" hidden="1" x14ac:dyDescent="0.2">
      <c r="A264" s="90"/>
    </row>
    <row r="265" spans="1:1" s="110" customFormat="1" hidden="1" x14ac:dyDescent="0.2">
      <c r="A265" s="90"/>
    </row>
    <row r="266" spans="1:1" s="110" customFormat="1" hidden="1" x14ac:dyDescent="0.2">
      <c r="A266" s="90"/>
    </row>
    <row r="267" spans="1:1" s="110" customFormat="1" hidden="1" x14ac:dyDescent="0.2">
      <c r="A267" s="90"/>
    </row>
    <row r="268" spans="1:1" s="110" customFormat="1" hidden="1" x14ac:dyDescent="0.2">
      <c r="A268" s="90"/>
    </row>
    <row r="269" spans="1:1" s="110" customFormat="1" hidden="1" x14ac:dyDescent="0.2">
      <c r="A269" s="90"/>
    </row>
    <row r="270" spans="1:1" s="110" customFormat="1" hidden="1" x14ac:dyDescent="0.2">
      <c r="A270" s="90"/>
    </row>
    <row r="271" spans="1:1" s="110" customFormat="1" hidden="1" x14ac:dyDescent="0.2">
      <c r="A271" s="90"/>
    </row>
    <row r="272" spans="1:1" s="110" customFormat="1" hidden="1" x14ac:dyDescent="0.2">
      <c r="A272" s="90"/>
    </row>
    <row r="273" spans="1:1" s="110" customFormat="1" hidden="1" x14ac:dyDescent="0.2">
      <c r="A273" s="90"/>
    </row>
    <row r="274" spans="1:1" s="110" customFormat="1" hidden="1" x14ac:dyDescent="0.2">
      <c r="A274" s="90"/>
    </row>
    <row r="275" spans="1:1" s="110" customFormat="1" hidden="1" x14ac:dyDescent="0.2">
      <c r="A275" s="90"/>
    </row>
    <row r="276" spans="1:1" s="110" customFormat="1" hidden="1" x14ac:dyDescent="0.2">
      <c r="A276" s="90"/>
    </row>
    <row r="277" spans="1:1" s="110" customFormat="1" hidden="1" x14ac:dyDescent="0.2">
      <c r="A277" s="90"/>
    </row>
    <row r="278" spans="1:1" s="110" customFormat="1" hidden="1" x14ac:dyDescent="0.2">
      <c r="A278" s="90"/>
    </row>
    <row r="279" spans="1:1" s="110" customFormat="1" hidden="1" x14ac:dyDescent="0.2">
      <c r="A279" s="90"/>
    </row>
    <row r="280" spans="1:1" s="110" customFormat="1" hidden="1" x14ac:dyDescent="0.2">
      <c r="A280" s="90"/>
    </row>
    <row r="281" spans="1:1" s="110" customFormat="1" hidden="1" x14ac:dyDescent="0.2">
      <c r="A281" s="90"/>
    </row>
    <row r="282" spans="1:1" s="110" customFormat="1" hidden="1" x14ac:dyDescent="0.2">
      <c r="A282" s="90"/>
    </row>
    <row r="283" spans="1:1" s="110" customFormat="1" hidden="1" x14ac:dyDescent="0.2">
      <c r="A283" s="90"/>
    </row>
    <row r="284" spans="1:1" s="110" customFormat="1" hidden="1" x14ac:dyDescent="0.2">
      <c r="A284" s="90"/>
    </row>
    <row r="285" spans="1:1" s="110" customFormat="1" hidden="1" x14ac:dyDescent="0.2">
      <c r="A285" s="90"/>
    </row>
    <row r="286" spans="1:1" s="110" customFormat="1" hidden="1" x14ac:dyDescent="0.2">
      <c r="A286" s="90"/>
    </row>
    <row r="287" spans="1:1" s="110" customFormat="1" hidden="1" x14ac:dyDescent="0.2">
      <c r="A287" s="90"/>
    </row>
    <row r="288" spans="1:1" s="110" customFormat="1" hidden="1" x14ac:dyDescent="0.2">
      <c r="A288" s="90"/>
    </row>
    <row r="289" spans="1:1" s="110" customFormat="1" hidden="1" x14ac:dyDescent="0.2">
      <c r="A289" s="90"/>
    </row>
    <row r="290" spans="1:1" s="110" customFormat="1" hidden="1" x14ac:dyDescent="0.2">
      <c r="A290" s="90"/>
    </row>
    <row r="291" spans="1:1" s="110" customFormat="1" hidden="1" x14ac:dyDescent="0.2">
      <c r="A291" s="90"/>
    </row>
    <row r="292" spans="1:1" s="110" customFormat="1" hidden="1" x14ac:dyDescent="0.2">
      <c r="A292" s="90"/>
    </row>
    <row r="293" spans="1:1" s="110" customFormat="1" hidden="1" x14ac:dyDescent="0.2">
      <c r="A293" s="90"/>
    </row>
    <row r="294" spans="1:1" s="110" customFormat="1" hidden="1" x14ac:dyDescent="0.2">
      <c r="A294" s="90"/>
    </row>
    <row r="295" spans="1:1" s="110" customFormat="1" hidden="1" x14ac:dyDescent="0.2">
      <c r="A295" s="90"/>
    </row>
    <row r="296" spans="1:1" s="110" customFormat="1" hidden="1" x14ac:dyDescent="0.2">
      <c r="A296" s="90"/>
    </row>
    <row r="297" spans="1:1" s="110" customFormat="1" hidden="1" x14ac:dyDescent="0.2">
      <c r="A297" s="90"/>
    </row>
    <row r="298" spans="1:1" s="110" customFormat="1" hidden="1" x14ac:dyDescent="0.2">
      <c r="A298" s="90"/>
    </row>
    <row r="299" spans="1:1" s="110" customFormat="1" hidden="1" x14ac:dyDescent="0.2">
      <c r="A299" s="90"/>
    </row>
    <row r="300" spans="1:1" s="110" customFormat="1" hidden="1" x14ac:dyDescent="0.2">
      <c r="A300" s="90"/>
    </row>
    <row r="301" spans="1:1" s="110" customFormat="1" hidden="1" x14ac:dyDescent="0.2">
      <c r="A301" s="90"/>
    </row>
    <row r="302" spans="1:1" s="110" customFormat="1" hidden="1" x14ac:dyDescent="0.2">
      <c r="A302" s="90"/>
    </row>
    <row r="303" spans="1:1" s="110" customFormat="1" hidden="1" x14ac:dyDescent="0.2">
      <c r="A303" s="90"/>
    </row>
    <row r="304" spans="1:1" s="110" customFormat="1" hidden="1" x14ac:dyDescent="0.2">
      <c r="A304" s="90"/>
    </row>
    <row r="305" spans="1:1" s="110" customFormat="1" hidden="1" x14ac:dyDescent="0.2">
      <c r="A305" s="90"/>
    </row>
    <row r="306" spans="1:1" s="110" customFormat="1" hidden="1" x14ac:dyDescent="0.2">
      <c r="A306" s="90"/>
    </row>
    <row r="307" spans="1:1" s="110" customFormat="1" hidden="1" x14ac:dyDescent="0.2">
      <c r="A307" s="90"/>
    </row>
    <row r="308" spans="1:1" s="110" customFormat="1" hidden="1" x14ac:dyDescent="0.2">
      <c r="A308" s="90"/>
    </row>
    <row r="309" spans="1:1" s="110" customFormat="1" hidden="1" x14ac:dyDescent="0.2">
      <c r="A309" s="90"/>
    </row>
    <row r="310" spans="1:1" s="110" customFormat="1" hidden="1" x14ac:dyDescent="0.2">
      <c r="A310" s="90"/>
    </row>
    <row r="311" spans="1:1" s="110" customFormat="1" hidden="1" x14ac:dyDescent="0.2">
      <c r="A311" s="90"/>
    </row>
    <row r="312" spans="1:1" s="110" customFormat="1" hidden="1" x14ac:dyDescent="0.2">
      <c r="A312" s="90"/>
    </row>
    <row r="313" spans="1:1" s="110" customFormat="1" hidden="1" x14ac:dyDescent="0.2">
      <c r="A313" s="90"/>
    </row>
    <row r="314" spans="1:1" s="110" customFormat="1" hidden="1" x14ac:dyDescent="0.2">
      <c r="A314" s="90"/>
    </row>
    <row r="315" spans="1:1" s="110" customFormat="1" hidden="1" x14ac:dyDescent="0.2">
      <c r="A315" s="90"/>
    </row>
    <row r="316" spans="1:1" s="110" customFormat="1" hidden="1" x14ac:dyDescent="0.2">
      <c r="A316" s="90"/>
    </row>
    <row r="317" spans="1:1" s="110" customFormat="1" hidden="1" x14ac:dyDescent="0.2">
      <c r="A317" s="90"/>
    </row>
    <row r="318" spans="1:1" s="110" customFormat="1" hidden="1" x14ac:dyDescent="0.2">
      <c r="A318" s="90"/>
    </row>
    <row r="319" spans="1:1" s="110" customFormat="1" hidden="1" x14ac:dyDescent="0.2">
      <c r="A319" s="90"/>
    </row>
    <row r="320" spans="1:1" s="110" customFormat="1" hidden="1" x14ac:dyDescent="0.2">
      <c r="A320" s="90"/>
    </row>
    <row r="321" spans="1:1" s="110" customFormat="1" hidden="1" x14ac:dyDescent="0.2">
      <c r="A321" s="90"/>
    </row>
    <row r="322" spans="1:1" s="110" customFormat="1" hidden="1" x14ac:dyDescent="0.2">
      <c r="A322" s="90"/>
    </row>
    <row r="323" spans="1:1" s="110" customFormat="1" hidden="1" x14ac:dyDescent="0.2">
      <c r="A323" s="90"/>
    </row>
    <row r="324" spans="1:1" s="110" customFormat="1" hidden="1" x14ac:dyDescent="0.2">
      <c r="A324" s="90"/>
    </row>
    <row r="325" spans="1:1" s="110" customFormat="1" hidden="1" x14ac:dyDescent="0.2">
      <c r="A325" s="90"/>
    </row>
    <row r="326" spans="1:1" s="110" customFormat="1" hidden="1" x14ac:dyDescent="0.2">
      <c r="A326" s="90"/>
    </row>
    <row r="327" spans="1:1" s="110" customFormat="1" hidden="1" x14ac:dyDescent="0.2">
      <c r="A327" s="90"/>
    </row>
    <row r="328" spans="1:1" s="110" customFormat="1" hidden="1" x14ac:dyDescent="0.2">
      <c r="A328" s="90"/>
    </row>
    <row r="329" spans="1:1" s="110" customFormat="1" hidden="1" x14ac:dyDescent="0.2">
      <c r="A329" s="90"/>
    </row>
    <row r="330" spans="1:1" s="110" customFormat="1" hidden="1" x14ac:dyDescent="0.2">
      <c r="A330" s="90"/>
    </row>
    <row r="331" spans="1:1" s="110" customFormat="1" hidden="1" x14ac:dyDescent="0.2">
      <c r="A331" s="90"/>
    </row>
    <row r="332" spans="1:1" s="110" customFormat="1" hidden="1" x14ac:dyDescent="0.2">
      <c r="A332" s="90"/>
    </row>
    <row r="333" spans="1:1" s="110" customFormat="1" hidden="1" x14ac:dyDescent="0.2">
      <c r="A333" s="90"/>
    </row>
    <row r="334" spans="1:1" s="110" customFormat="1" hidden="1" x14ac:dyDescent="0.2">
      <c r="A334" s="90"/>
    </row>
    <row r="335" spans="1:1" s="110" customFormat="1" hidden="1" x14ac:dyDescent="0.2">
      <c r="A335" s="90"/>
    </row>
    <row r="336" spans="1:1" s="110" customFormat="1" hidden="1" x14ac:dyDescent="0.2">
      <c r="A336" s="90"/>
    </row>
    <row r="337" spans="1:1" s="110" customFormat="1" hidden="1" x14ac:dyDescent="0.2">
      <c r="A337" s="90"/>
    </row>
    <row r="338" spans="1:1" s="110" customFormat="1" hidden="1" x14ac:dyDescent="0.2">
      <c r="A338" s="90"/>
    </row>
    <row r="339" spans="1:1" s="110" customFormat="1" hidden="1" x14ac:dyDescent="0.2">
      <c r="A339" s="90"/>
    </row>
    <row r="340" spans="1:1" s="110" customFormat="1" hidden="1" x14ac:dyDescent="0.2">
      <c r="A340" s="90"/>
    </row>
    <row r="341" spans="1:1" s="110" customFormat="1" hidden="1" x14ac:dyDescent="0.2">
      <c r="A341" s="90"/>
    </row>
    <row r="342" spans="1:1" hidden="1" x14ac:dyDescent="0.2"/>
    <row r="343" spans="1:1" hidden="1" x14ac:dyDescent="0.2"/>
    <row r="344" spans="1:1" hidden="1" x14ac:dyDescent="0.2"/>
    <row r="345" spans="1:1" hidden="1" x14ac:dyDescent="0.2"/>
    <row r="346" spans="1:1" hidden="1" x14ac:dyDescent="0.2"/>
    <row r="347" spans="1:1" hidden="1" x14ac:dyDescent="0.2"/>
    <row r="348" spans="1:1" hidden="1" x14ac:dyDescent="0.2"/>
    <row r="349" spans="1:1" hidden="1" x14ac:dyDescent="0.2"/>
    <row r="350" spans="1:1" hidden="1" x14ac:dyDescent="0.2"/>
    <row r="351" spans="1:1" hidden="1" x14ac:dyDescent="0.2"/>
    <row r="352" spans="1:1"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heetViews>
  <sheetFormatPr defaultRowHeight="12.75" x14ac:dyDescent="0.2"/>
  <cols>
    <col min="1" max="1" width="81.85546875" customWidth="1"/>
    <col min="2" max="2" width="33.42578125" customWidth="1"/>
    <col min="3" max="3" width="25.5703125" customWidth="1"/>
  </cols>
  <sheetData>
    <row r="1" spans="1:7" ht="15.75" x14ac:dyDescent="0.25">
      <c r="A1" s="19" t="s">
        <v>122</v>
      </c>
      <c r="B1" s="19"/>
      <c r="C1" s="15"/>
      <c r="D1" s="17"/>
      <c r="E1" s="2"/>
      <c r="F1" s="2"/>
      <c r="G1" s="2"/>
    </row>
    <row r="2" spans="1:7" x14ac:dyDescent="0.2">
      <c r="A2" s="15"/>
      <c r="B2" s="15"/>
    </row>
    <row r="3" spans="1:7" s="2" customFormat="1" ht="18" x14ac:dyDescent="0.25">
      <c r="A3" s="23" t="s">
        <v>121</v>
      </c>
      <c r="B3" s="23"/>
      <c r="C3" s="1"/>
      <c r="D3" s="1"/>
      <c r="E3" s="1"/>
      <c r="F3"/>
      <c r="G3"/>
    </row>
    <row r="4" spans="1:7" s="2" customFormat="1" x14ac:dyDescent="0.2">
      <c r="A4" s="1" t="s">
        <v>136</v>
      </c>
      <c r="B4" s="1"/>
      <c r="C4" s="1"/>
      <c r="D4" s="1"/>
      <c r="E4" s="1"/>
      <c r="F4"/>
      <c r="G4"/>
    </row>
    <row r="5" spans="1:7" x14ac:dyDescent="0.2">
      <c r="A5" s="1" t="s">
        <v>137</v>
      </c>
      <c r="B5" s="1"/>
      <c r="C5" s="1"/>
      <c r="D5" s="1"/>
      <c r="E5" s="1"/>
    </row>
    <row r="6" spans="1:7" x14ac:dyDescent="0.2">
      <c r="A6" s="8" t="s">
        <v>126</v>
      </c>
      <c r="B6" s="8"/>
      <c r="C6" s="1"/>
      <c r="D6" s="1"/>
      <c r="E6" s="1"/>
    </row>
    <row r="7" spans="1:7" x14ac:dyDescent="0.2">
      <c r="A7" s="1" t="s">
        <v>128</v>
      </c>
      <c r="B7" s="1"/>
      <c r="C7" s="1"/>
      <c r="D7" s="1"/>
      <c r="E7" s="1"/>
    </row>
    <row r="8" spans="1:7" x14ac:dyDescent="0.2">
      <c r="A8" s="1" t="s">
        <v>129</v>
      </c>
      <c r="B8" s="1"/>
      <c r="C8" s="1"/>
      <c r="D8" s="1"/>
      <c r="E8" s="1"/>
    </row>
    <row r="9" spans="1:7" x14ac:dyDescent="0.2">
      <c r="A9" s="1" t="s">
        <v>141</v>
      </c>
      <c r="B9" s="1"/>
      <c r="C9" s="1"/>
      <c r="D9" s="1"/>
      <c r="E9" s="1"/>
    </row>
    <row r="10" spans="1:7" x14ac:dyDescent="0.2">
      <c r="A10" s="1" t="s">
        <v>138</v>
      </c>
      <c r="B10" s="1"/>
      <c r="C10" s="1"/>
      <c r="D10" s="1"/>
      <c r="E10" s="1"/>
    </row>
    <row r="11" spans="1:7" x14ac:dyDescent="0.2">
      <c r="A11" s="1" t="s">
        <v>139</v>
      </c>
      <c r="B11" s="1"/>
      <c r="C11" s="1"/>
      <c r="D11" s="1"/>
      <c r="E11" s="1"/>
    </row>
    <row r="12" spans="1:7" x14ac:dyDescent="0.2">
      <c r="A12" s="1" t="s">
        <v>152</v>
      </c>
      <c r="B12" s="1"/>
      <c r="C12" s="1"/>
      <c r="D12" s="1"/>
      <c r="E12" s="1"/>
    </row>
    <row r="13" spans="1:7" x14ac:dyDescent="0.2">
      <c r="A13" s="1" t="s">
        <v>140</v>
      </c>
      <c r="B13" s="1"/>
      <c r="C13" s="1"/>
      <c r="D13" s="1"/>
      <c r="E13" s="1"/>
    </row>
    <row r="14" spans="1:7" x14ac:dyDescent="0.2">
      <c r="A14" s="1" t="s">
        <v>153</v>
      </c>
      <c r="B14" s="1"/>
      <c r="C14" s="1"/>
      <c r="D14" s="1"/>
      <c r="E14" s="1"/>
    </row>
    <row r="15" spans="1:7" x14ac:dyDescent="0.2">
      <c r="A15" s="1"/>
      <c r="B15" s="1"/>
      <c r="C15" s="1"/>
      <c r="D15" s="1"/>
      <c r="E15" s="1"/>
    </row>
    <row r="16" spans="1:7" ht="18" x14ac:dyDescent="0.25">
      <c r="A16" s="23" t="s">
        <v>154</v>
      </c>
      <c r="B16" s="23"/>
      <c r="C16" s="1"/>
      <c r="D16" s="1"/>
      <c r="E16" s="1"/>
    </row>
    <row r="17" spans="1:5" x14ac:dyDescent="0.2">
      <c r="A17" s="16" t="s">
        <v>156</v>
      </c>
      <c r="B17" s="16"/>
      <c r="C17" s="1"/>
      <c r="D17" s="1"/>
      <c r="E17" s="1"/>
    </row>
    <row r="18" spans="1:5" x14ac:dyDescent="0.2">
      <c r="A18" s="1" t="s">
        <v>161</v>
      </c>
      <c r="B18" s="1"/>
      <c r="C18" s="1"/>
      <c r="D18" s="1"/>
      <c r="E18" s="1"/>
    </row>
    <row r="19" spans="1:5" x14ac:dyDescent="0.2">
      <c r="A19" s="1"/>
      <c r="B19" s="1"/>
      <c r="C19" s="1"/>
      <c r="D19" s="1"/>
      <c r="E19" s="1"/>
    </row>
    <row r="20" spans="1:5" ht="18" x14ac:dyDescent="0.25">
      <c r="A20" s="23" t="s">
        <v>155</v>
      </c>
      <c r="B20" s="23"/>
      <c r="C20" s="1"/>
      <c r="D20" s="1"/>
      <c r="E20" s="1"/>
    </row>
    <row r="21" spans="1:5" x14ac:dyDescent="0.2">
      <c r="A21" s="16" t="s">
        <v>162</v>
      </c>
      <c r="B21" s="16"/>
      <c r="C21" s="1"/>
      <c r="D21" s="1"/>
      <c r="E21" s="1"/>
    </row>
    <row r="22" spans="1:5" x14ac:dyDescent="0.2">
      <c r="A22" s="1" t="s">
        <v>157</v>
      </c>
      <c r="B22" s="1"/>
      <c r="C22" s="1"/>
      <c r="D22" s="1"/>
      <c r="E22" s="1"/>
    </row>
    <row r="23" spans="1:5" x14ac:dyDescent="0.2">
      <c r="A23" s="1" t="s">
        <v>158</v>
      </c>
      <c r="B23" s="1"/>
      <c r="C23" s="1"/>
      <c r="D23" s="1"/>
      <c r="E23" s="1"/>
    </row>
    <row r="24" spans="1:5" x14ac:dyDescent="0.2">
      <c r="A24" s="1" t="s">
        <v>159</v>
      </c>
      <c r="B24" s="1"/>
      <c r="C24" s="1"/>
      <c r="D24" s="1"/>
      <c r="E24" s="1"/>
    </row>
    <row r="25" spans="1:5" x14ac:dyDescent="0.2">
      <c r="A25" s="16" t="s">
        <v>163</v>
      </c>
      <c r="B25" s="16"/>
    </row>
    <row r="26" spans="1:5" x14ac:dyDescent="0.2">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106"/>
  <sheetViews>
    <sheetView zoomScaleNormal="100" workbookViewId="0">
      <pane xSplit="1" ySplit="4" topLeftCell="B5" activePane="bottomRight" state="frozen"/>
      <selection pane="topRight" activeCell="B1" sqref="B1"/>
      <selection pane="bottomLeft" activeCell="A5" sqref="A5"/>
      <selection pane="bottomRight" activeCell="B18" sqref="B18"/>
    </sheetView>
  </sheetViews>
  <sheetFormatPr defaultColWidth="9.140625" defaultRowHeight="12.75" x14ac:dyDescent="0.2"/>
  <cols>
    <col min="1" max="1" width="36.7109375" bestFit="1" customWidth="1"/>
    <col min="2" max="2" width="14.5703125" customWidth="1"/>
    <col min="3" max="57" width="14.7109375" customWidth="1"/>
    <col min="58" max="58" width="14.7109375" style="87" customWidth="1"/>
  </cols>
  <sheetData>
    <row r="1" spans="1:98" ht="26.25" x14ac:dyDescent="0.4">
      <c r="A1" s="138" t="s">
        <v>365</v>
      </c>
      <c r="B1" s="138"/>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331</v>
      </c>
      <c r="B2" s="28" t="s">
        <v>172</v>
      </c>
      <c r="C2" s="29" t="s">
        <v>173</v>
      </c>
      <c r="D2" s="29" t="s">
        <v>364</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361</v>
      </c>
      <c r="B3" s="40" t="s">
        <v>154</v>
      </c>
      <c r="C3" s="40" t="s">
        <v>154</v>
      </c>
      <c r="D3" s="40"/>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+E6+F6+G6+D6</f>
        <v>550579115.97912502</v>
      </c>
      <c r="C6" s="65"/>
      <c r="D6" s="65">
        <v>6699169.3151562503</v>
      </c>
      <c r="E6" s="65">
        <v>6879377.3022187501</v>
      </c>
      <c r="F6" s="65">
        <v>537000569.36175001</v>
      </c>
      <c r="G6" s="65"/>
      <c r="H6" s="65"/>
      <c r="I6" s="65"/>
      <c r="J6" s="66"/>
      <c r="K6" s="65"/>
      <c r="L6" s="65"/>
      <c r="M6" s="65"/>
      <c r="N6" s="67"/>
      <c r="O6" s="65"/>
      <c r="P6" s="65"/>
      <c r="Q6" s="65"/>
      <c r="R6" s="65">
        <f t="shared" ref="R6:R11" si="0">SUM(S6:V6)</f>
        <v>71842291.116374984</v>
      </c>
      <c r="S6" s="65">
        <v>71842291.116374984</v>
      </c>
      <c r="T6" s="65"/>
      <c r="U6" s="65"/>
      <c r="V6" s="65"/>
      <c r="W6" s="67">
        <v>1435826.6926875</v>
      </c>
      <c r="X6" s="65">
        <f t="shared" ref="X6:X11" si="1">SUM(Y6:AC6)</f>
        <v>106031.75258422851</v>
      </c>
      <c r="Y6" s="65">
        <v>106031.75258422851</v>
      </c>
      <c r="Z6" s="65"/>
      <c r="AA6" s="65"/>
      <c r="AB6" s="65"/>
      <c r="AC6" s="65"/>
      <c r="AD6" s="66"/>
      <c r="AE6" s="65"/>
      <c r="AF6" s="65"/>
      <c r="AG6" s="65"/>
      <c r="AH6" s="65"/>
      <c r="AI6" s="65">
        <v>3216577.6243125</v>
      </c>
      <c r="AJ6" s="65"/>
      <c r="AK6" s="65"/>
      <c r="AL6" s="65"/>
      <c r="AM6" s="65"/>
      <c r="AN6" s="65">
        <v>1371609.1703124999</v>
      </c>
      <c r="AO6" s="65"/>
      <c r="AP6" s="65"/>
      <c r="AQ6" s="65"/>
      <c r="AR6" s="65"/>
      <c r="AS6" s="65"/>
      <c r="AT6" s="65"/>
      <c r="AU6" s="65"/>
      <c r="AV6" s="65">
        <f>+AV89*3.6/0.33</f>
        <v>0</v>
      </c>
      <c r="AW6" s="65">
        <f>+AW89*3.6</f>
        <v>0</v>
      </c>
      <c r="AX6" s="65">
        <f>+AX89*3.6/0.1</f>
        <v>0</v>
      </c>
      <c r="AY6" s="65">
        <f>+AY89*3.6</f>
        <v>0</v>
      </c>
      <c r="AZ6" s="65">
        <f>+AZ89*3.6</f>
        <v>0</v>
      </c>
      <c r="BA6" s="65">
        <f>+BA89*3.6</f>
        <v>0</v>
      </c>
      <c r="BB6" s="65"/>
      <c r="BC6" s="65"/>
      <c r="BD6" s="65"/>
      <c r="BE6" s="65">
        <f>-BE17</f>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ref="B7:B11" si="2">+E7+F7+G7+D7</f>
        <v>0</v>
      </c>
      <c r="C7" s="65"/>
      <c r="D7" s="65"/>
      <c r="E7" s="65"/>
      <c r="F7" s="65"/>
      <c r="G7" s="65"/>
      <c r="H7" s="65"/>
      <c r="I7" s="65"/>
      <c r="J7" s="65"/>
      <c r="K7" s="65"/>
      <c r="L7" s="65"/>
      <c r="M7" s="65"/>
      <c r="N7" s="67"/>
      <c r="O7" s="65"/>
      <c r="P7" s="65"/>
      <c r="Q7" s="65"/>
      <c r="R7" s="65">
        <f t="shared" si="0"/>
        <v>0</v>
      </c>
      <c r="S7" s="65"/>
      <c r="T7" s="65"/>
      <c r="U7" s="65"/>
      <c r="V7" s="65"/>
      <c r="W7" s="67"/>
      <c r="X7" s="65">
        <f t="shared" si="1"/>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 t="shared" si="2"/>
        <v>3082657.0183052733</v>
      </c>
      <c r="C8" s="65"/>
      <c r="D8" s="65">
        <v>526799.05828515626</v>
      </c>
      <c r="E8" s="65"/>
      <c r="F8" s="65">
        <v>2555857.960020117</v>
      </c>
      <c r="G8" s="65"/>
      <c r="H8" s="65"/>
      <c r="I8" s="65"/>
      <c r="J8" s="65"/>
      <c r="K8" s="65"/>
      <c r="L8" s="65"/>
      <c r="M8" s="65"/>
      <c r="N8" s="67"/>
      <c r="O8" s="65"/>
      <c r="P8" s="65"/>
      <c r="Q8" s="65"/>
      <c r="R8" s="65">
        <f t="shared" si="0"/>
        <v>0</v>
      </c>
      <c r="S8" s="65"/>
      <c r="T8" s="65"/>
      <c r="U8" s="65"/>
      <c r="V8" s="65"/>
      <c r="W8" s="67">
        <v>6969711.2900625002</v>
      </c>
      <c r="X8" s="65">
        <f t="shared" si="1"/>
        <v>56231909.737499997</v>
      </c>
      <c r="Y8" s="65">
        <v>56231909.737499997</v>
      </c>
      <c r="Z8" s="65"/>
      <c r="AA8" s="65"/>
      <c r="AB8" s="65"/>
      <c r="AC8" s="65"/>
      <c r="AD8" s="65"/>
      <c r="AE8" s="65"/>
      <c r="AF8" s="65">
        <v>312935.96628710936</v>
      </c>
      <c r="AG8" s="65">
        <v>5147968.6088281246</v>
      </c>
      <c r="AH8" s="65"/>
      <c r="AI8" s="65">
        <v>100650.87734228515</v>
      </c>
      <c r="AJ8" s="65"/>
      <c r="AK8" s="65">
        <v>6521.3531938323968</v>
      </c>
      <c r="AL8" s="65">
        <v>16880025.081250001</v>
      </c>
      <c r="AM8" s="65">
        <v>106362.36627246095</v>
      </c>
      <c r="AN8" s="65"/>
      <c r="AO8" s="65"/>
      <c r="AP8" s="65">
        <v>19.356459987163543</v>
      </c>
      <c r="AQ8" s="65">
        <v>58.748039252758026</v>
      </c>
      <c r="AR8" s="65">
        <v>61.462663292884827</v>
      </c>
      <c r="AS8" s="65"/>
      <c r="AT8" s="65"/>
      <c r="AU8" s="65"/>
      <c r="AV8" s="65"/>
      <c r="AW8" s="65"/>
      <c r="AX8" s="65"/>
      <c r="AY8" s="65"/>
      <c r="AZ8" s="65"/>
      <c r="BA8" s="65"/>
      <c r="BB8" s="65"/>
      <c r="BC8" s="65"/>
      <c r="BD8" s="65"/>
      <c r="BE8" s="65"/>
      <c r="BF8" s="68"/>
    </row>
    <row r="9" spans="1:98" x14ac:dyDescent="0.2">
      <c r="A9" s="64" t="s">
        <v>238</v>
      </c>
      <c r="B9" s="65">
        <f t="shared" si="2"/>
        <v>-181326144.76551563</v>
      </c>
      <c r="C9" s="65"/>
      <c r="D9" s="65">
        <v>-4864821.4626875008</v>
      </c>
      <c r="E9" s="65">
        <v>-3384429.0138281249</v>
      </c>
      <c r="F9" s="65">
        <v>-173076894.289</v>
      </c>
      <c r="G9" s="65"/>
      <c r="H9" s="65"/>
      <c r="I9" s="65"/>
      <c r="J9" s="65"/>
      <c r="K9" s="65"/>
      <c r="L9" s="65"/>
      <c r="M9" s="65"/>
      <c r="N9" s="67"/>
      <c r="O9" s="65"/>
      <c r="P9" s="65"/>
      <c r="Q9" s="65"/>
      <c r="R9" s="65">
        <f t="shared" si="0"/>
        <v>0</v>
      </c>
      <c r="S9" s="65"/>
      <c r="T9" s="65"/>
      <c r="U9" s="65"/>
      <c r="V9" s="65"/>
      <c r="W9" s="67">
        <v>-28005.311249999999</v>
      </c>
      <c r="X9" s="65">
        <f t="shared" si="1"/>
        <v>0</v>
      </c>
      <c r="Y9" s="65"/>
      <c r="Z9" s="65"/>
      <c r="AA9" s="65"/>
      <c r="AB9" s="65"/>
      <c r="AC9" s="65"/>
      <c r="AD9" s="65"/>
      <c r="AE9" s="65"/>
      <c r="AF9" s="65">
        <v>-178599.60275292967</v>
      </c>
      <c r="AG9" s="65">
        <v>-2634741.7851953125</v>
      </c>
      <c r="AH9" s="65"/>
      <c r="AI9" s="65">
        <v>-76051.116787597668</v>
      </c>
      <c r="AJ9" s="65"/>
      <c r="AK9" s="65">
        <v>-125308.64513208006</v>
      </c>
      <c r="AL9" s="65">
        <v>-4989035.2734375</v>
      </c>
      <c r="AM9" s="65">
        <v>-1367652.6680351563</v>
      </c>
      <c r="AN9" s="65">
        <v>-610689.86367187498</v>
      </c>
      <c r="AO9" s="65">
        <v>-25487.973040771485</v>
      </c>
      <c r="AP9" s="65">
        <v>-24.608670526742934</v>
      </c>
      <c r="AQ9" s="65">
        <v>232.46046579837798</v>
      </c>
      <c r="AR9" s="65">
        <v>53.613855636119844</v>
      </c>
      <c r="AS9" s="65"/>
      <c r="AT9" s="65"/>
      <c r="AU9" s="65"/>
      <c r="AV9" s="65"/>
      <c r="AW9" s="65"/>
      <c r="AX9" s="65"/>
      <c r="AY9" s="65"/>
      <c r="AZ9" s="65"/>
      <c r="BA9" s="65"/>
      <c r="BB9" s="65"/>
      <c r="BC9" s="65"/>
      <c r="BD9" s="65"/>
      <c r="BE9" s="65"/>
      <c r="BF9" s="68"/>
    </row>
    <row r="10" spans="1:98" x14ac:dyDescent="0.2">
      <c r="A10" s="64" t="s">
        <v>239</v>
      </c>
      <c r="B10" s="65">
        <f t="shared" si="2"/>
        <v>0</v>
      </c>
      <c r="C10" s="65"/>
      <c r="D10" s="65"/>
      <c r="E10" s="65"/>
      <c r="F10" s="65"/>
      <c r="G10" s="65"/>
      <c r="H10" s="65"/>
      <c r="I10" s="65"/>
      <c r="J10" s="65"/>
      <c r="K10" s="65"/>
      <c r="L10" s="65"/>
      <c r="M10" s="65"/>
      <c r="N10" s="67"/>
      <c r="O10" s="65"/>
      <c r="P10" s="65"/>
      <c r="Q10" s="65"/>
      <c r="R10" s="65">
        <f t="shared" si="0"/>
        <v>0</v>
      </c>
      <c r="S10" s="65"/>
      <c r="T10" s="65"/>
      <c r="U10" s="65"/>
      <c r="V10" s="65"/>
      <c r="W10" s="67"/>
      <c r="X10" s="65">
        <f t="shared" si="1"/>
        <v>0</v>
      </c>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 t="shared" si="2"/>
        <v>0</v>
      </c>
      <c r="C11" s="65"/>
      <c r="D11" s="65"/>
      <c r="E11" s="65"/>
      <c r="F11" s="65"/>
      <c r="G11" s="65"/>
      <c r="H11" s="65"/>
      <c r="I11" s="65"/>
      <c r="J11" s="65"/>
      <c r="K11" s="65"/>
      <c r="L11" s="65"/>
      <c r="M11" s="65"/>
      <c r="N11" s="67"/>
      <c r="O11" s="65"/>
      <c r="P11" s="65"/>
      <c r="Q11" s="65"/>
      <c r="R11" s="65">
        <f t="shared" si="0"/>
        <v>0</v>
      </c>
      <c r="S11" s="65"/>
      <c r="T11" s="65"/>
      <c r="U11" s="65"/>
      <c r="V11" s="65"/>
      <c r="W11" s="67"/>
      <c r="X11" s="65">
        <f t="shared" si="1"/>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71">
        <f>SUM(B6:B11)</f>
        <v>372335628.2319147</v>
      </c>
      <c r="C12" s="71">
        <f t="shared" ref="C12:BF12" si="3">SUM(C6:C11)</f>
        <v>0</v>
      </c>
      <c r="D12" s="71"/>
      <c r="E12" s="71">
        <f t="shared" si="3"/>
        <v>3494948.2883906253</v>
      </c>
      <c r="F12" s="71">
        <f t="shared" si="3"/>
        <v>366479533.03277004</v>
      </c>
      <c r="G12" s="71">
        <f t="shared" si="3"/>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71">
        <f t="shared" si="3"/>
        <v>71842291.116374984</v>
      </c>
      <c r="S12" s="71">
        <f t="shared" si="3"/>
        <v>71842291.116374984</v>
      </c>
      <c r="T12" s="71">
        <f t="shared" si="3"/>
        <v>0</v>
      </c>
      <c r="U12" s="71">
        <f t="shared" si="3"/>
        <v>0</v>
      </c>
      <c r="V12" s="71">
        <f t="shared" si="3"/>
        <v>0</v>
      </c>
      <c r="W12" s="72">
        <f t="shared" si="3"/>
        <v>8377532.6715000002</v>
      </c>
      <c r="X12" s="72">
        <f t="shared" si="3"/>
        <v>56337941.490084223</v>
      </c>
      <c r="Y12" s="71">
        <f t="shared" si="3"/>
        <v>56337941.490084223</v>
      </c>
      <c r="Z12" s="71">
        <f t="shared" si="3"/>
        <v>0</v>
      </c>
      <c r="AA12" s="71">
        <f t="shared" si="3"/>
        <v>0</v>
      </c>
      <c r="AB12" s="71">
        <f t="shared" si="3"/>
        <v>0</v>
      </c>
      <c r="AC12" s="71">
        <f t="shared" si="3"/>
        <v>0</v>
      </c>
      <c r="AD12" s="71">
        <f t="shared" si="3"/>
        <v>0</v>
      </c>
      <c r="AE12" s="71">
        <f t="shared" si="3"/>
        <v>0</v>
      </c>
      <c r="AF12" s="71">
        <f t="shared" si="3"/>
        <v>134336.36353417969</v>
      </c>
      <c r="AG12" s="71">
        <f t="shared" si="3"/>
        <v>2513226.8236328121</v>
      </c>
      <c r="AH12" s="71">
        <f t="shared" si="3"/>
        <v>0</v>
      </c>
      <c r="AI12" s="71">
        <f t="shared" si="3"/>
        <v>3241177.3848671876</v>
      </c>
      <c r="AJ12" s="71">
        <f t="shared" si="3"/>
        <v>0</v>
      </c>
      <c r="AK12" s="71">
        <f t="shared" si="3"/>
        <v>-118787.29193824765</v>
      </c>
      <c r="AL12" s="71">
        <f t="shared" si="3"/>
        <v>11890989.807812501</v>
      </c>
      <c r="AM12" s="71">
        <f t="shared" si="3"/>
        <v>-1261290.3017626954</v>
      </c>
      <c r="AN12" s="71">
        <f t="shared" si="3"/>
        <v>760919.30664062488</v>
      </c>
      <c r="AO12" s="71">
        <f t="shared" si="3"/>
        <v>-25487.973040771485</v>
      </c>
      <c r="AP12" s="71">
        <f t="shared" si="3"/>
        <v>-5.2522105395793908</v>
      </c>
      <c r="AQ12" s="71">
        <f t="shared" si="3"/>
        <v>291.208505051136</v>
      </c>
      <c r="AR12" s="71">
        <f t="shared" si="3"/>
        <v>115.07651892900466</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1">
        <f t="shared" si="3"/>
        <v>0</v>
      </c>
      <c r="BF12" s="73">
        <f t="shared" si="3"/>
        <v>0</v>
      </c>
    </row>
    <row r="13" spans="1:98" x14ac:dyDescent="0.2">
      <c r="A13" s="64" t="s">
        <v>242</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 t="shared" ref="B14" si="4">+E14+F14+G14+D14</f>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0</v>
      </c>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-(B12+(B14+B17+B36+B49)-B51)</f>
        <v>-25973134.937928185</v>
      </c>
      <c r="C15" s="65">
        <f t="shared" ref="C15:AY15" si="5">-(C12+(C14+C17+C36+C49)-C51)</f>
        <v>0</v>
      </c>
      <c r="D15" s="65"/>
      <c r="E15" s="65">
        <f t="shared" si="5"/>
        <v>-0.36986718792468309</v>
      </c>
      <c r="F15" s="65">
        <f t="shared" si="5"/>
        <v>-19566552.738477275</v>
      </c>
      <c r="G15" s="65">
        <f t="shared" si="5"/>
        <v>0</v>
      </c>
      <c r="H15" s="65">
        <f t="shared" si="5"/>
        <v>0</v>
      </c>
      <c r="I15" s="65">
        <f t="shared" si="5"/>
        <v>0</v>
      </c>
      <c r="J15" s="65">
        <f t="shared" si="5"/>
        <v>0</v>
      </c>
      <c r="K15" s="65">
        <f t="shared" si="5"/>
        <v>4197865.259768066</v>
      </c>
      <c r="L15" s="65">
        <f t="shared" si="5"/>
        <v>0</v>
      </c>
      <c r="M15" s="65">
        <f t="shared" si="5"/>
        <v>0</v>
      </c>
      <c r="N15" s="65">
        <f t="shared" si="5"/>
        <v>56028.981120462297</v>
      </c>
      <c r="O15" s="65">
        <f t="shared" si="5"/>
        <v>0</v>
      </c>
      <c r="P15" s="65">
        <f t="shared" si="5"/>
        <v>0</v>
      </c>
      <c r="Q15" s="65">
        <f t="shared" si="5"/>
        <v>0</v>
      </c>
      <c r="R15" s="65">
        <f t="shared" si="5"/>
        <v>-320944.1636171788</v>
      </c>
      <c r="S15" s="65">
        <f t="shared" si="5"/>
        <v>-320944.1636171788</v>
      </c>
      <c r="T15" s="65">
        <f t="shared" si="5"/>
        <v>0</v>
      </c>
      <c r="U15" s="65">
        <f t="shared" si="5"/>
        <v>0</v>
      </c>
      <c r="V15" s="65">
        <f t="shared" si="5"/>
        <v>0</v>
      </c>
      <c r="W15" s="65">
        <f t="shared" si="5"/>
        <v>751251.67809382454</v>
      </c>
      <c r="X15" s="65">
        <f>-(X12+(X14+X17+X36+X49)-X51)</f>
        <v>-24864704.1387561</v>
      </c>
      <c r="Y15" s="65">
        <f t="shared" si="5"/>
        <v>2.1167907789349556</v>
      </c>
      <c r="Z15" s="65">
        <f t="shared" si="5"/>
        <v>0</v>
      </c>
      <c r="AA15" s="65">
        <f t="shared" si="5"/>
        <v>0</v>
      </c>
      <c r="AB15" s="65">
        <f t="shared" si="5"/>
        <v>0</v>
      </c>
      <c r="AC15" s="65">
        <f t="shared" si="5"/>
        <v>-24864706.255546879</v>
      </c>
      <c r="AD15" s="65">
        <f t="shared" si="5"/>
        <v>-2391475.6774999998</v>
      </c>
      <c r="AE15" s="65">
        <f t="shared" si="5"/>
        <v>0</v>
      </c>
      <c r="AF15" s="65">
        <f t="shared" si="5"/>
        <v>-390279.52808451944</v>
      </c>
      <c r="AG15" s="65">
        <f t="shared" si="5"/>
        <v>3276228.843912188</v>
      </c>
      <c r="AH15" s="65">
        <f t="shared" si="5"/>
        <v>0</v>
      </c>
      <c r="AI15" s="65">
        <f t="shared" si="5"/>
        <v>76050.17724609375</v>
      </c>
      <c r="AJ15" s="65">
        <f t="shared" si="5"/>
        <v>0</v>
      </c>
      <c r="AK15" s="65">
        <f t="shared" si="5"/>
        <v>-0.11550588416866958</v>
      </c>
      <c r="AL15" s="65">
        <f t="shared" si="5"/>
        <v>3061361.9348329529</v>
      </c>
      <c r="AM15" s="65">
        <f t="shared" si="5"/>
        <v>-4.962698370218277E-2</v>
      </c>
      <c r="AN15" s="65">
        <f t="shared" si="5"/>
        <v>-7.1679687360301614E-2</v>
      </c>
      <c r="AO15" s="65">
        <f t="shared" si="5"/>
        <v>-281779.47969360347</v>
      </c>
      <c r="AP15" s="65">
        <f t="shared" si="5"/>
        <v>-393325.63587539789</v>
      </c>
      <c r="AQ15" s="65">
        <f t="shared" si="5"/>
        <v>-1164412.0402628637</v>
      </c>
      <c r="AR15" s="65">
        <f t="shared" si="5"/>
        <v>-29329.759392464159</v>
      </c>
      <c r="AS15" s="65">
        <f t="shared" si="5"/>
        <v>0</v>
      </c>
      <c r="AT15" s="65">
        <f t="shared" si="5"/>
        <v>0</v>
      </c>
      <c r="AU15" s="65">
        <f t="shared" si="5"/>
        <v>0</v>
      </c>
      <c r="AV15" s="65">
        <f t="shared" si="5"/>
        <v>0</v>
      </c>
      <c r="AW15" s="65">
        <f t="shared" si="5"/>
        <v>0</v>
      </c>
      <c r="AX15" s="65">
        <f t="shared" si="5"/>
        <v>0</v>
      </c>
      <c r="AY15" s="65">
        <f t="shared" si="5"/>
        <v>0</v>
      </c>
      <c r="AZ15" s="65">
        <f>-(AZ12+(AZ14+AZ17+AZ36+AZ49)-AZ51)</f>
        <v>0</v>
      </c>
      <c r="BA15" s="65">
        <f>-(BA12+(BA14+BA17+BA36+BA49)-BA51)</f>
        <v>0</v>
      </c>
      <c r="BB15" s="65">
        <f>-(BB12+(BB14+BB17+BB36+BB49)-BB51)</f>
        <v>0</v>
      </c>
      <c r="BC15" s="65">
        <f>-(BC12+(BC14+BC17+BC36+BC49)-BC51)</f>
        <v>0</v>
      </c>
      <c r="BD15" s="65">
        <f>-(BD12+(BD14+BD17+BD36+BD49)-BD51)</f>
        <v>0</v>
      </c>
      <c r="BE15" s="65">
        <f>-(BE12+(BE14+BE36+BE49)-BE51)</f>
        <v>0</v>
      </c>
      <c r="BF15" s="68">
        <f>-(BF12+(BF14+BF36+BF49)-BF51)</f>
        <v>0</v>
      </c>
    </row>
    <row r="16" spans="1:98" x14ac:dyDescent="0.2">
      <c r="A16" s="64" t="s">
        <v>242</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SUM(B18:B34)</f>
        <v>-310565497.21028727</v>
      </c>
      <c r="C17" s="71">
        <f t="shared" ref="C17:BF17" si="6">SUM(C18:C34)</f>
        <v>0</v>
      </c>
      <c r="D17" s="71"/>
      <c r="E17" s="71">
        <f t="shared" si="6"/>
        <v>-3494947.9185234373</v>
      </c>
      <c r="F17" s="71">
        <f t="shared" si="6"/>
        <v>-307070549.29176384</v>
      </c>
      <c r="G17" s="71">
        <f t="shared" si="6"/>
        <v>0</v>
      </c>
      <c r="H17" s="71">
        <f t="shared" si="6"/>
        <v>0</v>
      </c>
      <c r="I17" s="71">
        <f t="shared" si="6"/>
        <v>0</v>
      </c>
      <c r="J17" s="71">
        <f t="shared" si="6"/>
        <v>0</v>
      </c>
      <c r="K17" s="71">
        <f t="shared" si="6"/>
        <v>-3610164.0906249997</v>
      </c>
      <c r="L17" s="71">
        <f t="shared" si="6"/>
        <v>0</v>
      </c>
      <c r="M17" s="71">
        <f t="shared" si="6"/>
        <v>0</v>
      </c>
      <c r="N17" s="72">
        <f t="shared" si="6"/>
        <v>1028465.83328125</v>
      </c>
      <c r="O17" s="71">
        <f t="shared" si="6"/>
        <v>1109591.5631835938</v>
      </c>
      <c r="P17" s="71">
        <f t="shared" si="6"/>
        <v>5561613.4199999999</v>
      </c>
      <c r="Q17" s="71">
        <f t="shared" si="6"/>
        <v>0</v>
      </c>
      <c r="R17" s="71">
        <f t="shared" si="6"/>
        <v>-24785941.375</v>
      </c>
      <c r="S17" s="71">
        <f t="shared" si="6"/>
        <v>-24785941.375</v>
      </c>
      <c r="T17" s="71">
        <f t="shared" si="6"/>
        <v>0</v>
      </c>
      <c r="U17" s="71">
        <f t="shared" si="6"/>
        <v>0</v>
      </c>
      <c r="V17" s="71">
        <f t="shared" si="6"/>
        <v>0</v>
      </c>
      <c r="W17" s="72">
        <f t="shared" si="6"/>
        <v>-4959174.7255781256</v>
      </c>
      <c r="X17" s="72">
        <f t="shared" si="6"/>
        <v>-31473237.351328123</v>
      </c>
      <c r="Y17" s="71">
        <f t="shared" si="6"/>
        <v>-56337943.606875002</v>
      </c>
      <c r="Z17" s="71">
        <f t="shared" si="6"/>
        <v>0</v>
      </c>
      <c r="AA17" s="71">
        <f t="shared" si="6"/>
        <v>0</v>
      </c>
      <c r="AB17" s="71">
        <f t="shared" si="6"/>
        <v>0</v>
      </c>
      <c r="AC17" s="71">
        <f t="shared" si="6"/>
        <v>24864706.255546879</v>
      </c>
      <c r="AD17" s="71">
        <f t="shared" si="6"/>
        <v>2391475.6774999998</v>
      </c>
      <c r="AE17" s="71">
        <f t="shared" si="6"/>
        <v>0</v>
      </c>
      <c r="AF17" s="71">
        <f t="shared" si="6"/>
        <v>1210436.1113359374</v>
      </c>
      <c r="AG17" s="71">
        <f t="shared" si="6"/>
        <v>22972595.384249996</v>
      </c>
      <c r="AH17" s="71">
        <f t="shared" si="6"/>
        <v>0</v>
      </c>
      <c r="AI17" s="71">
        <f t="shared" si="6"/>
        <v>0</v>
      </c>
      <c r="AJ17" s="71">
        <f t="shared" si="6"/>
        <v>0</v>
      </c>
      <c r="AK17" s="71">
        <f t="shared" si="6"/>
        <v>1929367.0683984375</v>
      </c>
      <c r="AL17" s="71">
        <f t="shared" si="6"/>
        <v>22125457.449999999</v>
      </c>
      <c r="AM17" s="71">
        <f t="shared" si="6"/>
        <v>2801438.046511719</v>
      </c>
      <c r="AN17" s="71">
        <f t="shared" si="6"/>
        <v>0</v>
      </c>
      <c r="AO17" s="71">
        <f t="shared" si="6"/>
        <v>307267.45273437497</v>
      </c>
      <c r="AP17" s="71">
        <f t="shared" si="6"/>
        <v>393330.88808593748</v>
      </c>
      <c r="AQ17" s="71">
        <f t="shared" si="6"/>
        <v>1164120.8317578125</v>
      </c>
      <c r="AR17" s="71">
        <f t="shared" si="6"/>
        <v>29214.682873535156</v>
      </c>
      <c r="AS17" s="71">
        <f t="shared" si="6"/>
        <v>0</v>
      </c>
      <c r="AT17" s="71">
        <f t="shared" si="6"/>
        <v>0</v>
      </c>
      <c r="AU17" s="71">
        <f t="shared" si="6"/>
        <v>0</v>
      </c>
      <c r="AV17" s="71">
        <f t="shared" si="6"/>
        <v>0</v>
      </c>
      <c r="AW17" s="71">
        <f t="shared" si="6"/>
        <v>0</v>
      </c>
      <c r="AX17" s="71">
        <f t="shared" si="6"/>
        <v>0</v>
      </c>
      <c r="AY17" s="71">
        <f t="shared" si="6"/>
        <v>0</v>
      </c>
      <c r="AZ17" s="71">
        <f t="shared" si="6"/>
        <v>0</v>
      </c>
      <c r="BA17" s="71">
        <f t="shared" si="6"/>
        <v>0</v>
      </c>
      <c r="BB17" s="71">
        <f t="shared" si="6"/>
        <v>0</v>
      </c>
      <c r="BC17" s="71">
        <f t="shared" si="6"/>
        <v>0</v>
      </c>
      <c r="BD17" s="71">
        <f t="shared" si="6"/>
        <v>0</v>
      </c>
      <c r="BE17" s="71">
        <f t="shared" si="6"/>
        <v>0</v>
      </c>
      <c r="BF17" s="73">
        <f t="shared" si="6"/>
        <v>0</v>
      </c>
    </row>
    <row r="18" spans="1:58" x14ac:dyDescent="0.2">
      <c r="A18" s="64" t="s">
        <v>246</v>
      </c>
      <c r="B18" s="65">
        <f t="shared" ref="B18:B34" si="7">+E18+F18+G18+D18</f>
        <v>-227076810.72212499</v>
      </c>
      <c r="C18" s="65"/>
      <c r="D18" s="65"/>
      <c r="E18" s="65"/>
      <c r="F18" s="65">
        <v>-227076810.72212499</v>
      </c>
      <c r="G18" s="65"/>
      <c r="H18" s="65"/>
      <c r="I18" s="65"/>
      <c r="J18" s="65"/>
      <c r="K18" s="65"/>
      <c r="L18" s="65"/>
      <c r="M18" s="65"/>
      <c r="N18" s="67"/>
      <c r="O18" s="65"/>
      <c r="P18" s="65"/>
      <c r="Q18" s="65"/>
      <c r="R18" s="65">
        <f t="shared" ref="R18:R34" si="8">SUM(S18:V18)</f>
        <v>0</v>
      </c>
      <c r="S18" s="65"/>
      <c r="T18" s="65"/>
      <c r="U18" s="65"/>
      <c r="V18" s="65"/>
      <c r="W18" s="67"/>
      <c r="X18" s="65">
        <f t="shared" ref="X18:X34" si="9">SUM(Y18:AC18)</f>
        <v>0</v>
      </c>
      <c r="Y18" s="65"/>
      <c r="Z18" s="65"/>
      <c r="AA18" s="65"/>
      <c r="AB18" s="65"/>
      <c r="AC18" s="65"/>
      <c r="AD18" s="65"/>
      <c r="AE18" s="65"/>
      <c r="AF18" s="65"/>
      <c r="AG18" s="65"/>
      <c r="AH18" s="65"/>
      <c r="AI18" s="65"/>
      <c r="AJ18" s="65"/>
      <c r="AK18" s="65"/>
      <c r="AL18" s="65">
        <v>-27965.399999999998</v>
      </c>
      <c r="AM18" s="65"/>
      <c r="AN18" s="65"/>
      <c r="AO18" s="65"/>
      <c r="AP18" s="65"/>
      <c r="AQ18" s="65"/>
      <c r="AR18" s="65"/>
      <c r="AS18" s="65"/>
      <c r="AT18" s="65"/>
      <c r="AU18" s="65"/>
      <c r="AV18" s="65">
        <f>-AV90*3.6/0.33</f>
        <v>0</v>
      </c>
      <c r="AW18" s="65">
        <f>-AW90*3.6</f>
        <v>0</v>
      </c>
      <c r="AX18" s="65">
        <f>-AX90*3.6/0.1</f>
        <v>0</v>
      </c>
      <c r="AY18" s="65">
        <f>-AY90*3.6</f>
        <v>0</v>
      </c>
      <c r="AZ18" s="65">
        <f>-AZ90*3.6</f>
        <v>0</v>
      </c>
      <c r="BA18" s="65">
        <f>-BA90*3.6</f>
        <v>0</v>
      </c>
      <c r="BB18" s="65"/>
      <c r="BC18" s="65"/>
      <c r="BD18" s="65"/>
      <c r="BE18" s="65">
        <f>-BE90*3.6</f>
        <v>0</v>
      </c>
      <c r="BF18" s="68"/>
    </row>
    <row r="19" spans="1:58" x14ac:dyDescent="0.2">
      <c r="A19" s="64" t="s">
        <v>247</v>
      </c>
      <c r="B19" s="65">
        <f t="shared" si="7"/>
        <v>-696313.56657636713</v>
      </c>
      <c r="C19" s="65"/>
      <c r="D19" s="65"/>
      <c r="E19" s="65"/>
      <c r="F19" s="65">
        <v>-696313.56657636713</v>
      </c>
      <c r="G19" s="65"/>
      <c r="H19" s="65"/>
      <c r="I19" s="65"/>
      <c r="J19" s="65"/>
      <c r="K19" s="65"/>
      <c r="L19" s="65"/>
      <c r="M19" s="65"/>
      <c r="N19" s="67"/>
      <c r="O19" s="65"/>
      <c r="P19" s="65"/>
      <c r="Q19" s="65"/>
      <c r="R19" s="65">
        <f t="shared" si="8"/>
        <v>-473497.89500000002</v>
      </c>
      <c r="S19" s="65">
        <v>-473497.89500000002</v>
      </c>
      <c r="T19" s="65"/>
      <c r="U19" s="65"/>
      <c r="V19" s="65"/>
      <c r="W19" s="67"/>
      <c r="X19" s="65">
        <f t="shared" si="9"/>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f>-AW91*3.6</f>
        <v>0</v>
      </c>
      <c r="AX19" s="65">
        <f>-AX91*3.6/0.1</f>
        <v>0</v>
      </c>
      <c r="AY19" s="65">
        <f t="shared" ref="AY19:BA21" si="10">-AY91*3.6</f>
        <v>0</v>
      </c>
      <c r="AZ19" s="65">
        <f t="shared" si="10"/>
        <v>0</v>
      </c>
      <c r="BA19" s="65">
        <f t="shared" si="10"/>
        <v>0</v>
      </c>
      <c r="BB19" s="65"/>
      <c r="BC19" s="65"/>
      <c r="BD19" s="65"/>
      <c r="BE19" s="65">
        <f>-BE91*3.6</f>
        <v>0</v>
      </c>
      <c r="BF19" s="68"/>
    </row>
    <row r="20" spans="1:58" x14ac:dyDescent="0.2">
      <c r="A20" s="64" t="s">
        <v>248</v>
      </c>
      <c r="B20" s="65">
        <f t="shared" si="7"/>
        <v>0</v>
      </c>
      <c r="C20" s="65"/>
      <c r="D20" s="65"/>
      <c r="E20" s="65"/>
      <c r="F20" s="65"/>
      <c r="G20" s="65"/>
      <c r="H20" s="65"/>
      <c r="I20" s="65"/>
      <c r="J20" s="65"/>
      <c r="K20" s="65"/>
      <c r="L20" s="65"/>
      <c r="M20" s="65"/>
      <c r="N20" s="67"/>
      <c r="O20" s="65"/>
      <c r="P20" s="65"/>
      <c r="Q20" s="65"/>
      <c r="R20" s="65">
        <f t="shared" si="8"/>
        <v>0</v>
      </c>
      <c r="S20" s="65"/>
      <c r="T20" s="65"/>
      <c r="U20" s="65"/>
      <c r="V20" s="65"/>
      <c r="W20" s="67"/>
      <c r="X20" s="65">
        <f t="shared" si="9"/>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10"/>
        <v>0</v>
      </c>
      <c r="AZ20" s="65">
        <f t="shared" si="10"/>
        <v>0</v>
      </c>
      <c r="BA20" s="65">
        <f t="shared" si="10"/>
        <v>0</v>
      </c>
      <c r="BB20" s="65"/>
      <c r="BC20" s="65"/>
      <c r="BD20" s="65"/>
      <c r="BE20" s="65">
        <f>-BE92*3.6</f>
        <v>0</v>
      </c>
      <c r="BF20" s="68">
        <f>-BF95</f>
        <v>0</v>
      </c>
    </row>
    <row r="21" spans="1:58" x14ac:dyDescent="0.2">
      <c r="A21" s="64" t="s">
        <v>249</v>
      </c>
      <c r="B21" s="65">
        <f t="shared" si="7"/>
        <v>0</v>
      </c>
      <c r="C21" s="65"/>
      <c r="D21" s="65"/>
      <c r="E21" s="65"/>
      <c r="F21" s="65"/>
      <c r="G21" s="65"/>
      <c r="H21" s="65"/>
      <c r="I21" s="65"/>
      <c r="J21" s="65"/>
      <c r="K21" s="65"/>
      <c r="L21" s="65"/>
      <c r="M21" s="65"/>
      <c r="N21" s="67"/>
      <c r="O21" s="65"/>
      <c r="P21" s="65"/>
      <c r="Q21" s="65"/>
      <c r="R21" s="65">
        <f t="shared" si="8"/>
        <v>0</v>
      </c>
      <c r="S21" s="65"/>
      <c r="T21" s="65"/>
      <c r="U21" s="65"/>
      <c r="V21" s="65"/>
      <c r="W21" s="67"/>
      <c r="X21" s="65">
        <f t="shared" si="9"/>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10"/>
        <v>0</v>
      </c>
      <c r="AZ21" s="65">
        <f t="shared" si="10"/>
        <v>0</v>
      </c>
      <c r="BA21" s="65">
        <f t="shared" si="10"/>
        <v>0</v>
      </c>
      <c r="BB21" s="65"/>
      <c r="BC21" s="65"/>
      <c r="BD21" s="65"/>
      <c r="BE21" s="65">
        <f>-BE93*3.6</f>
        <v>0</v>
      </c>
      <c r="BF21" s="68">
        <f>-BF96</f>
        <v>0</v>
      </c>
    </row>
    <row r="22" spans="1:58" x14ac:dyDescent="0.2">
      <c r="A22" s="64" t="s">
        <v>169</v>
      </c>
      <c r="B22" s="65">
        <f t="shared" si="7"/>
        <v>0</v>
      </c>
      <c r="C22" s="65"/>
      <c r="D22" s="65"/>
      <c r="E22" s="65"/>
      <c r="F22" s="65"/>
      <c r="G22" s="65"/>
      <c r="H22" s="65"/>
      <c r="I22" s="65"/>
      <c r="J22" s="65"/>
      <c r="K22" s="65"/>
      <c r="L22" s="65"/>
      <c r="M22" s="65"/>
      <c r="N22" s="67"/>
      <c r="O22" s="65"/>
      <c r="P22" s="65"/>
      <c r="Q22" s="65"/>
      <c r="R22" s="65">
        <f t="shared" si="8"/>
        <v>0</v>
      </c>
      <c r="S22" s="65"/>
      <c r="T22" s="65"/>
      <c r="U22" s="65"/>
      <c r="V22" s="65"/>
      <c r="W22" s="67"/>
      <c r="X22" s="65">
        <f t="shared" si="9"/>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7"/>
        <v>0</v>
      </c>
      <c r="C23" s="65"/>
      <c r="D23" s="65"/>
      <c r="E23" s="65"/>
      <c r="F23" s="65"/>
      <c r="G23" s="65"/>
      <c r="H23" s="65"/>
      <c r="I23" s="65"/>
      <c r="J23" s="65"/>
      <c r="K23" s="65"/>
      <c r="L23" s="65"/>
      <c r="M23" s="65"/>
      <c r="N23" s="67"/>
      <c r="O23" s="65"/>
      <c r="P23" s="65"/>
      <c r="Q23" s="65"/>
      <c r="R23" s="65">
        <f t="shared" si="8"/>
        <v>0</v>
      </c>
      <c r="S23" s="65"/>
      <c r="T23" s="65"/>
      <c r="U23" s="65"/>
      <c r="V23" s="65"/>
      <c r="W23" s="67"/>
      <c r="X23" s="65">
        <f t="shared" si="9"/>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7"/>
        <v>0</v>
      </c>
      <c r="C24" s="65"/>
      <c r="D24" s="65"/>
      <c r="E24" s="65"/>
      <c r="F24" s="65"/>
      <c r="G24" s="65"/>
      <c r="H24" s="65"/>
      <c r="I24" s="65"/>
      <c r="J24" s="65"/>
      <c r="K24" s="65"/>
      <c r="L24" s="65"/>
      <c r="M24" s="65"/>
      <c r="N24" s="67"/>
      <c r="O24" s="65"/>
      <c r="P24" s="65"/>
      <c r="Q24" s="65"/>
      <c r="R24" s="65">
        <f t="shared" si="8"/>
        <v>0</v>
      </c>
      <c r="S24" s="65"/>
      <c r="T24" s="65"/>
      <c r="U24" s="65"/>
      <c r="V24" s="65"/>
      <c r="W24" s="67"/>
      <c r="X24" s="65">
        <f t="shared" si="9"/>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7"/>
        <v>0</v>
      </c>
      <c r="C25" s="65"/>
      <c r="D25" s="65"/>
      <c r="E25" s="65"/>
      <c r="F25" s="65"/>
      <c r="G25" s="65"/>
      <c r="H25" s="65"/>
      <c r="I25" s="65"/>
      <c r="J25" s="65"/>
      <c r="K25" s="65"/>
      <c r="L25" s="65"/>
      <c r="M25" s="65"/>
      <c r="N25" s="67"/>
      <c r="O25" s="65"/>
      <c r="P25" s="65"/>
      <c r="Q25" s="65"/>
      <c r="R25" s="65">
        <f t="shared" si="8"/>
        <v>0</v>
      </c>
      <c r="S25" s="65"/>
      <c r="T25" s="65"/>
      <c r="U25" s="65"/>
      <c r="V25" s="65"/>
      <c r="W25" s="67"/>
      <c r="X25" s="65">
        <f t="shared" si="9"/>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7"/>
        <v>0</v>
      </c>
      <c r="C26" s="65"/>
      <c r="D26" s="65"/>
      <c r="E26" s="65"/>
      <c r="F26" s="65"/>
      <c r="G26" s="65"/>
      <c r="H26" s="65"/>
      <c r="I26" s="65"/>
      <c r="J26" s="65"/>
      <c r="K26" s="65"/>
      <c r="L26" s="65"/>
      <c r="M26" s="65"/>
      <c r="N26" s="67"/>
      <c r="O26" s="65"/>
      <c r="P26" s="65"/>
      <c r="Q26" s="65"/>
      <c r="R26" s="65">
        <f t="shared" si="8"/>
        <v>0</v>
      </c>
      <c r="S26" s="65"/>
      <c r="T26" s="65"/>
      <c r="U26" s="65"/>
      <c r="V26" s="65"/>
      <c r="W26" s="67"/>
      <c r="X26" s="65">
        <f t="shared" si="9"/>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 t="shared" si="7"/>
        <v>-3494947.9185234373</v>
      </c>
      <c r="C27" s="65"/>
      <c r="D27" s="65"/>
      <c r="E27" s="65">
        <v>-3494947.9185234373</v>
      </c>
      <c r="F27" s="65"/>
      <c r="G27" s="65"/>
      <c r="H27" s="65"/>
      <c r="I27" s="65"/>
      <c r="J27" s="65"/>
      <c r="K27" s="65">
        <v>-3610164.0906249997</v>
      </c>
      <c r="L27" s="65"/>
      <c r="M27" s="65"/>
      <c r="N27" s="67"/>
      <c r="O27" s="65">
        <v>1109591.5631835938</v>
      </c>
      <c r="P27" s="65"/>
      <c r="Q27" s="65"/>
      <c r="R27" s="65">
        <f t="shared" si="8"/>
        <v>0</v>
      </c>
      <c r="S27" s="65"/>
      <c r="T27" s="65"/>
      <c r="U27" s="65"/>
      <c r="V27" s="65"/>
      <c r="W27" s="67"/>
      <c r="X27" s="65">
        <f t="shared" si="9"/>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7"/>
        <v>0</v>
      </c>
      <c r="C28" s="65"/>
      <c r="D28" s="65"/>
      <c r="E28" s="65"/>
      <c r="F28" s="65"/>
      <c r="G28" s="65"/>
      <c r="H28" s="65"/>
      <c r="I28" s="65"/>
      <c r="J28" s="65"/>
      <c r="K28" s="65"/>
      <c r="L28" s="65"/>
      <c r="M28" s="65"/>
      <c r="N28" s="67">
        <v>1028465.83328125</v>
      </c>
      <c r="O28" s="65"/>
      <c r="P28" s="65"/>
      <c r="Q28" s="65"/>
      <c r="R28" s="65">
        <f t="shared" si="8"/>
        <v>0</v>
      </c>
      <c r="S28" s="65"/>
      <c r="T28" s="65"/>
      <c r="U28" s="65"/>
      <c r="V28" s="65"/>
      <c r="W28" s="67"/>
      <c r="X28" s="65">
        <f t="shared" si="9"/>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7"/>
        <v>0</v>
      </c>
      <c r="C29" s="65"/>
      <c r="D29" s="65"/>
      <c r="E29" s="65"/>
      <c r="F29" s="65"/>
      <c r="G29" s="65"/>
      <c r="H29" s="65"/>
      <c r="I29" s="65"/>
      <c r="J29" s="65"/>
      <c r="K29" s="65"/>
      <c r="L29" s="65"/>
      <c r="M29" s="65"/>
      <c r="N29" s="67"/>
      <c r="O29" s="65"/>
      <c r="P29" s="65">
        <v>5561613.4199999999</v>
      </c>
      <c r="Q29" s="65"/>
      <c r="R29" s="65">
        <f t="shared" si="8"/>
        <v>0</v>
      </c>
      <c r="S29" s="65"/>
      <c r="T29" s="65"/>
      <c r="U29" s="65"/>
      <c r="V29" s="65"/>
      <c r="W29" s="67"/>
      <c r="X29" s="65">
        <f t="shared" si="9"/>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7"/>
        <v>0</v>
      </c>
      <c r="C30" s="65"/>
      <c r="D30" s="65"/>
      <c r="E30" s="65"/>
      <c r="F30" s="65"/>
      <c r="G30" s="65"/>
      <c r="H30" s="65"/>
      <c r="I30" s="65"/>
      <c r="J30" s="65"/>
      <c r="K30" s="65"/>
      <c r="L30" s="65"/>
      <c r="M30" s="65"/>
      <c r="N30" s="67"/>
      <c r="O30" s="65"/>
      <c r="P30" s="65"/>
      <c r="Q30" s="65"/>
      <c r="R30" s="65">
        <f t="shared" si="8"/>
        <v>0</v>
      </c>
      <c r="S30" s="65"/>
      <c r="T30" s="65"/>
      <c r="U30" s="65"/>
      <c r="V30" s="65"/>
      <c r="W30" s="67"/>
      <c r="X30" s="65">
        <f t="shared" si="9"/>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7"/>
        <v>0</v>
      </c>
      <c r="C31" s="65"/>
      <c r="D31" s="65"/>
      <c r="E31" s="65"/>
      <c r="F31" s="65"/>
      <c r="G31" s="65"/>
      <c r="H31" s="65"/>
      <c r="I31" s="65"/>
      <c r="J31" s="65"/>
      <c r="K31" s="65"/>
      <c r="L31" s="65"/>
      <c r="M31" s="65"/>
      <c r="N31" s="67"/>
      <c r="O31" s="65"/>
      <c r="P31" s="65"/>
      <c r="Q31" s="65"/>
      <c r="R31" s="65">
        <f t="shared" si="8"/>
        <v>0</v>
      </c>
      <c r="S31" s="65"/>
      <c r="T31" s="65"/>
      <c r="U31" s="65"/>
      <c r="V31" s="65"/>
      <c r="W31" s="67"/>
      <c r="X31" s="65">
        <f t="shared" si="9"/>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7"/>
        <v>0</v>
      </c>
      <c r="C32" s="65"/>
      <c r="D32" s="65"/>
      <c r="E32" s="65"/>
      <c r="F32" s="65"/>
      <c r="G32" s="65"/>
      <c r="H32" s="65"/>
      <c r="I32" s="65"/>
      <c r="J32" s="65"/>
      <c r="K32" s="65"/>
      <c r="L32" s="65"/>
      <c r="M32" s="65"/>
      <c r="N32" s="67"/>
      <c r="O32" s="65"/>
      <c r="P32" s="65"/>
      <c r="Q32" s="65"/>
      <c r="R32" s="65">
        <f t="shared" si="8"/>
        <v>0</v>
      </c>
      <c r="S32" s="65"/>
      <c r="T32" s="65"/>
      <c r="U32" s="65"/>
      <c r="V32" s="65"/>
      <c r="W32" s="67"/>
      <c r="X32" s="65">
        <f t="shared" si="9"/>
        <v>-56337943.606875002</v>
      </c>
      <c r="Y32" s="65">
        <v>-56337943.606875002</v>
      </c>
      <c r="Z32" s="65"/>
      <c r="AA32" s="65"/>
      <c r="AB32" s="65"/>
      <c r="AC32" s="65"/>
      <c r="AD32" s="65">
        <v>2391475.6774999998</v>
      </c>
      <c r="AE32" s="65"/>
      <c r="AF32" s="65">
        <v>1210436.1113359374</v>
      </c>
      <c r="AG32" s="65">
        <v>22972595.384249996</v>
      </c>
      <c r="AH32" s="65"/>
      <c r="AI32" s="65"/>
      <c r="AJ32" s="65"/>
      <c r="AK32" s="65">
        <v>1929367.0683984375</v>
      </c>
      <c r="AL32" s="65">
        <v>22153422.849999998</v>
      </c>
      <c r="AM32" s="65">
        <v>2801438.046511719</v>
      </c>
      <c r="AN32" s="65"/>
      <c r="AO32" s="65">
        <v>307267.45273437497</v>
      </c>
      <c r="AP32" s="65">
        <v>393330.88808593748</v>
      </c>
      <c r="AQ32" s="65">
        <v>1164120.8317578125</v>
      </c>
      <c r="AR32" s="65">
        <v>29214.682873535156</v>
      </c>
      <c r="AS32" s="65"/>
      <c r="AT32" s="65"/>
      <c r="AU32" s="65"/>
      <c r="AV32" s="65"/>
      <c r="AW32" s="65"/>
      <c r="AX32" s="65"/>
      <c r="AY32" s="65"/>
      <c r="AZ32" s="65"/>
      <c r="BA32" s="65"/>
      <c r="BB32" s="65"/>
      <c r="BC32" s="65"/>
      <c r="BD32" s="65"/>
      <c r="BE32" s="65"/>
      <c r="BF32" s="68"/>
    </row>
    <row r="33" spans="1:58" x14ac:dyDescent="0.2">
      <c r="A33" s="64" t="s">
        <v>260</v>
      </c>
      <c r="B33" s="65">
        <f t="shared" si="7"/>
        <v>-79297425.003062502</v>
      </c>
      <c r="C33" s="65"/>
      <c r="D33" s="65"/>
      <c r="E33" s="65"/>
      <c r="F33" s="65">
        <v>-79297425.003062502</v>
      </c>
      <c r="G33" s="65"/>
      <c r="H33" s="65"/>
      <c r="I33" s="65"/>
      <c r="J33" s="65"/>
      <c r="K33" s="65"/>
      <c r="L33" s="65"/>
      <c r="M33" s="65"/>
      <c r="N33" s="67"/>
      <c r="O33" s="65"/>
      <c r="P33" s="65"/>
      <c r="Q33" s="65"/>
      <c r="R33" s="65">
        <f t="shared" si="8"/>
        <v>0</v>
      </c>
      <c r="S33" s="65"/>
      <c r="T33" s="65"/>
      <c r="U33" s="65"/>
      <c r="V33" s="65"/>
      <c r="W33" s="67">
        <v>-4959174.7255781256</v>
      </c>
      <c r="X33" s="65">
        <f t="shared" si="9"/>
        <v>24864706.255546879</v>
      </c>
      <c r="Y33" s="65"/>
      <c r="Z33" s="65"/>
      <c r="AA33" s="65"/>
      <c r="AB33" s="65"/>
      <c r="AC33" s="65">
        <v>24864706.255546879</v>
      </c>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 t="shared" si="7"/>
        <v>0</v>
      </c>
      <c r="C34" s="65"/>
      <c r="D34" s="65"/>
      <c r="E34" s="65"/>
      <c r="F34" s="65"/>
      <c r="G34" s="65"/>
      <c r="H34" s="65"/>
      <c r="I34" s="65"/>
      <c r="J34" s="65"/>
      <c r="K34" s="65"/>
      <c r="L34" s="65"/>
      <c r="M34" s="65"/>
      <c r="N34" s="67"/>
      <c r="O34" s="65"/>
      <c r="P34" s="65"/>
      <c r="Q34" s="65"/>
      <c r="R34" s="65">
        <f t="shared" si="8"/>
        <v>-24312443.48</v>
      </c>
      <c r="S34" s="65">
        <v>-24312443.48</v>
      </c>
      <c r="T34" s="65"/>
      <c r="U34" s="65"/>
      <c r="V34" s="65"/>
      <c r="W34" s="67"/>
      <c r="X34" s="65">
        <f t="shared" si="9"/>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262</v>
      </c>
      <c r="B36" s="75">
        <f>SUM(B37:B47)</f>
        <v>4203871.387874512</v>
      </c>
      <c r="C36" s="75">
        <f t="shared" ref="C36:AU36" si="11">SUM(C37:C47)</f>
        <v>0</v>
      </c>
      <c r="D36" s="75"/>
      <c r="E36" s="75">
        <f t="shared" si="11"/>
        <v>0</v>
      </c>
      <c r="F36" s="75">
        <f t="shared" si="11"/>
        <v>0</v>
      </c>
      <c r="G36" s="75">
        <f t="shared" si="11"/>
        <v>0</v>
      </c>
      <c r="H36" s="75">
        <f t="shared" si="11"/>
        <v>0</v>
      </c>
      <c r="I36" s="75">
        <f t="shared" si="11"/>
        <v>0</v>
      </c>
      <c r="J36" s="75">
        <f t="shared" si="11"/>
        <v>0</v>
      </c>
      <c r="K36" s="75">
        <f t="shared" si="11"/>
        <v>0</v>
      </c>
      <c r="L36" s="75">
        <f t="shared" si="11"/>
        <v>0</v>
      </c>
      <c r="M36" s="75">
        <f t="shared" si="11"/>
        <v>0</v>
      </c>
      <c r="N36" s="76">
        <f t="shared" si="11"/>
        <v>56463.783276367183</v>
      </c>
      <c r="O36" s="75">
        <f t="shared" si="11"/>
        <v>0</v>
      </c>
      <c r="P36" s="75">
        <f t="shared" si="11"/>
        <v>0</v>
      </c>
      <c r="Q36" s="75">
        <f t="shared" si="11"/>
        <v>0</v>
      </c>
      <c r="R36" s="75">
        <f t="shared" si="11"/>
        <v>0</v>
      </c>
      <c r="S36" s="75">
        <f t="shared" si="11"/>
        <v>0</v>
      </c>
      <c r="T36" s="75">
        <f t="shared" si="11"/>
        <v>0</v>
      </c>
      <c r="U36" s="75">
        <f t="shared" si="11"/>
        <v>0</v>
      </c>
      <c r="V36" s="75">
        <f t="shared" si="11"/>
        <v>0</v>
      </c>
      <c r="W36" s="76">
        <f t="shared" si="11"/>
        <v>642167.40206250001</v>
      </c>
      <c r="X36" s="76">
        <f t="shared" si="11"/>
        <v>0</v>
      </c>
      <c r="Y36" s="75">
        <f t="shared" si="11"/>
        <v>0</v>
      </c>
      <c r="Z36" s="75">
        <f t="shared" si="11"/>
        <v>0</v>
      </c>
      <c r="AA36" s="75">
        <f t="shared" si="11"/>
        <v>0</v>
      </c>
      <c r="AB36" s="75">
        <f t="shared" si="11"/>
        <v>0</v>
      </c>
      <c r="AC36" s="75">
        <f t="shared" si="11"/>
        <v>0</v>
      </c>
      <c r="AD36" s="75">
        <f t="shared" si="11"/>
        <v>0</v>
      </c>
      <c r="AE36" s="75">
        <f t="shared" si="11"/>
        <v>0</v>
      </c>
      <c r="AF36" s="75">
        <f t="shared" si="11"/>
        <v>0</v>
      </c>
      <c r="AG36" s="75">
        <f t="shared" si="11"/>
        <v>0</v>
      </c>
      <c r="AH36" s="75">
        <f t="shared" si="11"/>
        <v>0</v>
      </c>
      <c r="AI36" s="75">
        <f t="shared" si="11"/>
        <v>0</v>
      </c>
      <c r="AJ36" s="75">
        <f t="shared" si="11"/>
        <v>0</v>
      </c>
      <c r="AK36" s="75">
        <f t="shared" si="11"/>
        <v>0</v>
      </c>
      <c r="AL36" s="75">
        <f t="shared" si="11"/>
        <v>0</v>
      </c>
      <c r="AM36" s="75">
        <f t="shared" si="11"/>
        <v>0</v>
      </c>
      <c r="AN36" s="75">
        <f t="shared" si="11"/>
        <v>0</v>
      </c>
      <c r="AO36" s="75">
        <f t="shared" si="11"/>
        <v>0</v>
      </c>
      <c r="AP36" s="75">
        <f t="shared" si="11"/>
        <v>0</v>
      </c>
      <c r="AQ36" s="75">
        <f t="shared" si="11"/>
        <v>0</v>
      </c>
      <c r="AR36" s="75">
        <f t="shared" si="11"/>
        <v>0</v>
      </c>
      <c r="AS36" s="75">
        <f t="shared" si="11"/>
        <v>0</v>
      </c>
      <c r="AT36" s="75">
        <f t="shared" si="11"/>
        <v>0</v>
      </c>
      <c r="AU36" s="75">
        <f t="shared" si="11"/>
        <v>0</v>
      </c>
      <c r="AV36" s="75"/>
      <c r="AW36" s="75"/>
      <c r="AX36" s="75"/>
      <c r="AY36" s="75"/>
      <c r="AZ36" s="75"/>
      <c r="BA36" s="75"/>
      <c r="BB36" s="75">
        <f>SUM(BB37:BB47)</f>
        <v>0</v>
      </c>
      <c r="BC36" s="75">
        <f>SUM(BC37:BC47)</f>
        <v>0</v>
      </c>
      <c r="BD36" s="75">
        <f>SUM(BD37:BD47)</f>
        <v>0</v>
      </c>
      <c r="BE36" s="75">
        <f>SUM(BE37:BE47)</f>
        <v>0</v>
      </c>
      <c r="BF36" s="77">
        <f>SUM(BF37:BF47)</f>
        <v>0</v>
      </c>
    </row>
    <row r="37" spans="1:58" x14ac:dyDescent="0.2">
      <c r="A37" s="64" t="s">
        <v>263</v>
      </c>
      <c r="B37" s="65">
        <f t="shared" ref="B37:B47" si="12">+E37+F37+G37+D37</f>
        <v>34708.850280761719</v>
      </c>
      <c r="C37" s="65"/>
      <c r="D37" s="65">
        <v>34708.850280761719</v>
      </c>
      <c r="E37" s="65"/>
      <c r="F37" s="65"/>
      <c r="G37" s="65"/>
      <c r="H37" s="65"/>
      <c r="I37" s="65"/>
      <c r="J37" s="65"/>
      <c r="K37" s="65"/>
      <c r="L37" s="65"/>
      <c r="M37" s="65"/>
      <c r="N37" s="67"/>
      <c r="O37" s="65"/>
      <c r="P37" s="65"/>
      <c r="Q37" s="65"/>
      <c r="R37" s="65">
        <f t="shared" ref="R37:R49" si="13">SUM(S37:V37)</f>
        <v>0</v>
      </c>
      <c r="S37" s="65"/>
      <c r="T37" s="65"/>
      <c r="U37" s="65"/>
      <c r="V37" s="65"/>
      <c r="W37" s="67"/>
      <c r="X37" s="65">
        <f t="shared" ref="X37:X47" si="14">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8"/>
    </row>
    <row r="38" spans="1:58" x14ac:dyDescent="0.2">
      <c r="A38" s="64" t="s">
        <v>264</v>
      </c>
      <c r="B38" s="65">
        <f t="shared" si="12"/>
        <v>0</v>
      </c>
      <c r="C38" s="65"/>
      <c r="D38" s="65"/>
      <c r="E38" s="65"/>
      <c r="F38" s="65"/>
      <c r="G38" s="65"/>
      <c r="H38" s="65"/>
      <c r="I38" s="65"/>
      <c r="J38" s="65"/>
      <c r="K38" s="65"/>
      <c r="L38" s="65"/>
      <c r="M38" s="65"/>
      <c r="N38" s="67"/>
      <c r="O38" s="65"/>
      <c r="P38" s="65"/>
      <c r="Q38" s="65"/>
      <c r="R38" s="65">
        <f t="shared" si="13"/>
        <v>0</v>
      </c>
      <c r="S38" s="65"/>
      <c r="T38" s="65"/>
      <c r="U38" s="65"/>
      <c r="V38" s="65"/>
      <c r="W38" s="67"/>
      <c r="X38" s="65">
        <f t="shared" si="14"/>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12"/>
        <v>4169162.5375937498</v>
      </c>
      <c r="C39" s="65"/>
      <c r="D39" s="65">
        <v>4169162.5375937498</v>
      </c>
      <c r="E39" s="65"/>
      <c r="F39" s="65"/>
      <c r="G39" s="65"/>
      <c r="H39" s="65"/>
      <c r="I39" s="65"/>
      <c r="J39" s="65"/>
      <c r="K39" s="65"/>
      <c r="L39" s="65"/>
      <c r="M39" s="65"/>
      <c r="N39" s="67"/>
      <c r="O39" s="65"/>
      <c r="P39" s="65"/>
      <c r="Q39" s="65"/>
      <c r="R39" s="65">
        <f t="shared" si="13"/>
        <v>0</v>
      </c>
      <c r="S39" s="65"/>
      <c r="T39" s="65"/>
      <c r="U39" s="65"/>
      <c r="V39" s="65"/>
      <c r="W39" s="67"/>
      <c r="X39" s="65">
        <f t="shared" si="14"/>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12"/>
        <v>0</v>
      </c>
      <c r="C40" s="65"/>
      <c r="D40" s="65"/>
      <c r="E40" s="65"/>
      <c r="F40" s="65"/>
      <c r="G40" s="65"/>
      <c r="H40" s="65"/>
      <c r="I40" s="65"/>
      <c r="J40" s="65"/>
      <c r="K40" s="65"/>
      <c r="L40" s="65"/>
      <c r="M40" s="65"/>
      <c r="N40" s="67"/>
      <c r="O40" s="65"/>
      <c r="P40" s="65"/>
      <c r="Q40" s="65"/>
      <c r="R40" s="65">
        <f t="shared" si="13"/>
        <v>0</v>
      </c>
      <c r="S40" s="65"/>
      <c r="T40" s="65"/>
      <c r="U40" s="65"/>
      <c r="V40" s="65"/>
      <c r="W40" s="67"/>
      <c r="X40" s="65">
        <f t="shared" si="14"/>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12"/>
        <v>0</v>
      </c>
      <c r="C41" s="65"/>
      <c r="D41" s="65"/>
      <c r="E41" s="65"/>
      <c r="F41" s="65"/>
      <c r="G41" s="65"/>
      <c r="H41" s="65"/>
      <c r="I41" s="65"/>
      <c r="J41" s="65"/>
      <c r="K41" s="65"/>
      <c r="L41" s="65"/>
      <c r="M41" s="65"/>
      <c r="N41" s="67"/>
      <c r="O41" s="65"/>
      <c r="P41" s="65"/>
      <c r="Q41" s="65"/>
      <c r="R41" s="65">
        <f t="shared" si="13"/>
        <v>0</v>
      </c>
      <c r="S41" s="65"/>
      <c r="T41" s="65"/>
      <c r="U41" s="65"/>
      <c r="V41" s="65"/>
      <c r="W41" s="67"/>
      <c r="X41" s="65">
        <f t="shared" si="14"/>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12"/>
        <v>0</v>
      </c>
      <c r="C42" s="65"/>
      <c r="D42" s="65"/>
      <c r="E42" s="65"/>
      <c r="F42" s="65"/>
      <c r="G42" s="65"/>
      <c r="H42" s="65"/>
      <c r="I42" s="65"/>
      <c r="J42" s="65"/>
      <c r="K42" s="65"/>
      <c r="L42" s="65"/>
      <c r="M42" s="65"/>
      <c r="N42" s="67"/>
      <c r="O42" s="65"/>
      <c r="P42" s="65"/>
      <c r="Q42" s="65"/>
      <c r="R42" s="65">
        <f t="shared" si="13"/>
        <v>0</v>
      </c>
      <c r="S42" s="65"/>
      <c r="T42" s="65"/>
      <c r="U42" s="65"/>
      <c r="V42" s="65"/>
      <c r="W42" s="67"/>
      <c r="X42" s="65">
        <f t="shared" si="14"/>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12"/>
        <v>0</v>
      </c>
      <c r="C43" s="65"/>
      <c r="D43" s="65"/>
      <c r="E43" s="65"/>
      <c r="F43" s="65"/>
      <c r="G43" s="65"/>
      <c r="H43" s="65"/>
      <c r="I43" s="65"/>
      <c r="J43" s="65"/>
      <c r="K43" s="65"/>
      <c r="L43" s="65"/>
      <c r="M43" s="65"/>
      <c r="N43" s="67"/>
      <c r="O43" s="65"/>
      <c r="P43" s="65"/>
      <c r="Q43" s="65"/>
      <c r="R43" s="65">
        <f t="shared" si="13"/>
        <v>0</v>
      </c>
      <c r="S43" s="65"/>
      <c r="T43" s="65"/>
      <c r="U43" s="65"/>
      <c r="V43" s="65"/>
      <c r="W43" s="67"/>
      <c r="X43" s="65">
        <f t="shared" si="14"/>
        <v>0</v>
      </c>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8"/>
    </row>
    <row r="44" spans="1:58" x14ac:dyDescent="0.2">
      <c r="A44" s="64" t="s">
        <v>266</v>
      </c>
      <c r="B44" s="65">
        <f t="shared" si="12"/>
        <v>0</v>
      </c>
      <c r="C44" s="65"/>
      <c r="D44" s="65"/>
      <c r="E44" s="65"/>
      <c r="F44" s="65"/>
      <c r="G44" s="65"/>
      <c r="H44" s="65"/>
      <c r="I44" s="65"/>
      <c r="J44" s="65"/>
      <c r="K44" s="65"/>
      <c r="L44" s="65"/>
      <c r="M44" s="65"/>
      <c r="N44" s="67">
        <v>56463.783276367183</v>
      </c>
      <c r="O44" s="65"/>
      <c r="P44" s="65"/>
      <c r="Q44" s="65"/>
      <c r="R44" s="65">
        <f t="shared" si="13"/>
        <v>0</v>
      </c>
      <c r="S44" s="65"/>
      <c r="T44" s="65"/>
      <c r="U44" s="65"/>
      <c r="V44" s="65"/>
      <c r="W44" s="67">
        <v>642167.40206250001</v>
      </c>
      <c r="X44" s="65">
        <f t="shared" si="14"/>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8"/>
    </row>
    <row r="45" spans="1:58" x14ac:dyDescent="0.2">
      <c r="A45" s="64" t="s">
        <v>267</v>
      </c>
      <c r="B45" s="65">
        <f t="shared" si="12"/>
        <v>0</v>
      </c>
      <c r="C45" s="65"/>
      <c r="D45" s="65"/>
      <c r="E45" s="65"/>
      <c r="F45" s="65"/>
      <c r="G45" s="65"/>
      <c r="H45" s="65"/>
      <c r="I45" s="65"/>
      <c r="J45" s="65"/>
      <c r="K45" s="65"/>
      <c r="L45" s="65"/>
      <c r="M45" s="65"/>
      <c r="N45" s="67"/>
      <c r="O45" s="65"/>
      <c r="P45" s="65"/>
      <c r="Q45" s="65"/>
      <c r="R45" s="65">
        <f t="shared" si="13"/>
        <v>0</v>
      </c>
      <c r="S45" s="65"/>
      <c r="T45" s="65"/>
      <c r="U45" s="65"/>
      <c r="V45" s="65"/>
      <c r="W45" s="67"/>
      <c r="X45" s="65">
        <f t="shared" si="14"/>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8"/>
    </row>
    <row r="46" spans="1:58" x14ac:dyDescent="0.2">
      <c r="A46" s="64" t="s">
        <v>268</v>
      </c>
      <c r="B46" s="65">
        <f t="shared" si="12"/>
        <v>0</v>
      </c>
      <c r="C46" s="65"/>
      <c r="D46" s="65"/>
      <c r="E46" s="65"/>
      <c r="F46" s="65"/>
      <c r="G46" s="65"/>
      <c r="H46" s="65"/>
      <c r="I46" s="65"/>
      <c r="J46" s="65"/>
      <c r="K46" s="65"/>
      <c r="L46" s="65"/>
      <c r="M46" s="65"/>
      <c r="N46" s="67"/>
      <c r="O46" s="65"/>
      <c r="P46" s="65"/>
      <c r="Q46" s="65"/>
      <c r="R46" s="65">
        <f t="shared" si="13"/>
        <v>0</v>
      </c>
      <c r="S46" s="65"/>
      <c r="T46" s="65"/>
      <c r="U46" s="65"/>
      <c r="V46" s="65"/>
      <c r="W46" s="67"/>
      <c r="X46" s="65">
        <f t="shared" si="14"/>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12"/>
        <v>0</v>
      </c>
      <c r="C47" s="65"/>
      <c r="D47" s="65"/>
      <c r="E47" s="65"/>
      <c r="F47" s="65"/>
      <c r="G47" s="65"/>
      <c r="H47" s="65"/>
      <c r="I47" s="65"/>
      <c r="J47" s="65"/>
      <c r="K47" s="65"/>
      <c r="L47" s="65"/>
      <c r="M47" s="65"/>
      <c r="N47" s="67"/>
      <c r="O47" s="65"/>
      <c r="P47" s="65"/>
      <c r="Q47" s="65"/>
      <c r="R47" s="65">
        <f t="shared" si="13"/>
        <v>0</v>
      </c>
      <c r="S47" s="65"/>
      <c r="T47" s="65"/>
      <c r="U47" s="65"/>
      <c r="V47" s="65"/>
      <c r="W47" s="67"/>
      <c r="X47" s="65">
        <f t="shared" si="14"/>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c r="C48" s="65"/>
      <c r="D48" s="65"/>
      <c r="E48" s="65"/>
      <c r="F48" s="65"/>
      <c r="G48" s="65"/>
      <c r="H48" s="65"/>
      <c r="I48" s="65"/>
      <c r="J48" s="65"/>
      <c r="K48" s="65"/>
      <c r="L48" s="65"/>
      <c r="M48" s="65"/>
      <c r="N48" s="67"/>
      <c r="O48" s="65"/>
      <c r="P48" s="65"/>
      <c r="Q48" s="65"/>
      <c r="R48" s="65">
        <f t="shared" si="13"/>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 t="shared" ref="B49" si="15">+E49+F49+G49+D49</f>
        <v>0</v>
      </c>
      <c r="C49" s="65"/>
      <c r="D49" s="65"/>
      <c r="E49" s="65"/>
      <c r="F49" s="65"/>
      <c r="G49" s="65"/>
      <c r="H49" s="65"/>
      <c r="I49" s="65"/>
      <c r="J49" s="65"/>
      <c r="K49" s="65"/>
      <c r="L49" s="65"/>
      <c r="M49" s="65"/>
      <c r="N49" s="67"/>
      <c r="O49" s="65"/>
      <c r="P49" s="65"/>
      <c r="Q49" s="65"/>
      <c r="R49" s="65">
        <f t="shared" si="13"/>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8"/>
    </row>
    <row r="50" spans="1:58" x14ac:dyDescent="0.2">
      <c r="A50" s="64" t="s">
        <v>242</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+B53+B68+B77+B83</f>
        <v>40000867.471573725</v>
      </c>
      <c r="C51" s="71">
        <f t="shared" ref="C51:AU51" si="16">+C53+C68+C77+C83</f>
        <v>0</v>
      </c>
      <c r="D51" s="71"/>
      <c r="E51" s="71">
        <f t="shared" si="16"/>
        <v>0</v>
      </c>
      <c r="F51" s="71">
        <f t="shared" si="16"/>
        <v>39842431.002528921</v>
      </c>
      <c r="G51" s="71">
        <f t="shared" si="16"/>
        <v>0</v>
      </c>
      <c r="H51" s="71">
        <f t="shared" si="16"/>
        <v>0</v>
      </c>
      <c r="I51" s="71">
        <f t="shared" si="16"/>
        <v>0</v>
      </c>
      <c r="J51" s="71">
        <f t="shared" si="16"/>
        <v>0</v>
      </c>
      <c r="K51" s="71">
        <f t="shared" si="16"/>
        <v>587701.16914306639</v>
      </c>
      <c r="L51" s="71">
        <f t="shared" si="16"/>
        <v>0</v>
      </c>
      <c r="M51" s="71">
        <f t="shared" si="16"/>
        <v>0</v>
      </c>
      <c r="N51" s="72">
        <f t="shared" si="16"/>
        <v>1140958.5976780795</v>
      </c>
      <c r="O51" s="71">
        <f t="shared" si="16"/>
        <v>1109591.5631835938</v>
      </c>
      <c r="P51" s="71">
        <f t="shared" si="16"/>
        <v>5561613.4199999999</v>
      </c>
      <c r="Q51" s="71">
        <f t="shared" si="16"/>
        <v>0</v>
      </c>
      <c r="R51" s="71">
        <f t="shared" si="16"/>
        <v>46735405.577757806</v>
      </c>
      <c r="S51" s="71">
        <f t="shared" si="16"/>
        <v>46735405.577757806</v>
      </c>
      <c r="T51" s="71">
        <f t="shared" si="16"/>
        <v>0</v>
      </c>
      <c r="U51" s="71">
        <f t="shared" si="16"/>
        <v>0</v>
      </c>
      <c r="V51" s="71">
        <f t="shared" si="16"/>
        <v>0</v>
      </c>
      <c r="W51" s="72">
        <f t="shared" si="16"/>
        <v>4811777.026078199</v>
      </c>
      <c r="X51" s="71">
        <f>+X53+X68+X77+X83</f>
        <v>0</v>
      </c>
      <c r="Y51" s="71">
        <f t="shared" si="16"/>
        <v>0</v>
      </c>
      <c r="Z51" s="71">
        <f t="shared" si="16"/>
        <v>0</v>
      </c>
      <c r="AA51" s="71">
        <f t="shared" si="16"/>
        <v>0</v>
      </c>
      <c r="AB51" s="71">
        <f t="shared" si="16"/>
        <v>0</v>
      </c>
      <c r="AC51" s="71">
        <f t="shared" si="16"/>
        <v>0</v>
      </c>
      <c r="AD51" s="71">
        <f t="shared" si="16"/>
        <v>0</v>
      </c>
      <c r="AE51" s="71">
        <f t="shared" si="16"/>
        <v>0</v>
      </c>
      <c r="AF51" s="71">
        <f t="shared" si="16"/>
        <v>954492.94678559771</v>
      </c>
      <c r="AG51" s="71">
        <f t="shared" si="16"/>
        <v>28762051.051794995</v>
      </c>
      <c r="AH51" s="71">
        <f t="shared" si="16"/>
        <v>0</v>
      </c>
      <c r="AI51" s="71">
        <f t="shared" si="16"/>
        <v>3317227.5621132813</v>
      </c>
      <c r="AJ51" s="71">
        <f t="shared" si="16"/>
        <v>0</v>
      </c>
      <c r="AK51" s="71">
        <f t="shared" si="16"/>
        <v>1810579.6609543057</v>
      </c>
      <c r="AL51" s="71">
        <f t="shared" si="16"/>
        <v>37077809.192645453</v>
      </c>
      <c r="AM51" s="71">
        <f t="shared" si="16"/>
        <v>1540147.6951220399</v>
      </c>
      <c r="AN51" s="71">
        <f t="shared" si="16"/>
        <v>760919.23496093752</v>
      </c>
      <c r="AO51" s="71">
        <f t="shared" si="16"/>
        <v>0</v>
      </c>
      <c r="AP51" s="71">
        <f t="shared" si="16"/>
        <v>0</v>
      </c>
      <c r="AQ51" s="71">
        <f t="shared" si="16"/>
        <v>0</v>
      </c>
      <c r="AR51" s="71">
        <f t="shared" si="16"/>
        <v>0</v>
      </c>
      <c r="AS51" s="71">
        <f t="shared" si="16"/>
        <v>0</v>
      </c>
      <c r="AT51" s="71">
        <f t="shared" si="16"/>
        <v>0</v>
      </c>
      <c r="AU51" s="71">
        <f t="shared" si="16"/>
        <v>0</v>
      </c>
      <c r="AV51" s="71"/>
      <c r="AW51" s="71"/>
      <c r="AX51" s="71"/>
      <c r="AY51" s="71"/>
      <c r="AZ51" s="71"/>
      <c r="BA51" s="71"/>
      <c r="BB51" s="71">
        <f>+BB53+BB68+BB77+BB83</f>
        <v>0</v>
      </c>
      <c r="BC51" s="71">
        <f>+BC53+BC68+BC77+BC83</f>
        <v>0</v>
      </c>
      <c r="BD51" s="71">
        <f>+BD53+BD68+BD77+BD83</f>
        <v>0</v>
      </c>
      <c r="BE51" s="71">
        <f>+BE53+BE68+BE77+BE83</f>
        <v>0</v>
      </c>
      <c r="BF51" s="73">
        <f>+BF53+BF68+BF77+BF83</f>
        <v>0</v>
      </c>
    </row>
    <row r="52" spans="1:58" x14ac:dyDescent="0.2">
      <c r="A52" s="64" t="s">
        <v>242</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272</v>
      </c>
      <c r="B53" s="65">
        <f>SUM(B54:B66)</f>
        <v>28011681.307030551</v>
      </c>
      <c r="C53" s="65">
        <f t="shared" ref="C53:AU53" si="17">SUM(C54:C66)</f>
        <v>0</v>
      </c>
      <c r="D53" s="65"/>
      <c r="E53" s="65">
        <f t="shared" si="17"/>
        <v>0</v>
      </c>
      <c r="F53" s="65">
        <f t="shared" si="17"/>
        <v>28011681.307030551</v>
      </c>
      <c r="G53" s="65">
        <f t="shared" si="17"/>
        <v>0</v>
      </c>
      <c r="H53" s="65">
        <f t="shared" si="17"/>
        <v>0</v>
      </c>
      <c r="I53" s="65">
        <f t="shared" si="17"/>
        <v>0</v>
      </c>
      <c r="J53" s="65">
        <f t="shared" si="17"/>
        <v>0</v>
      </c>
      <c r="K53" s="65">
        <f t="shared" si="17"/>
        <v>587701.16914306639</v>
      </c>
      <c r="L53" s="65">
        <f t="shared" si="17"/>
        <v>0</v>
      </c>
      <c r="M53" s="65">
        <f t="shared" si="17"/>
        <v>0</v>
      </c>
      <c r="N53" s="67">
        <f t="shared" si="17"/>
        <v>1140958.5976780795</v>
      </c>
      <c r="O53" s="65">
        <f t="shared" si="17"/>
        <v>1109591.5631835938</v>
      </c>
      <c r="P53" s="65">
        <f t="shared" si="17"/>
        <v>5561613.4199999999</v>
      </c>
      <c r="Q53" s="65">
        <f t="shared" si="17"/>
        <v>0</v>
      </c>
      <c r="R53" s="65">
        <f t="shared" si="17"/>
        <v>43561295.395718746</v>
      </c>
      <c r="S53" s="65">
        <f t="shared" si="17"/>
        <v>43561295.395718746</v>
      </c>
      <c r="T53" s="65">
        <f t="shared" si="17"/>
        <v>0</v>
      </c>
      <c r="U53" s="65">
        <f t="shared" si="17"/>
        <v>0</v>
      </c>
      <c r="V53" s="65">
        <f t="shared" si="17"/>
        <v>0</v>
      </c>
      <c r="W53" s="67">
        <f t="shared" si="17"/>
        <v>4730200.9850534648</v>
      </c>
      <c r="X53" s="67">
        <f t="shared" si="17"/>
        <v>0</v>
      </c>
      <c r="Y53" s="65">
        <f t="shared" si="17"/>
        <v>0</v>
      </c>
      <c r="Z53" s="65">
        <f t="shared" si="17"/>
        <v>0</v>
      </c>
      <c r="AA53" s="65">
        <f t="shared" si="17"/>
        <v>0</v>
      </c>
      <c r="AB53" s="65">
        <f t="shared" si="17"/>
        <v>0</v>
      </c>
      <c r="AC53" s="65">
        <f t="shared" si="17"/>
        <v>0</v>
      </c>
      <c r="AD53" s="65">
        <f t="shared" si="17"/>
        <v>0</v>
      </c>
      <c r="AE53" s="65">
        <f t="shared" si="17"/>
        <v>0</v>
      </c>
      <c r="AF53" s="65">
        <f t="shared" si="17"/>
        <v>49822.565545104982</v>
      </c>
      <c r="AG53" s="65">
        <f t="shared" si="17"/>
        <v>245582.68080851584</v>
      </c>
      <c r="AH53" s="65">
        <f t="shared" si="17"/>
        <v>0</v>
      </c>
      <c r="AI53" s="65">
        <f t="shared" si="17"/>
        <v>0</v>
      </c>
      <c r="AJ53" s="65">
        <f t="shared" si="17"/>
        <v>0</v>
      </c>
      <c r="AK53" s="65">
        <f t="shared" si="17"/>
        <v>117774.1878198113</v>
      </c>
      <c r="AL53" s="65">
        <f t="shared" si="17"/>
        <v>4317409.7566051483</v>
      </c>
      <c r="AM53" s="65">
        <f t="shared" si="17"/>
        <v>1209561.4540751574</v>
      </c>
      <c r="AN53" s="65">
        <f t="shared" si="17"/>
        <v>760919.23496093752</v>
      </c>
      <c r="AO53" s="65">
        <f t="shared" si="17"/>
        <v>0</v>
      </c>
      <c r="AP53" s="65">
        <f t="shared" si="17"/>
        <v>0</v>
      </c>
      <c r="AQ53" s="65">
        <f t="shared" si="17"/>
        <v>0</v>
      </c>
      <c r="AR53" s="65">
        <f t="shared" si="17"/>
        <v>0</v>
      </c>
      <c r="AS53" s="65">
        <f t="shared" si="17"/>
        <v>0</v>
      </c>
      <c r="AT53" s="65">
        <f t="shared" si="17"/>
        <v>0</v>
      </c>
      <c r="AU53" s="65">
        <f t="shared" si="17"/>
        <v>0</v>
      </c>
      <c r="AV53" s="65"/>
      <c r="AW53" s="65"/>
      <c r="AX53" s="65"/>
      <c r="AY53" s="65"/>
      <c r="AZ53" s="65"/>
      <c r="BA53" s="65"/>
      <c r="BB53" s="65">
        <f>SUM(BB54:BB66)</f>
        <v>0</v>
      </c>
      <c r="BC53" s="65">
        <f>SUM(BC54:BC66)</f>
        <v>0</v>
      </c>
      <c r="BD53" s="65">
        <f>SUM(BD54:BD66)</f>
        <v>0</v>
      </c>
      <c r="BE53" s="65">
        <f>SUM(BE54:BE66)</f>
        <v>0</v>
      </c>
      <c r="BF53" s="68">
        <f>SUM(BF54:BF66)</f>
        <v>0</v>
      </c>
    </row>
    <row r="54" spans="1:58" x14ac:dyDescent="0.2">
      <c r="A54" s="64" t="s">
        <v>273</v>
      </c>
      <c r="B54" s="65">
        <f t="shared" ref="B54:B66" si="18">+E54+F54+G54+D54</f>
        <v>6973139.6867945306</v>
      </c>
      <c r="C54" s="65"/>
      <c r="D54" s="65"/>
      <c r="E54" s="65"/>
      <c r="F54" s="65">
        <v>6973139.6867945306</v>
      </c>
      <c r="G54" s="65"/>
      <c r="H54" s="65"/>
      <c r="I54" s="65"/>
      <c r="J54" s="65"/>
      <c r="K54" s="65">
        <v>587701.16914306639</v>
      </c>
      <c r="L54" s="65"/>
      <c r="M54" s="65"/>
      <c r="N54" s="67">
        <v>288631.98837890627</v>
      </c>
      <c r="O54" s="65">
        <v>1109591.5631835938</v>
      </c>
      <c r="P54" s="65">
        <v>5561613.4199999999</v>
      </c>
      <c r="Q54" s="65"/>
      <c r="R54" s="65">
        <f t="shared" ref="R54:R67" si="19">SUM(S54:V54)</f>
        <v>0</v>
      </c>
      <c r="S54" s="65"/>
      <c r="T54" s="65"/>
      <c r="U54" s="65"/>
      <c r="V54" s="65"/>
      <c r="W54" s="67">
        <v>554640.76960839843</v>
      </c>
      <c r="X54" s="65">
        <f t="shared" ref="X54:X66" si="20">SUM(Y54:AC54)</f>
        <v>0</v>
      </c>
      <c r="Y54" s="65"/>
      <c r="Z54" s="65"/>
      <c r="AA54" s="65"/>
      <c r="AB54" s="65"/>
      <c r="AC54" s="65"/>
      <c r="AD54" s="65"/>
      <c r="AE54" s="65"/>
      <c r="AF54" s="65"/>
      <c r="AG54" s="65">
        <v>313.86784148883817</v>
      </c>
      <c r="AH54" s="65"/>
      <c r="AI54" s="65"/>
      <c r="AJ54" s="65"/>
      <c r="AK54" s="65">
        <v>6.1116364412009707</v>
      </c>
      <c r="AL54" s="65">
        <v>27124.872784423827</v>
      </c>
      <c r="AM54" s="65"/>
      <c r="AN54" s="65"/>
      <c r="AO54" s="65"/>
      <c r="AP54" s="65"/>
      <c r="AQ54" s="65"/>
      <c r="AR54" s="65"/>
      <c r="AS54" s="65"/>
      <c r="AT54" s="65"/>
      <c r="AU54" s="65"/>
      <c r="AV54" s="65"/>
      <c r="AW54" s="65"/>
      <c r="AX54" s="65"/>
      <c r="AY54" s="65"/>
      <c r="AZ54" s="65"/>
      <c r="BA54" s="65"/>
      <c r="BB54" s="65"/>
      <c r="BC54" s="65"/>
      <c r="BD54" s="65"/>
      <c r="BE54" s="65"/>
      <c r="BF54" s="68"/>
    </row>
    <row r="55" spans="1:58" x14ac:dyDescent="0.2">
      <c r="A55" s="64" t="s">
        <v>274</v>
      </c>
      <c r="B55" s="65">
        <f t="shared" si="18"/>
        <v>4556780.6836093748</v>
      </c>
      <c r="C55" s="65"/>
      <c r="D55" s="65"/>
      <c r="E55" s="65"/>
      <c r="F55" s="65">
        <v>4556780.6836093748</v>
      </c>
      <c r="G55" s="65"/>
      <c r="H55" s="65"/>
      <c r="I55" s="65"/>
      <c r="J55" s="65"/>
      <c r="K55" s="65"/>
      <c r="L55" s="65"/>
      <c r="M55" s="65"/>
      <c r="N55" s="67">
        <v>250313.42698730467</v>
      </c>
      <c r="O55" s="65"/>
      <c r="P55" s="65"/>
      <c r="Q55" s="65"/>
      <c r="R55" s="65">
        <f t="shared" si="19"/>
        <v>0</v>
      </c>
      <c r="S55" s="65"/>
      <c r="T55" s="65"/>
      <c r="U55" s="65"/>
      <c r="V55" s="65"/>
      <c r="W55" s="67">
        <v>2807317.2804257814</v>
      </c>
      <c r="X55" s="65">
        <f t="shared" si="20"/>
        <v>0</v>
      </c>
      <c r="Y55" s="65"/>
      <c r="Z55" s="65"/>
      <c r="AA55" s="65"/>
      <c r="AB55" s="65"/>
      <c r="AC55" s="65"/>
      <c r="AD55" s="65"/>
      <c r="AE55" s="65"/>
      <c r="AF55" s="65"/>
      <c r="AG55" s="65"/>
      <c r="AH55" s="65"/>
      <c r="AI55" s="65"/>
      <c r="AJ55" s="65"/>
      <c r="AK55" s="65">
        <v>11650.017188934326</v>
      </c>
      <c r="AL55" s="65">
        <v>1531.3014240264893</v>
      </c>
      <c r="AM55" s="65"/>
      <c r="AN55" s="65"/>
      <c r="AO55" s="65"/>
      <c r="AP55" s="65"/>
      <c r="AQ55" s="65"/>
      <c r="AR55" s="65"/>
      <c r="AS55" s="65"/>
      <c r="AT55" s="65"/>
      <c r="AU55" s="65"/>
      <c r="AV55" s="65"/>
      <c r="AW55" s="65"/>
      <c r="AX55" s="65"/>
      <c r="AY55" s="65"/>
      <c r="AZ55" s="65"/>
      <c r="BA55" s="65"/>
      <c r="BB55" s="65"/>
      <c r="BC55" s="65"/>
      <c r="BD55" s="65"/>
      <c r="BE55" s="65"/>
      <c r="BF55" s="68"/>
    </row>
    <row r="56" spans="1:58" x14ac:dyDescent="0.2">
      <c r="A56" s="64" t="s">
        <v>275</v>
      </c>
      <c r="B56" s="65">
        <f t="shared" si="18"/>
        <v>320549.1265643799</v>
      </c>
      <c r="C56" s="65"/>
      <c r="D56" s="65"/>
      <c r="E56" s="65"/>
      <c r="F56" s="65">
        <v>320549.1265643799</v>
      </c>
      <c r="G56" s="65"/>
      <c r="H56" s="65"/>
      <c r="I56" s="65"/>
      <c r="J56" s="65"/>
      <c r="K56" s="65"/>
      <c r="L56" s="65"/>
      <c r="M56" s="65"/>
      <c r="N56" s="67">
        <v>83360.627742919925</v>
      </c>
      <c r="O56" s="65"/>
      <c r="P56" s="65"/>
      <c r="Q56" s="65"/>
      <c r="R56" s="65">
        <f t="shared" si="19"/>
        <v>0</v>
      </c>
      <c r="S56" s="65"/>
      <c r="T56" s="65"/>
      <c r="U56" s="65"/>
      <c r="V56" s="65"/>
      <c r="W56" s="67">
        <v>28461.313644378664</v>
      </c>
      <c r="X56" s="65">
        <f t="shared" si="20"/>
        <v>0</v>
      </c>
      <c r="Y56" s="65"/>
      <c r="Z56" s="65"/>
      <c r="AA56" s="65"/>
      <c r="AB56" s="65"/>
      <c r="AC56" s="65"/>
      <c r="AD56" s="65"/>
      <c r="AE56" s="65"/>
      <c r="AF56" s="65"/>
      <c r="AG56" s="65"/>
      <c r="AH56" s="65"/>
      <c r="AI56" s="65"/>
      <c r="AJ56" s="65"/>
      <c r="AK56" s="65">
        <v>1417.4518133735658</v>
      </c>
      <c r="AL56" s="65"/>
      <c r="AM56" s="65"/>
      <c r="AN56" s="65"/>
      <c r="AO56" s="65"/>
      <c r="AP56" s="65"/>
      <c r="AQ56" s="65"/>
      <c r="AR56" s="65"/>
      <c r="AS56" s="65"/>
      <c r="AT56" s="65"/>
      <c r="AU56" s="65"/>
      <c r="AV56" s="65"/>
      <c r="AW56" s="65"/>
      <c r="AX56" s="65"/>
      <c r="AY56" s="65"/>
      <c r="AZ56" s="65"/>
      <c r="BA56" s="65"/>
      <c r="BB56" s="65"/>
      <c r="BC56" s="65"/>
      <c r="BD56" s="65"/>
      <c r="BE56" s="65"/>
      <c r="BF56" s="68"/>
    </row>
    <row r="57" spans="1:58" x14ac:dyDescent="0.2">
      <c r="A57" s="64" t="s">
        <v>276</v>
      </c>
      <c r="B57" s="65">
        <f t="shared" si="18"/>
        <v>4042536.6669390625</v>
      </c>
      <c r="C57" s="65"/>
      <c r="D57" s="65"/>
      <c r="E57" s="65"/>
      <c r="F57" s="65">
        <v>4042536.6669390625</v>
      </c>
      <c r="G57" s="65"/>
      <c r="H57" s="65"/>
      <c r="I57" s="65"/>
      <c r="J57" s="65"/>
      <c r="K57" s="65"/>
      <c r="L57" s="65"/>
      <c r="M57" s="65"/>
      <c r="N57" s="67">
        <v>17919.780195617677</v>
      </c>
      <c r="O57" s="65"/>
      <c r="P57" s="65"/>
      <c r="Q57" s="65"/>
      <c r="R57" s="65">
        <f t="shared" si="19"/>
        <v>0</v>
      </c>
      <c r="S57" s="65"/>
      <c r="T57" s="65"/>
      <c r="U57" s="65"/>
      <c r="V57" s="65"/>
      <c r="W57" s="67">
        <v>849158.96095898445</v>
      </c>
      <c r="X57" s="65">
        <f t="shared" si="20"/>
        <v>0</v>
      </c>
      <c r="Y57" s="65"/>
      <c r="Z57" s="65"/>
      <c r="AA57" s="65"/>
      <c r="AB57" s="65"/>
      <c r="AC57" s="65"/>
      <c r="AD57" s="65"/>
      <c r="AE57" s="65"/>
      <c r="AF57" s="65"/>
      <c r="AG57" s="65">
        <v>3841.3869140090933</v>
      </c>
      <c r="AH57" s="65"/>
      <c r="AI57" s="65"/>
      <c r="AJ57" s="65"/>
      <c r="AK57" s="65">
        <v>1320.4558640441892</v>
      </c>
      <c r="AL57" s="65">
        <v>17487.436880493166</v>
      </c>
      <c r="AM57" s="65"/>
      <c r="AN57" s="65"/>
      <c r="AO57" s="65"/>
      <c r="AP57" s="65"/>
      <c r="AQ57" s="65"/>
      <c r="AR57" s="65"/>
      <c r="AS57" s="65"/>
      <c r="AT57" s="65"/>
      <c r="AU57" s="65"/>
      <c r="AV57" s="65"/>
      <c r="AW57" s="65"/>
      <c r="AX57" s="65"/>
      <c r="AY57" s="65"/>
      <c r="AZ57" s="65"/>
      <c r="BA57" s="65"/>
      <c r="BB57" s="65"/>
      <c r="BC57" s="65"/>
      <c r="BD57" s="65"/>
      <c r="BE57" s="65"/>
      <c r="BF57" s="68"/>
    </row>
    <row r="58" spans="1:58" x14ac:dyDescent="0.2">
      <c r="A58" s="64" t="s">
        <v>277</v>
      </c>
      <c r="B58" s="65">
        <f t="shared" si="18"/>
        <v>0</v>
      </c>
      <c r="C58" s="65"/>
      <c r="D58" s="65"/>
      <c r="E58" s="65"/>
      <c r="F58" s="65"/>
      <c r="G58" s="65"/>
      <c r="H58" s="65"/>
      <c r="I58" s="65"/>
      <c r="J58" s="65"/>
      <c r="K58" s="65"/>
      <c r="L58" s="65"/>
      <c r="M58" s="65"/>
      <c r="N58" s="67">
        <v>707.25305710792543</v>
      </c>
      <c r="O58" s="65"/>
      <c r="P58" s="65"/>
      <c r="Q58" s="65"/>
      <c r="R58" s="65">
        <f t="shared" si="19"/>
        <v>0</v>
      </c>
      <c r="S58" s="65"/>
      <c r="T58" s="65"/>
      <c r="U58" s="65"/>
      <c r="V58" s="65"/>
      <c r="W58" s="67">
        <v>36740.496537048341</v>
      </c>
      <c r="X58" s="65">
        <f t="shared" si="20"/>
        <v>0</v>
      </c>
      <c r="Y58" s="65"/>
      <c r="Z58" s="65"/>
      <c r="AA58" s="65"/>
      <c r="AB58" s="65"/>
      <c r="AC58" s="65"/>
      <c r="AD58" s="65"/>
      <c r="AE58" s="65"/>
      <c r="AF58" s="65"/>
      <c r="AG58" s="65">
        <v>2906.7961049194332</v>
      </c>
      <c r="AH58" s="65"/>
      <c r="AI58" s="65"/>
      <c r="AJ58" s="65"/>
      <c r="AK58" s="65"/>
      <c r="AL58" s="65">
        <v>3185.5108322143556</v>
      </c>
      <c r="AM58" s="65"/>
      <c r="AN58" s="65"/>
      <c r="AO58" s="65"/>
      <c r="AP58" s="65"/>
      <c r="AQ58" s="65"/>
      <c r="AR58" s="65"/>
      <c r="AS58" s="65"/>
      <c r="AT58" s="65"/>
      <c r="AU58" s="65"/>
      <c r="AV58" s="65"/>
      <c r="AW58" s="65"/>
      <c r="AX58" s="65"/>
      <c r="AY58" s="65"/>
      <c r="AZ58" s="65"/>
      <c r="BA58" s="65"/>
      <c r="BB58" s="65"/>
      <c r="BC58" s="65"/>
      <c r="BD58" s="65"/>
      <c r="BE58" s="65"/>
      <c r="BF58" s="68"/>
    </row>
    <row r="59" spans="1:58" x14ac:dyDescent="0.2">
      <c r="A59" s="64" t="s">
        <v>278</v>
      </c>
      <c r="B59" s="65">
        <f t="shared" si="18"/>
        <v>0</v>
      </c>
      <c r="C59" s="65"/>
      <c r="D59" s="65"/>
      <c r="E59" s="65"/>
      <c r="F59" s="65"/>
      <c r="G59" s="65"/>
      <c r="H59" s="65"/>
      <c r="I59" s="65"/>
      <c r="J59" s="65"/>
      <c r="K59" s="65"/>
      <c r="L59" s="65"/>
      <c r="M59" s="65"/>
      <c r="N59" s="67">
        <v>17088.815498352051</v>
      </c>
      <c r="O59" s="65"/>
      <c r="P59" s="65"/>
      <c r="Q59" s="65"/>
      <c r="R59" s="65">
        <f t="shared" si="19"/>
        <v>0</v>
      </c>
      <c r="S59" s="65"/>
      <c r="T59" s="65"/>
      <c r="U59" s="65"/>
      <c r="V59" s="65"/>
      <c r="W59" s="67">
        <v>59218.700763427732</v>
      </c>
      <c r="X59" s="65">
        <f t="shared" si="20"/>
        <v>0</v>
      </c>
      <c r="Y59" s="65"/>
      <c r="Z59" s="65"/>
      <c r="AA59" s="65"/>
      <c r="AB59" s="65"/>
      <c r="AC59" s="65"/>
      <c r="AD59" s="65"/>
      <c r="AE59" s="65"/>
      <c r="AF59" s="65">
        <v>35084.99651928711</v>
      </c>
      <c r="AG59" s="65"/>
      <c r="AH59" s="65"/>
      <c r="AI59" s="65"/>
      <c r="AJ59" s="65"/>
      <c r="AK59" s="65"/>
      <c r="AL59" s="65">
        <v>9327.1322967529304</v>
      </c>
      <c r="AM59" s="65">
        <v>26488.433240692138</v>
      </c>
      <c r="AN59" s="65"/>
      <c r="AO59" s="65"/>
      <c r="AP59" s="65"/>
      <c r="AQ59" s="65"/>
      <c r="AR59" s="65"/>
      <c r="AS59" s="65"/>
      <c r="AT59" s="65"/>
      <c r="AU59" s="65"/>
      <c r="AV59" s="65"/>
      <c r="AW59" s="65"/>
      <c r="AX59" s="65"/>
      <c r="AY59" s="65"/>
      <c r="AZ59" s="65"/>
      <c r="BA59" s="65"/>
      <c r="BB59" s="65"/>
      <c r="BC59" s="65"/>
      <c r="BD59" s="65"/>
      <c r="BE59" s="65"/>
      <c r="BF59" s="68"/>
    </row>
    <row r="60" spans="1:58" x14ac:dyDescent="0.2">
      <c r="A60" s="64" t="s">
        <v>279</v>
      </c>
      <c r="B60" s="65">
        <f t="shared" si="18"/>
        <v>129748.14538883056</v>
      </c>
      <c r="C60" s="65"/>
      <c r="D60" s="65"/>
      <c r="E60" s="65"/>
      <c r="F60" s="65">
        <v>129748.14538883056</v>
      </c>
      <c r="G60" s="65"/>
      <c r="H60" s="65"/>
      <c r="I60" s="65"/>
      <c r="J60" s="65"/>
      <c r="K60" s="65"/>
      <c r="L60" s="65"/>
      <c r="M60" s="65"/>
      <c r="N60" s="67">
        <v>47779.846927490231</v>
      </c>
      <c r="O60" s="65"/>
      <c r="P60" s="65"/>
      <c r="Q60" s="65"/>
      <c r="R60" s="65">
        <f t="shared" si="19"/>
        <v>0</v>
      </c>
      <c r="S60" s="65"/>
      <c r="T60" s="65"/>
      <c r="U60" s="65"/>
      <c r="V60" s="65"/>
      <c r="W60" s="67"/>
      <c r="X60" s="65">
        <f t="shared" si="20"/>
        <v>0</v>
      </c>
      <c r="Y60" s="65"/>
      <c r="Z60" s="65"/>
      <c r="AA60" s="65"/>
      <c r="AB60" s="65"/>
      <c r="AC60" s="65"/>
      <c r="AD60" s="65"/>
      <c r="AE60" s="65"/>
      <c r="AF60" s="65">
        <v>8575.8590824584971</v>
      </c>
      <c r="AG60" s="65">
        <v>176058.2962001953</v>
      </c>
      <c r="AH60" s="65"/>
      <c r="AI60" s="65"/>
      <c r="AJ60" s="65"/>
      <c r="AK60" s="65">
        <v>32638.590288818359</v>
      </c>
      <c r="AL60" s="65">
        <v>3636693.31640625</v>
      </c>
      <c r="AM60" s="65">
        <v>28162.663339996339</v>
      </c>
      <c r="AN60" s="65"/>
      <c r="AO60" s="65"/>
      <c r="AP60" s="65"/>
      <c r="AQ60" s="65"/>
      <c r="AR60" s="65"/>
      <c r="AS60" s="65"/>
      <c r="AT60" s="65"/>
      <c r="AU60" s="65"/>
      <c r="AV60" s="65"/>
      <c r="AW60" s="65"/>
      <c r="AX60" s="65"/>
      <c r="AY60" s="65"/>
      <c r="AZ60" s="65"/>
      <c r="BA60" s="65"/>
      <c r="BB60" s="65"/>
      <c r="BC60" s="65"/>
      <c r="BD60" s="65"/>
      <c r="BE60" s="65"/>
      <c r="BF60" s="68"/>
    </row>
    <row r="61" spans="1:58" x14ac:dyDescent="0.2">
      <c r="A61" s="64" t="s">
        <v>280</v>
      </c>
      <c r="B61" s="65">
        <f t="shared" si="18"/>
        <v>0</v>
      </c>
      <c r="C61" s="65"/>
      <c r="D61" s="65"/>
      <c r="E61" s="65"/>
      <c r="F61" s="65"/>
      <c r="G61" s="65"/>
      <c r="H61" s="65"/>
      <c r="I61" s="65"/>
      <c r="J61" s="65"/>
      <c r="K61" s="65"/>
      <c r="L61" s="65"/>
      <c r="M61" s="65"/>
      <c r="N61" s="67">
        <v>168956.81143554687</v>
      </c>
      <c r="O61" s="65"/>
      <c r="P61" s="65"/>
      <c r="Q61" s="65"/>
      <c r="R61" s="65">
        <f t="shared" si="19"/>
        <v>0</v>
      </c>
      <c r="S61" s="65"/>
      <c r="T61" s="65"/>
      <c r="U61" s="65"/>
      <c r="V61" s="65"/>
      <c r="W61" s="67">
        <v>214749.48579125977</v>
      </c>
      <c r="X61" s="65">
        <f t="shared" si="20"/>
        <v>0</v>
      </c>
      <c r="Y61" s="65"/>
      <c r="Z61" s="65"/>
      <c r="AA61" s="65"/>
      <c r="AB61" s="65"/>
      <c r="AC61" s="65"/>
      <c r="AD61" s="65"/>
      <c r="AE61" s="65"/>
      <c r="AF61" s="65"/>
      <c r="AG61" s="65">
        <v>1569.1200611495969</v>
      </c>
      <c r="AH61" s="65"/>
      <c r="AI61" s="65"/>
      <c r="AJ61" s="65"/>
      <c r="AK61" s="65">
        <v>9288.9500168151844</v>
      </c>
      <c r="AL61" s="65">
        <v>30390.167028808592</v>
      </c>
      <c r="AM61" s="65">
        <v>4231.0787612800605</v>
      </c>
      <c r="AN61" s="65"/>
      <c r="AO61" s="65"/>
      <c r="AP61" s="65"/>
      <c r="AQ61" s="65"/>
      <c r="AR61" s="65"/>
      <c r="AS61" s="65"/>
      <c r="AT61" s="65"/>
      <c r="AU61" s="65"/>
      <c r="AV61" s="65"/>
      <c r="AW61" s="65"/>
      <c r="AX61" s="65"/>
      <c r="AY61" s="65"/>
      <c r="AZ61" s="65"/>
      <c r="BA61" s="65"/>
      <c r="BB61" s="65"/>
      <c r="BC61" s="65"/>
      <c r="BD61" s="65"/>
      <c r="BE61" s="65"/>
      <c r="BF61" s="68"/>
    </row>
    <row r="62" spans="1:58" x14ac:dyDescent="0.2">
      <c r="A62" s="64" t="s">
        <v>281</v>
      </c>
      <c r="B62" s="65">
        <f t="shared" si="18"/>
        <v>0</v>
      </c>
      <c r="C62" s="65"/>
      <c r="D62" s="65"/>
      <c r="E62" s="65"/>
      <c r="F62" s="65"/>
      <c r="G62" s="65"/>
      <c r="H62" s="65"/>
      <c r="I62" s="65"/>
      <c r="J62" s="65"/>
      <c r="K62" s="65"/>
      <c r="L62" s="65"/>
      <c r="M62" s="65"/>
      <c r="N62" s="67">
        <v>168956.81143554687</v>
      </c>
      <c r="O62" s="65"/>
      <c r="P62" s="65"/>
      <c r="Q62" s="65"/>
      <c r="R62" s="65">
        <f t="shared" si="19"/>
        <v>0</v>
      </c>
      <c r="S62" s="65"/>
      <c r="T62" s="65"/>
      <c r="U62" s="65"/>
      <c r="V62" s="65"/>
      <c r="W62" s="67">
        <v>35038.319961181645</v>
      </c>
      <c r="X62" s="65">
        <f t="shared" si="20"/>
        <v>0</v>
      </c>
      <c r="Y62" s="65"/>
      <c r="Z62" s="65"/>
      <c r="AA62" s="65"/>
      <c r="AB62" s="65"/>
      <c r="AC62" s="65"/>
      <c r="AD62" s="65"/>
      <c r="AE62" s="65"/>
      <c r="AF62" s="65"/>
      <c r="AG62" s="65">
        <v>16.070812791198492</v>
      </c>
      <c r="AH62" s="65"/>
      <c r="AI62" s="65"/>
      <c r="AJ62" s="65"/>
      <c r="AK62" s="65"/>
      <c r="AL62" s="65">
        <v>6622.2908889770506</v>
      </c>
      <c r="AM62" s="65">
        <v>2523.1740949859623</v>
      </c>
      <c r="AN62" s="65"/>
      <c r="AO62" s="65"/>
      <c r="AP62" s="65"/>
      <c r="AQ62" s="65"/>
      <c r="AR62" s="65"/>
      <c r="AS62" s="65"/>
      <c r="AT62" s="65"/>
      <c r="AU62" s="65"/>
      <c r="AV62" s="65"/>
      <c r="AW62" s="65"/>
      <c r="AX62" s="65"/>
      <c r="AY62" s="65"/>
      <c r="AZ62" s="65"/>
      <c r="BA62" s="65"/>
      <c r="BB62" s="65"/>
      <c r="BC62" s="65"/>
      <c r="BD62" s="65"/>
      <c r="BE62" s="65"/>
      <c r="BF62" s="68"/>
    </row>
    <row r="63" spans="1:58" x14ac:dyDescent="0.2">
      <c r="A63" s="64" t="s">
        <v>282</v>
      </c>
      <c r="B63" s="65">
        <f t="shared" si="18"/>
        <v>0</v>
      </c>
      <c r="C63" s="65"/>
      <c r="D63" s="65"/>
      <c r="E63" s="65"/>
      <c r="F63" s="65"/>
      <c r="G63" s="65"/>
      <c r="H63" s="65"/>
      <c r="I63" s="65"/>
      <c r="J63" s="65"/>
      <c r="K63" s="65"/>
      <c r="L63" s="65"/>
      <c r="M63" s="65"/>
      <c r="N63" s="67"/>
      <c r="O63" s="65"/>
      <c r="P63" s="65"/>
      <c r="Q63" s="65"/>
      <c r="R63" s="65">
        <f t="shared" si="19"/>
        <v>0</v>
      </c>
      <c r="S63" s="65"/>
      <c r="T63" s="65"/>
      <c r="U63" s="65"/>
      <c r="V63" s="65"/>
      <c r="W63" s="67"/>
      <c r="X63" s="65">
        <f t="shared" si="20"/>
        <v>0</v>
      </c>
      <c r="Y63" s="65"/>
      <c r="Z63" s="65"/>
      <c r="AA63" s="65"/>
      <c r="AB63" s="65"/>
      <c r="AC63" s="65"/>
      <c r="AD63" s="65"/>
      <c r="AE63" s="65"/>
      <c r="AF63" s="65"/>
      <c r="AG63" s="65"/>
      <c r="AH63" s="65"/>
      <c r="AI63" s="65"/>
      <c r="AJ63" s="65"/>
      <c r="AK63" s="65">
        <v>10.537304135799406</v>
      </c>
      <c r="AL63" s="65">
        <v>3303.860436248779</v>
      </c>
      <c r="AM63" s="65"/>
      <c r="AN63" s="65"/>
      <c r="AO63" s="65"/>
      <c r="AP63" s="65"/>
      <c r="AQ63" s="65"/>
      <c r="AR63" s="65"/>
      <c r="AS63" s="65"/>
      <c r="AT63" s="65"/>
      <c r="AU63" s="65"/>
      <c r="AV63" s="65"/>
      <c r="AW63" s="65"/>
      <c r="AX63" s="65"/>
      <c r="AY63" s="65"/>
      <c r="AZ63" s="65"/>
      <c r="BA63" s="65"/>
      <c r="BB63" s="65"/>
      <c r="BC63" s="65"/>
      <c r="BD63" s="65"/>
      <c r="BE63" s="65"/>
      <c r="BF63" s="68"/>
    </row>
    <row r="64" spans="1:58" x14ac:dyDescent="0.2">
      <c r="A64" s="64" t="s">
        <v>283</v>
      </c>
      <c r="B64" s="65">
        <f t="shared" si="18"/>
        <v>0</v>
      </c>
      <c r="C64" s="65"/>
      <c r="D64" s="65"/>
      <c r="E64" s="65"/>
      <c r="F64" s="65"/>
      <c r="G64" s="65"/>
      <c r="H64" s="65"/>
      <c r="I64" s="65"/>
      <c r="J64" s="65"/>
      <c r="K64" s="65"/>
      <c r="L64" s="65"/>
      <c r="M64" s="65"/>
      <c r="N64" s="67"/>
      <c r="O64" s="65"/>
      <c r="P64" s="65"/>
      <c r="Q64" s="65"/>
      <c r="R64" s="65">
        <f t="shared" si="19"/>
        <v>0</v>
      </c>
      <c r="S64" s="65"/>
      <c r="T64" s="65"/>
      <c r="U64" s="65"/>
      <c r="V64" s="65"/>
      <c r="W64" s="67"/>
      <c r="X64" s="65">
        <f t="shared" si="20"/>
        <v>0</v>
      </c>
      <c r="Y64" s="65"/>
      <c r="Z64" s="65"/>
      <c r="AA64" s="65"/>
      <c r="AB64" s="65"/>
      <c r="AC64" s="65"/>
      <c r="AD64" s="65"/>
      <c r="AE64" s="65"/>
      <c r="AF64" s="65"/>
      <c r="AG64" s="65">
        <v>16134.536247497555</v>
      </c>
      <c r="AH64" s="65"/>
      <c r="AI64" s="65"/>
      <c r="AJ64" s="65"/>
      <c r="AK64" s="65">
        <v>21135.778571716306</v>
      </c>
      <c r="AL64" s="65">
        <v>348084.73398437497</v>
      </c>
      <c r="AM64" s="65">
        <v>1045587.6477109375</v>
      </c>
      <c r="AN64" s="65"/>
      <c r="AO64" s="65"/>
      <c r="AP64" s="65"/>
      <c r="AQ64" s="65"/>
      <c r="AR64" s="65"/>
      <c r="AS64" s="65"/>
      <c r="AT64" s="65"/>
      <c r="AU64" s="65"/>
      <c r="AV64" s="65"/>
      <c r="AW64" s="65"/>
      <c r="AX64" s="65"/>
      <c r="AY64" s="65"/>
      <c r="AZ64" s="65"/>
      <c r="BA64" s="65"/>
      <c r="BB64" s="65"/>
      <c r="BC64" s="65"/>
      <c r="BD64" s="65"/>
      <c r="BE64" s="65"/>
      <c r="BF64" s="68"/>
    </row>
    <row r="65" spans="1:58" x14ac:dyDescent="0.2">
      <c r="A65" s="64" t="s">
        <v>284</v>
      </c>
      <c r="B65" s="65">
        <f t="shared" si="18"/>
        <v>0</v>
      </c>
      <c r="C65" s="65"/>
      <c r="D65" s="65"/>
      <c r="E65" s="65"/>
      <c r="F65" s="65"/>
      <c r="G65" s="65"/>
      <c r="H65" s="65"/>
      <c r="I65" s="65"/>
      <c r="J65" s="65"/>
      <c r="K65" s="65"/>
      <c r="L65" s="65"/>
      <c r="M65" s="65"/>
      <c r="N65" s="67"/>
      <c r="O65" s="65"/>
      <c r="P65" s="65"/>
      <c r="Q65" s="65"/>
      <c r="R65" s="65">
        <f t="shared" si="19"/>
        <v>0</v>
      </c>
      <c r="S65" s="65"/>
      <c r="T65" s="65"/>
      <c r="U65" s="65"/>
      <c r="V65" s="65"/>
      <c r="W65" s="67">
        <v>809.69742428398138</v>
      </c>
      <c r="X65" s="65">
        <f t="shared" si="20"/>
        <v>0</v>
      </c>
      <c r="Y65" s="65"/>
      <c r="Z65" s="65"/>
      <c r="AA65" s="65"/>
      <c r="AB65" s="65"/>
      <c r="AC65" s="65"/>
      <c r="AD65" s="65"/>
      <c r="AE65" s="65"/>
      <c r="AF65" s="65">
        <v>6161.7099433593739</v>
      </c>
      <c r="AG65" s="65"/>
      <c r="AH65" s="65"/>
      <c r="AI65" s="65"/>
      <c r="AJ65" s="65"/>
      <c r="AK65" s="65">
        <v>857.26241641616809</v>
      </c>
      <c r="AL65" s="65"/>
      <c r="AM65" s="65">
        <v>1665.4369658393859</v>
      </c>
      <c r="AN65" s="65"/>
      <c r="AO65" s="65"/>
      <c r="AP65" s="65"/>
      <c r="AQ65" s="65"/>
      <c r="AR65" s="65"/>
      <c r="AS65" s="65"/>
      <c r="AT65" s="65"/>
      <c r="AU65" s="65"/>
      <c r="AV65" s="65"/>
      <c r="AW65" s="65"/>
      <c r="AX65" s="65"/>
      <c r="AY65" s="65"/>
      <c r="AZ65" s="65"/>
      <c r="BA65" s="65"/>
      <c r="BB65" s="65"/>
      <c r="BC65" s="65"/>
      <c r="BD65" s="65"/>
      <c r="BE65" s="65"/>
      <c r="BF65" s="68"/>
    </row>
    <row r="66" spans="1:58" x14ac:dyDescent="0.2">
      <c r="A66" s="64" t="s">
        <v>285</v>
      </c>
      <c r="B66" s="65">
        <f t="shared" si="18"/>
        <v>11988926.997734375</v>
      </c>
      <c r="C66" s="65"/>
      <c r="D66" s="65"/>
      <c r="E66" s="65"/>
      <c r="F66" s="65">
        <v>11988926.997734375</v>
      </c>
      <c r="G66" s="65"/>
      <c r="H66" s="65"/>
      <c r="I66" s="65"/>
      <c r="J66" s="65"/>
      <c r="K66" s="65"/>
      <c r="L66" s="65"/>
      <c r="M66" s="65"/>
      <c r="N66" s="67">
        <v>97243.236019287113</v>
      </c>
      <c r="O66" s="65"/>
      <c r="P66" s="65"/>
      <c r="Q66" s="65"/>
      <c r="R66" s="65">
        <f t="shared" si="19"/>
        <v>43561295.395718746</v>
      </c>
      <c r="S66" s="65">
        <v>43561295.395718746</v>
      </c>
      <c r="T66" s="65"/>
      <c r="U66" s="65"/>
      <c r="V66" s="65"/>
      <c r="W66" s="67">
        <v>144065.95993872071</v>
      </c>
      <c r="X66" s="65">
        <f t="shared" si="20"/>
        <v>0</v>
      </c>
      <c r="Y66" s="65"/>
      <c r="Z66" s="65"/>
      <c r="AA66" s="65"/>
      <c r="AB66" s="65"/>
      <c r="AC66" s="65"/>
      <c r="AD66" s="65"/>
      <c r="AE66" s="65"/>
      <c r="AF66" s="65"/>
      <c r="AG66" s="65">
        <v>44742.60662646484</v>
      </c>
      <c r="AH66" s="65"/>
      <c r="AI66" s="65"/>
      <c r="AJ66" s="65"/>
      <c r="AK66" s="65">
        <v>39449.032719116207</v>
      </c>
      <c r="AL66" s="65">
        <v>233659.13364257812</v>
      </c>
      <c r="AM66" s="65">
        <v>100903.01996142579</v>
      </c>
      <c r="AN66" s="65">
        <v>760919.23496093752</v>
      </c>
      <c r="AO66" s="65"/>
      <c r="AP66" s="65"/>
      <c r="AQ66" s="65"/>
      <c r="AR66" s="65"/>
      <c r="AS66" s="65"/>
      <c r="AT66" s="65"/>
      <c r="AU66" s="65"/>
      <c r="AV66" s="65"/>
      <c r="AW66" s="65"/>
      <c r="AX66" s="65"/>
      <c r="AY66" s="65"/>
      <c r="AZ66" s="65"/>
      <c r="BA66" s="65"/>
      <c r="BB66" s="65"/>
      <c r="BC66" s="65"/>
      <c r="BD66" s="65"/>
      <c r="BE66" s="65"/>
      <c r="BF66" s="68"/>
    </row>
    <row r="67" spans="1:58" x14ac:dyDescent="0.2">
      <c r="A67" s="64" t="s">
        <v>242</v>
      </c>
      <c r="B67" s="74"/>
      <c r="C67" s="65"/>
      <c r="D67" s="65"/>
      <c r="E67" s="65"/>
      <c r="F67" s="65"/>
      <c r="G67" s="65"/>
      <c r="H67" s="65"/>
      <c r="I67" s="65"/>
      <c r="J67" s="65"/>
      <c r="K67" s="65"/>
      <c r="L67" s="65"/>
      <c r="M67" s="65"/>
      <c r="N67" s="67"/>
      <c r="O67" s="65"/>
      <c r="P67" s="65"/>
      <c r="Q67" s="65"/>
      <c r="R67" s="65">
        <f t="shared" si="19"/>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286</v>
      </c>
      <c r="B68" s="80">
        <f>SUM(B69:B75)</f>
        <v>3953.0073071006768</v>
      </c>
      <c r="C68" s="80">
        <f t="shared" ref="C68:AU68" si="21">SUM(C69:C75)</f>
        <v>0</v>
      </c>
      <c r="D68" s="80"/>
      <c r="E68" s="80">
        <f t="shared" si="21"/>
        <v>0</v>
      </c>
      <c r="F68" s="80">
        <f t="shared" si="21"/>
        <v>3953.0073071006768</v>
      </c>
      <c r="G68" s="80">
        <f t="shared" si="21"/>
        <v>0</v>
      </c>
      <c r="H68" s="80">
        <f t="shared" si="21"/>
        <v>0</v>
      </c>
      <c r="I68" s="80">
        <f t="shared" si="21"/>
        <v>0</v>
      </c>
      <c r="J68" s="80">
        <f t="shared" si="21"/>
        <v>0</v>
      </c>
      <c r="K68" s="80">
        <f t="shared" si="21"/>
        <v>0</v>
      </c>
      <c r="L68" s="80">
        <f t="shared" si="21"/>
        <v>0</v>
      </c>
      <c r="M68" s="80">
        <f t="shared" si="21"/>
        <v>0</v>
      </c>
      <c r="N68" s="81">
        <f t="shared" si="21"/>
        <v>0</v>
      </c>
      <c r="O68" s="80">
        <f t="shared" si="21"/>
        <v>0</v>
      </c>
      <c r="P68" s="80">
        <f t="shared" si="21"/>
        <v>0</v>
      </c>
      <c r="Q68" s="80">
        <f t="shared" si="21"/>
        <v>0</v>
      </c>
      <c r="R68" s="80">
        <f t="shared" si="21"/>
        <v>0</v>
      </c>
      <c r="S68" s="80">
        <f t="shared" si="21"/>
        <v>0</v>
      </c>
      <c r="T68" s="80">
        <f t="shared" si="21"/>
        <v>0</v>
      </c>
      <c r="U68" s="80">
        <f t="shared" si="21"/>
        <v>0</v>
      </c>
      <c r="V68" s="80">
        <f t="shared" si="21"/>
        <v>0</v>
      </c>
      <c r="W68" s="81">
        <f t="shared" si="21"/>
        <v>0</v>
      </c>
      <c r="X68" s="81">
        <f t="shared" si="21"/>
        <v>0</v>
      </c>
      <c r="Y68" s="80">
        <f t="shared" si="21"/>
        <v>0</v>
      </c>
      <c r="Z68" s="80">
        <f t="shared" si="21"/>
        <v>0</v>
      </c>
      <c r="AA68" s="80">
        <f t="shared" si="21"/>
        <v>0</v>
      </c>
      <c r="AB68" s="80">
        <f t="shared" si="21"/>
        <v>0</v>
      </c>
      <c r="AC68" s="80">
        <f t="shared" si="21"/>
        <v>0</v>
      </c>
      <c r="AD68" s="80">
        <f t="shared" si="21"/>
        <v>0</v>
      </c>
      <c r="AE68" s="80">
        <f t="shared" si="21"/>
        <v>0</v>
      </c>
      <c r="AF68" s="80">
        <f t="shared" si="21"/>
        <v>7951.1278780822749</v>
      </c>
      <c r="AG68" s="80">
        <f t="shared" si="21"/>
        <v>19179218.063791171</v>
      </c>
      <c r="AH68" s="80">
        <f t="shared" si="21"/>
        <v>0</v>
      </c>
      <c r="AI68" s="80">
        <f t="shared" si="21"/>
        <v>3317227.5621132813</v>
      </c>
      <c r="AJ68" s="80">
        <f t="shared" si="21"/>
        <v>0</v>
      </c>
      <c r="AK68" s="80">
        <f t="shared" si="21"/>
        <v>46104.129308322699</v>
      </c>
      <c r="AL68" s="80">
        <f t="shared" si="21"/>
        <v>27496004.612170409</v>
      </c>
      <c r="AM68" s="80">
        <f t="shared" si="21"/>
        <v>94707.448486091627</v>
      </c>
      <c r="AN68" s="80">
        <f t="shared" si="21"/>
        <v>0</v>
      </c>
      <c r="AO68" s="80">
        <f t="shared" si="21"/>
        <v>0</v>
      </c>
      <c r="AP68" s="80">
        <f t="shared" si="21"/>
        <v>0</v>
      </c>
      <c r="AQ68" s="80">
        <f t="shared" si="21"/>
        <v>0</v>
      </c>
      <c r="AR68" s="80">
        <f t="shared" si="21"/>
        <v>0</v>
      </c>
      <c r="AS68" s="80">
        <f t="shared" si="21"/>
        <v>0</v>
      </c>
      <c r="AT68" s="80">
        <f t="shared" si="21"/>
        <v>0</v>
      </c>
      <c r="AU68" s="80">
        <f t="shared" si="21"/>
        <v>0</v>
      </c>
      <c r="AV68" s="80"/>
      <c r="AW68" s="80"/>
      <c r="AX68" s="80"/>
      <c r="AY68" s="80"/>
      <c r="AZ68" s="80"/>
      <c r="BA68" s="80"/>
      <c r="BB68" s="80">
        <f>SUM(BB69:BB75)</f>
        <v>0</v>
      </c>
      <c r="BC68" s="80">
        <f>SUM(BC69:BC75)</f>
        <v>0</v>
      </c>
      <c r="BD68" s="80">
        <f>SUM(BD69:BD75)</f>
        <v>0</v>
      </c>
      <c r="BE68" s="80">
        <f>SUM(BE69:BE75)</f>
        <v>0</v>
      </c>
      <c r="BF68" s="82">
        <f>SUM(BF69:BF75)</f>
        <v>0</v>
      </c>
    </row>
    <row r="69" spans="1:58" x14ac:dyDescent="0.2">
      <c r="A69" s="64" t="s">
        <v>287</v>
      </c>
      <c r="B69" s="65">
        <f t="shared" ref="B69:B75" si="22">+E69+F69+G69+D69</f>
        <v>0</v>
      </c>
      <c r="C69" s="65"/>
      <c r="D69" s="65"/>
      <c r="E69" s="65"/>
      <c r="F69" s="65"/>
      <c r="G69" s="65"/>
      <c r="H69" s="65"/>
      <c r="I69" s="65"/>
      <c r="J69" s="65"/>
      <c r="K69" s="65"/>
      <c r="L69" s="65"/>
      <c r="M69" s="65"/>
      <c r="N69" s="67"/>
      <c r="O69" s="65"/>
      <c r="P69" s="65"/>
      <c r="Q69" s="65"/>
      <c r="R69" s="65">
        <f t="shared" ref="R69:R75" si="23">SUM(S69:V69)</f>
        <v>0</v>
      </c>
      <c r="S69" s="65"/>
      <c r="T69" s="65"/>
      <c r="U69" s="65"/>
      <c r="V69" s="65"/>
      <c r="W69" s="67"/>
      <c r="X69" s="65">
        <f t="shared" ref="X69:X75" si="24">SUM(Y69:AC69)</f>
        <v>0</v>
      </c>
      <c r="Y69" s="65"/>
      <c r="Z69" s="65"/>
      <c r="AA69" s="65"/>
      <c r="AB69" s="65"/>
      <c r="AC69" s="65"/>
      <c r="AD69" s="65"/>
      <c r="AE69" s="65"/>
      <c r="AF69" s="65"/>
      <c r="AG69" s="65"/>
      <c r="AH69" s="65"/>
      <c r="AI69" s="65">
        <v>2653781.9372968748</v>
      </c>
      <c r="AJ69" s="65"/>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si="22"/>
        <v>0</v>
      </c>
      <c r="C70" s="65"/>
      <c r="D70" s="65"/>
      <c r="E70" s="65"/>
      <c r="F70" s="65"/>
      <c r="G70" s="65"/>
      <c r="H70" s="65"/>
      <c r="I70" s="65"/>
      <c r="J70" s="65"/>
      <c r="K70" s="65"/>
      <c r="L70" s="65"/>
      <c r="M70" s="65"/>
      <c r="N70" s="67"/>
      <c r="O70" s="65"/>
      <c r="P70" s="65"/>
      <c r="Q70" s="65"/>
      <c r="R70" s="65">
        <f t="shared" si="23"/>
        <v>0</v>
      </c>
      <c r="S70" s="65"/>
      <c r="T70" s="65"/>
      <c r="U70" s="65"/>
      <c r="V70" s="65"/>
      <c r="W70" s="67"/>
      <c r="X70" s="65">
        <f t="shared" si="24"/>
        <v>0</v>
      </c>
      <c r="Y70" s="65"/>
      <c r="Z70" s="65"/>
      <c r="AA70" s="65"/>
      <c r="AB70" s="65"/>
      <c r="AC70" s="65"/>
      <c r="AD70" s="65"/>
      <c r="AE70" s="65"/>
      <c r="AF70" s="65"/>
      <c r="AG70" s="65">
        <v>34144.85342120361</v>
      </c>
      <c r="AH70" s="65"/>
      <c r="AI70" s="65">
        <v>663445.62481640629</v>
      </c>
      <c r="AJ70" s="65"/>
      <c r="AK70" s="65">
        <v>1246.1416750297544</v>
      </c>
      <c r="AL70" s="65">
        <v>56260.038244628908</v>
      </c>
      <c r="AM70" s="65"/>
      <c r="AN70" s="65"/>
      <c r="AO70" s="65"/>
      <c r="AP70" s="65"/>
      <c r="AQ70" s="65"/>
      <c r="AR70" s="65"/>
      <c r="AS70" s="65"/>
      <c r="AT70" s="65"/>
      <c r="AU70" s="65"/>
      <c r="AV70" s="65"/>
      <c r="AW70" s="65"/>
      <c r="AX70" s="65"/>
      <c r="AY70" s="65"/>
      <c r="AZ70" s="65"/>
      <c r="BA70" s="65"/>
      <c r="BB70" s="65"/>
      <c r="BC70" s="65"/>
      <c r="BD70" s="65"/>
      <c r="BE70" s="65"/>
      <c r="BF70" s="68"/>
    </row>
    <row r="71" spans="1:58" x14ac:dyDescent="0.2">
      <c r="A71" s="64" t="s">
        <v>289</v>
      </c>
      <c r="B71" s="65">
        <f t="shared" si="22"/>
        <v>0</v>
      </c>
      <c r="C71" s="65"/>
      <c r="D71" s="65"/>
      <c r="E71" s="65"/>
      <c r="F71" s="65"/>
      <c r="G71" s="65"/>
      <c r="H71" s="65"/>
      <c r="I71" s="65"/>
      <c r="J71" s="65"/>
      <c r="K71" s="65"/>
      <c r="L71" s="65"/>
      <c r="M71" s="65"/>
      <c r="N71" s="67"/>
      <c r="O71" s="65"/>
      <c r="P71" s="65"/>
      <c r="Q71" s="65"/>
      <c r="R71" s="65">
        <f t="shared" si="23"/>
        <v>0</v>
      </c>
      <c r="S71" s="65"/>
      <c r="T71" s="65"/>
      <c r="U71" s="65"/>
      <c r="V71" s="65"/>
      <c r="W71" s="67"/>
      <c r="X71" s="65">
        <f t="shared" si="24"/>
        <v>0</v>
      </c>
      <c r="Y71" s="65"/>
      <c r="Z71" s="65"/>
      <c r="AA71" s="65"/>
      <c r="AB71" s="65"/>
      <c r="AC71" s="65"/>
      <c r="AD71" s="65"/>
      <c r="AE71" s="65"/>
      <c r="AF71" s="65">
        <v>7401.8187576904293</v>
      </c>
      <c r="AG71" s="65">
        <v>18992669.458062496</v>
      </c>
      <c r="AH71" s="65"/>
      <c r="AI71" s="65"/>
      <c r="AJ71" s="65"/>
      <c r="AK71" s="65">
        <v>44530.251117065425</v>
      </c>
      <c r="AL71" s="65">
        <v>26173306.887499999</v>
      </c>
      <c r="AM71" s="65">
        <v>7756.6721390457169</v>
      </c>
      <c r="AN71" s="65"/>
      <c r="AO71" s="65"/>
      <c r="AP71" s="65"/>
      <c r="AQ71" s="65"/>
      <c r="AR71" s="65"/>
      <c r="AS71" s="65"/>
      <c r="AT71" s="65"/>
      <c r="AU71" s="65"/>
      <c r="AV71" s="65"/>
      <c r="AW71" s="65"/>
      <c r="AX71" s="65"/>
      <c r="AY71" s="65"/>
      <c r="AZ71" s="65"/>
      <c r="BA71" s="65"/>
      <c r="BB71" s="65"/>
      <c r="BC71" s="65"/>
      <c r="BD71" s="65"/>
      <c r="BE71" s="65"/>
      <c r="BF71" s="68"/>
    </row>
    <row r="72" spans="1:58" x14ac:dyDescent="0.2">
      <c r="A72" s="64" t="s">
        <v>290</v>
      </c>
      <c r="B72" s="65">
        <f t="shared" si="22"/>
        <v>0</v>
      </c>
      <c r="C72" s="65"/>
      <c r="D72" s="65"/>
      <c r="E72" s="65"/>
      <c r="F72" s="65"/>
      <c r="G72" s="65"/>
      <c r="H72" s="65"/>
      <c r="I72" s="65"/>
      <c r="J72" s="65"/>
      <c r="K72" s="65"/>
      <c r="L72" s="65"/>
      <c r="M72" s="65"/>
      <c r="N72" s="67"/>
      <c r="O72" s="65"/>
      <c r="P72" s="65"/>
      <c r="Q72" s="65"/>
      <c r="R72" s="65">
        <f t="shared" si="23"/>
        <v>0</v>
      </c>
      <c r="S72" s="65"/>
      <c r="T72" s="65"/>
      <c r="U72" s="65"/>
      <c r="V72" s="65"/>
      <c r="W72" s="67"/>
      <c r="X72" s="65">
        <f t="shared" si="24"/>
        <v>0</v>
      </c>
      <c r="Y72" s="65"/>
      <c r="Z72" s="65"/>
      <c r="AA72" s="65"/>
      <c r="AB72" s="65"/>
      <c r="AC72" s="65"/>
      <c r="AD72" s="65"/>
      <c r="AE72" s="65"/>
      <c r="AF72" s="65"/>
      <c r="AG72" s="65">
        <v>145952.19756494139</v>
      </c>
      <c r="AH72" s="65"/>
      <c r="AI72" s="65"/>
      <c r="AJ72" s="65"/>
      <c r="AK72" s="65">
        <v>8.9567083032429213</v>
      </c>
      <c r="AL72" s="65">
        <v>380621.72109374998</v>
      </c>
      <c r="AM72" s="65"/>
      <c r="AN72" s="65"/>
      <c r="AO72" s="65"/>
      <c r="AP72" s="65"/>
      <c r="AQ72" s="65"/>
      <c r="AR72" s="65"/>
      <c r="AS72" s="65"/>
      <c r="AT72" s="65"/>
      <c r="AU72" s="65"/>
      <c r="AV72" s="65"/>
      <c r="AW72" s="65"/>
      <c r="AX72" s="65"/>
      <c r="AY72" s="65"/>
      <c r="AZ72" s="65"/>
      <c r="BA72" s="65"/>
      <c r="BB72" s="65"/>
      <c r="BC72" s="65"/>
      <c r="BD72" s="65"/>
      <c r="BE72" s="65"/>
      <c r="BF72" s="68"/>
    </row>
    <row r="73" spans="1:58" x14ac:dyDescent="0.2">
      <c r="A73" s="64" t="s">
        <v>291</v>
      </c>
      <c r="B73" s="65">
        <f t="shared" si="22"/>
        <v>0</v>
      </c>
      <c r="C73" s="65"/>
      <c r="D73" s="65"/>
      <c r="E73" s="65"/>
      <c r="F73" s="65"/>
      <c r="G73" s="65"/>
      <c r="H73" s="65"/>
      <c r="I73" s="65"/>
      <c r="J73" s="65"/>
      <c r="K73" s="65"/>
      <c r="L73" s="65"/>
      <c r="M73" s="65"/>
      <c r="N73" s="67"/>
      <c r="O73" s="65"/>
      <c r="P73" s="65"/>
      <c r="Q73" s="65"/>
      <c r="R73" s="65">
        <f t="shared" si="23"/>
        <v>0</v>
      </c>
      <c r="S73" s="65"/>
      <c r="T73" s="65"/>
      <c r="U73" s="65"/>
      <c r="V73" s="65"/>
      <c r="W73" s="67"/>
      <c r="X73" s="65">
        <f t="shared" si="24"/>
        <v>0</v>
      </c>
      <c r="Y73" s="65"/>
      <c r="Z73" s="65"/>
      <c r="AA73" s="65"/>
      <c r="AB73" s="65"/>
      <c r="AC73" s="65"/>
      <c r="AD73" s="65"/>
      <c r="AE73" s="65"/>
      <c r="AF73" s="65">
        <v>549.30912039184568</v>
      </c>
      <c r="AG73" s="65">
        <v>1984.7211124649045</v>
      </c>
      <c r="AH73" s="65"/>
      <c r="AI73" s="65"/>
      <c r="AJ73" s="65"/>
      <c r="AK73" s="65">
        <v>318.77980792427059</v>
      </c>
      <c r="AL73" s="65">
        <v>55145.728222656246</v>
      </c>
      <c r="AM73" s="65">
        <v>86950.776347045903</v>
      </c>
      <c r="AN73" s="65"/>
      <c r="AO73" s="65"/>
      <c r="AP73" s="65"/>
      <c r="AQ73" s="65"/>
      <c r="AR73" s="65"/>
      <c r="AS73" s="65"/>
      <c r="AT73" s="65"/>
      <c r="AU73" s="65"/>
      <c r="AV73" s="65"/>
      <c r="AW73" s="65"/>
      <c r="AX73" s="65"/>
      <c r="AY73" s="65"/>
      <c r="AZ73" s="65"/>
      <c r="BA73" s="65"/>
      <c r="BB73" s="65"/>
      <c r="BC73" s="65"/>
      <c r="BD73" s="65"/>
      <c r="BE73" s="65"/>
      <c r="BF73" s="68"/>
    </row>
    <row r="74" spans="1:58" x14ac:dyDescent="0.2">
      <c r="A74" s="64" t="s">
        <v>292</v>
      </c>
      <c r="B74" s="65">
        <f t="shared" si="22"/>
        <v>0</v>
      </c>
      <c r="C74" s="65"/>
      <c r="D74" s="65"/>
      <c r="E74" s="65"/>
      <c r="F74" s="65"/>
      <c r="G74" s="65"/>
      <c r="H74" s="65"/>
      <c r="I74" s="65"/>
      <c r="J74" s="65"/>
      <c r="K74" s="65"/>
      <c r="L74" s="65"/>
      <c r="M74" s="65"/>
      <c r="N74" s="67"/>
      <c r="O74" s="65"/>
      <c r="P74" s="65"/>
      <c r="Q74" s="65"/>
      <c r="R74" s="65">
        <f t="shared" si="23"/>
        <v>0</v>
      </c>
      <c r="S74" s="65"/>
      <c r="T74" s="65"/>
      <c r="U74" s="65"/>
      <c r="V74" s="65"/>
      <c r="W74" s="67"/>
      <c r="X74" s="65">
        <f t="shared" si="24"/>
        <v>0</v>
      </c>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22"/>
        <v>3953.0073071006768</v>
      </c>
      <c r="C75" s="65"/>
      <c r="D75" s="65"/>
      <c r="E75" s="65"/>
      <c r="F75" s="65">
        <v>3953.0073071006768</v>
      </c>
      <c r="G75" s="65"/>
      <c r="H75" s="65"/>
      <c r="I75" s="65"/>
      <c r="J75" s="65"/>
      <c r="K75" s="65"/>
      <c r="L75" s="65"/>
      <c r="M75" s="65"/>
      <c r="N75" s="67"/>
      <c r="O75" s="65"/>
      <c r="P75" s="65"/>
      <c r="Q75" s="65"/>
      <c r="R75" s="65">
        <f t="shared" si="23"/>
        <v>0</v>
      </c>
      <c r="S75" s="65"/>
      <c r="T75" s="65"/>
      <c r="U75" s="65"/>
      <c r="V75" s="65"/>
      <c r="W75" s="67"/>
      <c r="X75" s="65">
        <f t="shared" si="24"/>
        <v>0</v>
      </c>
      <c r="Y75" s="65"/>
      <c r="Z75" s="65"/>
      <c r="AA75" s="65"/>
      <c r="AB75" s="65"/>
      <c r="AC75" s="65"/>
      <c r="AD75" s="65"/>
      <c r="AE75" s="65"/>
      <c r="AF75" s="65"/>
      <c r="AG75" s="65">
        <v>4466.8336300659175</v>
      </c>
      <c r="AH75" s="65"/>
      <c r="AI75" s="65"/>
      <c r="AJ75" s="65"/>
      <c r="AK75" s="65"/>
      <c r="AL75" s="65">
        <v>830670.23710937495</v>
      </c>
      <c r="AM75" s="65"/>
      <c r="AN75" s="65"/>
      <c r="AO75" s="65"/>
      <c r="AP75" s="65"/>
      <c r="AQ75" s="65"/>
      <c r="AR75" s="65"/>
      <c r="AS75" s="65"/>
      <c r="AT75" s="65"/>
      <c r="AU75" s="65"/>
      <c r="AV75" s="65"/>
      <c r="AW75" s="65"/>
      <c r="AX75" s="65"/>
      <c r="AY75" s="65"/>
      <c r="AZ75" s="65"/>
      <c r="BA75" s="65"/>
      <c r="BB75" s="65"/>
      <c r="BC75" s="65"/>
      <c r="BD75" s="65"/>
      <c r="BE75" s="65"/>
      <c r="BF75" s="68"/>
    </row>
    <row r="76" spans="1:58" x14ac:dyDescent="0.2">
      <c r="A76" s="64" t="s">
        <v>242</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294</v>
      </c>
      <c r="B77" s="65">
        <f>SUM(B78:B81)</f>
        <v>11985233.157236069</v>
      </c>
      <c r="C77" s="65">
        <f t="shared" ref="C77:AU77" si="25">SUM(C78:C81)</f>
        <v>0</v>
      </c>
      <c r="D77" s="65"/>
      <c r="E77" s="65">
        <f t="shared" si="25"/>
        <v>0</v>
      </c>
      <c r="F77" s="65">
        <f t="shared" si="25"/>
        <v>11826796.68819127</v>
      </c>
      <c r="G77" s="65">
        <f t="shared" si="25"/>
        <v>0</v>
      </c>
      <c r="H77" s="65">
        <f t="shared" si="25"/>
        <v>0</v>
      </c>
      <c r="I77" s="65">
        <f t="shared" si="25"/>
        <v>0</v>
      </c>
      <c r="J77" s="65">
        <f t="shared" si="25"/>
        <v>0</v>
      </c>
      <c r="K77" s="65">
        <f t="shared" si="25"/>
        <v>0</v>
      </c>
      <c r="L77" s="65">
        <f t="shared" si="25"/>
        <v>0</v>
      </c>
      <c r="M77" s="65">
        <f t="shared" si="25"/>
        <v>0</v>
      </c>
      <c r="N77" s="67">
        <f t="shared" si="25"/>
        <v>0</v>
      </c>
      <c r="O77" s="65">
        <f t="shared" si="25"/>
        <v>0</v>
      </c>
      <c r="P77" s="65">
        <f t="shared" si="25"/>
        <v>0</v>
      </c>
      <c r="Q77" s="65">
        <f t="shared" si="25"/>
        <v>0</v>
      </c>
      <c r="R77" s="65">
        <f t="shared" si="25"/>
        <v>3174110.1820390625</v>
      </c>
      <c r="S77" s="65">
        <f t="shared" si="25"/>
        <v>3174110.1820390625</v>
      </c>
      <c r="T77" s="65">
        <f t="shared" si="25"/>
        <v>0</v>
      </c>
      <c r="U77" s="65">
        <f t="shared" si="25"/>
        <v>0</v>
      </c>
      <c r="V77" s="65">
        <f t="shared" si="25"/>
        <v>0</v>
      </c>
      <c r="W77" s="67">
        <f t="shared" si="25"/>
        <v>81576.041024734499</v>
      </c>
      <c r="X77" s="67">
        <f t="shared" si="25"/>
        <v>0</v>
      </c>
      <c r="Y77" s="65">
        <f t="shared" si="25"/>
        <v>0</v>
      </c>
      <c r="Z77" s="65">
        <f t="shared" si="25"/>
        <v>0</v>
      </c>
      <c r="AA77" s="65">
        <f t="shared" si="25"/>
        <v>0</v>
      </c>
      <c r="AB77" s="65">
        <f t="shared" si="25"/>
        <v>0</v>
      </c>
      <c r="AC77" s="65">
        <f t="shared" si="25"/>
        <v>0</v>
      </c>
      <c r="AD77" s="65">
        <f t="shared" si="25"/>
        <v>0</v>
      </c>
      <c r="AE77" s="65">
        <f t="shared" si="25"/>
        <v>0</v>
      </c>
      <c r="AF77" s="65">
        <f t="shared" si="25"/>
        <v>896719.25336241047</v>
      </c>
      <c r="AG77" s="65">
        <f t="shared" si="25"/>
        <v>9337250.3071953095</v>
      </c>
      <c r="AH77" s="65">
        <f t="shared" si="25"/>
        <v>0</v>
      </c>
      <c r="AI77" s="65">
        <f t="shared" si="25"/>
        <v>0</v>
      </c>
      <c r="AJ77" s="65">
        <f t="shared" si="25"/>
        <v>0</v>
      </c>
      <c r="AK77" s="65">
        <f t="shared" si="25"/>
        <v>1646701.3438261717</v>
      </c>
      <c r="AL77" s="65">
        <f t="shared" si="25"/>
        <v>5264394.8238698961</v>
      </c>
      <c r="AM77" s="65">
        <f t="shared" si="25"/>
        <v>235878.79256079101</v>
      </c>
      <c r="AN77" s="65">
        <f t="shared" si="25"/>
        <v>0</v>
      </c>
      <c r="AO77" s="65">
        <f t="shared" si="25"/>
        <v>0</v>
      </c>
      <c r="AP77" s="65">
        <f t="shared" si="25"/>
        <v>0</v>
      </c>
      <c r="AQ77" s="65">
        <f t="shared" si="25"/>
        <v>0</v>
      </c>
      <c r="AR77" s="65">
        <f t="shared" si="25"/>
        <v>0</v>
      </c>
      <c r="AS77" s="65">
        <f t="shared" si="25"/>
        <v>0</v>
      </c>
      <c r="AT77" s="65">
        <f t="shared" si="25"/>
        <v>0</v>
      </c>
      <c r="AU77" s="65">
        <f t="shared" si="25"/>
        <v>0</v>
      </c>
      <c r="AV77" s="65"/>
      <c r="AW77" s="65"/>
      <c r="AX77" s="65"/>
      <c r="AY77" s="65"/>
      <c r="AZ77" s="65"/>
      <c r="BA77" s="65"/>
      <c r="BB77" s="65">
        <f>SUM(BB78:BB81)</f>
        <v>0</v>
      </c>
      <c r="BC77" s="65">
        <f>SUM(BC78:BC81)</f>
        <v>0</v>
      </c>
      <c r="BD77" s="65">
        <f>SUM(BD78:BD81)</f>
        <v>0</v>
      </c>
      <c r="BE77" s="65">
        <f>SUM(BE78:BE81)</f>
        <v>0</v>
      </c>
      <c r="BF77" s="68">
        <f>SUM(BF78:BF81)</f>
        <v>0</v>
      </c>
    </row>
    <row r="78" spans="1:58" x14ac:dyDescent="0.2">
      <c r="A78" s="64" t="s">
        <v>295</v>
      </c>
      <c r="B78" s="65">
        <f t="shared" ref="B78:B81" si="26">+E78+F78+G78+D78</f>
        <v>183998.81877955323</v>
      </c>
      <c r="C78" s="65"/>
      <c r="D78" s="65"/>
      <c r="E78" s="65"/>
      <c r="F78" s="65">
        <v>183998.81877955323</v>
      </c>
      <c r="G78" s="65"/>
      <c r="H78" s="65"/>
      <c r="I78" s="65"/>
      <c r="J78" s="65"/>
      <c r="K78" s="65"/>
      <c r="L78" s="65"/>
      <c r="M78" s="65"/>
      <c r="N78" s="67"/>
      <c r="O78" s="65"/>
      <c r="P78" s="65"/>
      <c r="Q78" s="65"/>
      <c r="R78" s="65">
        <f t="shared" ref="R78:R81" si="27">SUM(S78:V78)</f>
        <v>0</v>
      </c>
      <c r="S78" s="65"/>
      <c r="T78" s="65"/>
      <c r="U78" s="65"/>
      <c r="V78" s="65"/>
      <c r="W78" s="67"/>
      <c r="X78" s="65">
        <f>SUM(Y78:AC78)</f>
        <v>0</v>
      </c>
      <c r="Y78" s="65"/>
      <c r="Z78" s="65"/>
      <c r="AA78" s="65"/>
      <c r="AB78" s="65"/>
      <c r="AC78" s="65"/>
      <c r="AD78" s="65"/>
      <c r="AE78" s="65"/>
      <c r="AF78" s="65">
        <v>63.846442000389089</v>
      </c>
      <c r="AG78" s="65">
        <v>4751262.808812499</v>
      </c>
      <c r="AH78" s="65"/>
      <c r="AI78" s="65"/>
      <c r="AJ78" s="65"/>
      <c r="AK78" s="65">
        <v>718781.14723242179</v>
      </c>
      <c r="AL78" s="65">
        <v>5248864.9656250002</v>
      </c>
      <c r="AM78" s="65">
        <v>59079.874770263676</v>
      </c>
      <c r="AN78" s="65"/>
      <c r="AO78" s="65"/>
      <c r="AP78" s="65"/>
      <c r="AQ78" s="65"/>
      <c r="AR78" s="65"/>
      <c r="AS78" s="65"/>
      <c r="AT78" s="65"/>
      <c r="AU78" s="65"/>
      <c r="AV78" s="65"/>
      <c r="AW78" s="65"/>
      <c r="AX78" s="65"/>
      <c r="AY78" s="65"/>
      <c r="AZ78" s="65"/>
      <c r="BA78" s="65"/>
      <c r="BB78" s="65"/>
      <c r="BC78" s="65"/>
      <c r="BD78" s="65"/>
      <c r="BE78" s="65"/>
      <c r="BF78" s="68"/>
    </row>
    <row r="79" spans="1:58" x14ac:dyDescent="0.2">
      <c r="A79" s="64" t="s">
        <v>296</v>
      </c>
      <c r="B79" s="65">
        <f t="shared" si="26"/>
        <v>1520328.1217058594</v>
      </c>
      <c r="C79" s="65"/>
      <c r="D79" s="65"/>
      <c r="E79" s="65"/>
      <c r="F79" s="65">
        <v>1520328.1217058594</v>
      </c>
      <c r="G79" s="65"/>
      <c r="H79" s="65"/>
      <c r="I79" s="65"/>
      <c r="J79" s="65"/>
      <c r="K79" s="65"/>
      <c r="L79" s="65"/>
      <c r="M79" s="65"/>
      <c r="N79" s="67"/>
      <c r="O79" s="65"/>
      <c r="P79" s="65"/>
      <c r="Q79" s="65"/>
      <c r="R79" s="65">
        <f t="shared" si="27"/>
        <v>0</v>
      </c>
      <c r="S79" s="65"/>
      <c r="T79" s="65"/>
      <c r="U79" s="65"/>
      <c r="V79" s="65"/>
      <c r="W79" s="67">
        <v>69194.907459228518</v>
      </c>
      <c r="X79" s="65">
        <f>SUM(Y79:AC79)</f>
        <v>0</v>
      </c>
      <c r="Y79" s="65"/>
      <c r="Z79" s="65"/>
      <c r="AA79" s="65"/>
      <c r="AB79" s="65"/>
      <c r="AC79" s="65"/>
      <c r="AD79" s="65"/>
      <c r="AE79" s="65"/>
      <c r="AF79" s="65">
        <v>116565.19295947265</v>
      </c>
      <c r="AG79" s="65">
        <v>4585987.4983828114</v>
      </c>
      <c r="AH79" s="65"/>
      <c r="AI79" s="65"/>
      <c r="AJ79" s="65"/>
      <c r="AK79" s="65">
        <v>927920.19659374992</v>
      </c>
      <c r="AL79" s="65"/>
      <c r="AM79" s="65">
        <v>176798.91779052734</v>
      </c>
      <c r="AN79" s="65"/>
      <c r="AO79" s="65"/>
      <c r="AP79" s="65"/>
      <c r="AQ79" s="65"/>
      <c r="AR79" s="65"/>
      <c r="AS79" s="65"/>
      <c r="AT79" s="65"/>
      <c r="AU79" s="65"/>
      <c r="AV79" s="65"/>
      <c r="AW79" s="65"/>
      <c r="AX79" s="65"/>
      <c r="AY79" s="65"/>
      <c r="AZ79" s="65"/>
      <c r="BA79" s="65"/>
      <c r="BB79" s="65"/>
      <c r="BC79" s="65"/>
      <c r="BD79" s="65"/>
      <c r="BE79" s="65"/>
      <c r="BF79" s="68"/>
    </row>
    <row r="80" spans="1:58" x14ac:dyDescent="0.2">
      <c r="A80" s="64" t="s">
        <v>297</v>
      </c>
      <c r="B80" s="65">
        <f t="shared" si="26"/>
        <v>1527872.7154698975</v>
      </c>
      <c r="C80" s="65"/>
      <c r="D80" s="65">
        <v>7544.5937640380862</v>
      </c>
      <c r="E80" s="65"/>
      <c r="F80" s="65">
        <v>1520328.1217058594</v>
      </c>
      <c r="G80" s="65"/>
      <c r="H80" s="65"/>
      <c r="I80" s="65"/>
      <c r="J80" s="65"/>
      <c r="K80" s="65"/>
      <c r="L80" s="65"/>
      <c r="M80" s="65"/>
      <c r="N80" s="67"/>
      <c r="O80" s="65"/>
      <c r="P80" s="65"/>
      <c r="Q80" s="65"/>
      <c r="R80" s="65">
        <f t="shared" si="27"/>
        <v>3174110.1820390625</v>
      </c>
      <c r="S80" s="65">
        <v>3174110.1820390625</v>
      </c>
      <c r="T80" s="65"/>
      <c r="U80" s="65"/>
      <c r="V80" s="65"/>
      <c r="W80" s="67">
        <v>12381.133565505983</v>
      </c>
      <c r="X80" s="65">
        <f>SUM(Y80:AC80)</f>
        <v>0</v>
      </c>
      <c r="Y80" s="65"/>
      <c r="Z80" s="65"/>
      <c r="AA80" s="65"/>
      <c r="AB80" s="65"/>
      <c r="AC80" s="65"/>
      <c r="AD80" s="65"/>
      <c r="AE80" s="65"/>
      <c r="AF80" s="65">
        <v>780090.21396093746</v>
      </c>
      <c r="AG80" s="65"/>
      <c r="AH80" s="65"/>
      <c r="AI80" s="65"/>
      <c r="AJ80" s="65"/>
      <c r="AK80" s="65"/>
      <c r="AL80" s="65">
        <v>853.61582851409912</v>
      </c>
      <c r="AM80" s="65"/>
      <c r="AN80" s="65"/>
      <c r="AO80" s="65"/>
      <c r="AP80" s="65"/>
      <c r="AQ80" s="65"/>
      <c r="AR80" s="65"/>
      <c r="AS80" s="65"/>
      <c r="AT80" s="65"/>
      <c r="AU80" s="65"/>
      <c r="AV80" s="65"/>
      <c r="AW80" s="65"/>
      <c r="AX80" s="65"/>
      <c r="AY80" s="65"/>
      <c r="AZ80" s="65"/>
      <c r="BA80" s="65"/>
      <c r="BB80" s="65"/>
      <c r="BC80" s="65"/>
      <c r="BD80" s="65"/>
      <c r="BE80" s="65"/>
      <c r="BF80" s="68"/>
    </row>
    <row r="81" spans="1:58" x14ac:dyDescent="0.2">
      <c r="A81" s="64" t="s">
        <v>298</v>
      </c>
      <c r="B81" s="65">
        <f t="shared" si="26"/>
        <v>8753033.5012807604</v>
      </c>
      <c r="C81" s="65"/>
      <c r="D81" s="65">
        <v>150891.87528076171</v>
      </c>
      <c r="E81" s="65"/>
      <c r="F81" s="65">
        <v>8602141.6259999983</v>
      </c>
      <c r="G81" s="65"/>
      <c r="H81" s="65"/>
      <c r="I81" s="65"/>
      <c r="J81" s="65"/>
      <c r="K81" s="65"/>
      <c r="L81" s="65"/>
      <c r="M81" s="65"/>
      <c r="N81" s="67"/>
      <c r="O81" s="65"/>
      <c r="P81" s="65"/>
      <c r="Q81" s="65"/>
      <c r="R81" s="65">
        <f t="shared" si="27"/>
        <v>0</v>
      </c>
      <c r="S81" s="65"/>
      <c r="T81" s="65"/>
      <c r="U81" s="65"/>
      <c r="V81" s="65"/>
      <c r="W81" s="67"/>
      <c r="X81" s="65">
        <f>SUM(Y81:AC81)</f>
        <v>0</v>
      </c>
      <c r="Y81" s="65"/>
      <c r="Z81" s="65"/>
      <c r="AA81" s="65"/>
      <c r="AB81" s="65"/>
      <c r="AC81" s="65"/>
      <c r="AD81" s="65"/>
      <c r="AE81" s="65"/>
      <c r="AF81" s="65"/>
      <c r="AG81" s="65"/>
      <c r="AH81" s="65"/>
      <c r="AI81" s="65"/>
      <c r="AJ81" s="65"/>
      <c r="AK81" s="65"/>
      <c r="AL81" s="65">
        <v>14676.242416381836</v>
      </c>
      <c r="AM81" s="65"/>
      <c r="AN81" s="65"/>
      <c r="AO81" s="65"/>
      <c r="AP81" s="65"/>
      <c r="AQ81" s="65"/>
      <c r="AR81" s="65"/>
      <c r="AS81" s="65"/>
      <c r="AT81" s="65"/>
      <c r="AU81" s="65"/>
      <c r="AV81" s="65"/>
      <c r="AW81" s="65"/>
      <c r="AX81" s="65"/>
      <c r="AY81" s="65"/>
      <c r="AZ81" s="65"/>
      <c r="BA81" s="65"/>
      <c r="BB81" s="65"/>
      <c r="BC81" s="65"/>
      <c r="BD81" s="65"/>
      <c r="BE81" s="65"/>
      <c r="BF81" s="68"/>
    </row>
    <row r="82" spans="1:58" x14ac:dyDescent="0.2">
      <c r="A82" s="64" t="s">
        <v>242</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+E83+F83+G83</f>
        <v>0</v>
      </c>
      <c r="C83" s="71"/>
      <c r="D83" s="71"/>
      <c r="E83" s="71"/>
      <c r="F83" s="71"/>
      <c r="G83" s="71"/>
      <c r="H83" s="71"/>
      <c r="I83" s="71"/>
      <c r="J83" s="71"/>
      <c r="K83" s="71"/>
      <c r="L83" s="71"/>
      <c r="M83" s="71"/>
      <c r="N83" s="72"/>
      <c r="O83" s="71"/>
      <c r="P83" s="71"/>
      <c r="Q83" s="71"/>
      <c r="R83" s="71"/>
      <c r="S83" s="71"/>
      <c r="T83" s="71"/>
      <c r="U83" s="71"/>
      <c r="V83" s="71"/>
      <c r="W83" s="72"/>
      <c r="X83" s="84">
        <f>SUM(Y83:AC83)</f>
        <v>0</v>
      </c>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3"/>
    </row>
    <row r="84" spans="1:58" x14ac:dyDescent="0.2">
      <c r="A84" s="64" t="s">
        <v>300</v>
      </c>
      <c r="B84" s="65">
        <f t="shared" ref="B84:B87" si="28">+E84+F84+G84+D84</f>
        <v>0</v>
      </c>
      <c r="C84" s="65"/>
      <c r="D84" s="65"/>
      <c r="E84" s="65"/>
      <c r="F84" s="65"/>
      <c r="G84" s="65"/>
      <c r="H84" s="65"/>
      <c r="I84" s="65"/>
      <c r="J84" s="65"/>
      <c r="K84" s="65"/>
      <c r="L84" s="65"/>
      <c r="M84" s="65"/>
      <c r="N84" s="67"/>
      <c r="O84" s="65"/>
      <c r="P84" s="65"/>
      <c r="Q84" s="65"/>
      <c r="R84" s="65">
        <f t="shared" ref="R84:R88" si="29">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152449.59584960938</v>
      </c>
      <c r="AP84" s="65">
        <v>85392.674755859378</v>
      </c>
      <c r="AQ84" s="65">
        <v>925200.36962890625</v>
      </c>
      <c r="AR84" s="65">
        <v>21362.923504638671</v>
      </c>
      <c r="AS84" s="65"/>
      <c r="AT84" s="65"/>
      <c r="AU84" s="65"/>
      <c r="AV84" s="65"/>
      <c r="AW84" s="65"/>
      <c r="AX84" s="65"/>
      <c r="AY84" s="65"/>
      <c r="AZ84" s="65"/>
      <c r="BA84" s="65"/>
      <c r="BB84" s="65"/>
      <c r="BC84" s="65"/>
      <c r="BD84" s="65"/>
      <c r="BE84" s="65"/>
      <c r="BF84" s="68"/>
    </row>
    <row r="85" spans="1:58" x14ac:dyDescent="0.2">
      <c r="A85" s="64" t="s">
        <v>301</v>
      </c>
      <c r="B85" s="65">
        <f t="shared" si="28"/>
        <v>0</v>
      </c>
      <c r="C85" s="65"/>
      <c r="D85" s="65"/>
      <c r="E85" s="65"/>
      <c r="F85" s="65"/>
      <c r="G85" s="65"/>
      <c r="H85" s="65"/>
      <c r="I85" s="65"/>
      <c r="J85" s="65"/>
      <c r="K85" s="65"/>
      <c r="L85" s="65"/>
      <c r="M85" s="65"/>
      <c r="N85" s="67"/>
      <c r="O85" s="65"/>
      <c r="P85" s="65"/>
      <c r="Q85" s="65"/>
      <c r="R85" s="65">
        <f t="shared" si="29"/>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25746.602313232423</v>
      </c>
      <c r="AP85" s="65">
        <v>123574.47309570313</v>
      </c>
      <c r="AQ85" s="65">
        <v>25414.206130371094</v>
      </c>
      <c r="AR85" s="65">
        <v>7642.2609222412111</v>
      </c>
      <c r="AS85" s="65"/>
      <c r="AT85" s="65"/>
      <c r="AU85" s="65"/>
      <c r="AV85" s="65"/>
      <c r="AW85" s="65"/>
      <c r="AX85" s="65"/>
      <c r="AY85" s="65"/>
      <c r="AZ85" s="65"/>
      <c r="BA85" s="65"/>
      <c r="BB85" s="65"/>
      <c r="BC85" s="65"/>
      <c r="BD85" s="65"/>
      <c r="BE85" s="65"/>
      <c r="BF85" s="68"/>
    </row>
    <row r="86" spans="1:58" x14ac:dyDescent="0.2">
      <c r="A86" s="64" t="s">
        <v>302</v>
      </c>
      <c r="B86" s="65">
        <f t="shared" si="28"/>
        <v>0</v>
      </c>
      <c r="C86" s="65"/>
      <c r="D86" s="65"/>
      <c r="E86" s="65"/>
      <c r="F86" s="65"/>
      <c r="G86" s="65"/>
      <c r="H86" s="65"/>
      <c r="I86" s="65"/>
      <c r="J86" s="65"/>
      <c r="K86" s="65"/>
      <c r="L86" s="65"/>
      <c r="M86" s="65"/>
      <c r="N86" s="67"/>
      <c r="O86" s="65"/>
      <c r="P86" s="65"/>
      <c r="Q86" s="65"/>
      <c r="R86" s="65">
        <f t="shared" si="29"/>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103583.25913085937</v>
      </c>
      <c r="AP86" s="65">
        <v>184358.48969726561</v>
      </c>
      <c r="AQ86" s="65">
        <v>213797.41082519531</v>
      </c>
      <c r="AR86" s="65">
        <v>324.57479496002196</v>
      </c>
      <c r="AS86" s="65"/>
      <c r="AT86" s="65"/>
      <c r="AU86" s="65"/>
      <c r="AV86" s="65"/>
      <c r="AW86" s="65"/>
      <c r="AX86" s="65"/>
      <c r="AY86" s="65"/>
      <c r="AZ86" s="65"/>
      <c r="BA86" s="65"/>
      <c r="BB86" s="65"/>
      <c r="BC86" s="65"/>
      <c r="BD86" s="65"/>
      <c r="BE86" s="65"/>
      <c r="BF86" s="68"/>
    </row>
    <row r="87" spans="1:58" x14ac:dyDescent="0.2">
      <c r="A87" s="64" t="s">
        <v>303</v>
      </c>
      <c r="B87" s="65">
        <f t="shared" si="28"/>
        <v>4556780.6836093748</v>
      </c>
      <c r="C87" s="65"/>
      <c r="D87" s="65"/>
      <c r="E87" s="65"/>
      <c r="F87" s="65">
        <v>4556780.6836093748</v>
      </c>
      <c r="G87" s="65"/>
      <c r="H87" s="65"/>
      <c r="I87" s="65"/>
      <c r="J87" s="65"/>
      <c r="K87" s="65"/>
      <c r="L87" s="65"/>
      <c r="M87" s="65"/>
      <c r="N87" s="67"/>
      <c r="O87" s="65"/>
      <c r="P87" s="65"/>
      <c r="Q87" s="65"/>
      <c r="R87" s="65">
        <f t="shared" si="29"/>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242</v>
      </c>
      <c r="B88" s="65"/>
      <c r="C88" s="65"/>
      <c r="D88" s="65"/>
      <c r="E88" s="65"/>
      <c r="F88" s="65"/>
      <c r="G88" s="65"/>
      <c r="H88" s="65"/>
      <c r="I88" s="65"/>
      <c r="J88" s="65"/>
      <c r="K88" s="65"/>
      <c r="L88" s="65"/>
      <c r="M88" s="65"/>
      <c r="N88" s="67"/>
      <c r="O88" s="65"/>
      <c r="P88" s="65"/>
      <c r="Q88" s="65"/>
      <c r="R88" s="65">
        <f t="shared" si="29"/>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SUM(B90:B93)</f>
        <v>0</v>
      </c>
      <c r="C89" s="65">
        <f t="shared" ref="C89:BF89" si="30">SUM(C90:C93)</f>
        <v>0</v>
      </c>
      <c r="D89" s="65"/>
      <c r="E89" s="65">
        <f t="shared" si="30"/>
        <v>0</v>
      </c>
      <c r="F89" s="65">
        <f t="shared" si="30"/>
        <v>0</v>
      </c>
      <c r="G89" s="65">
        <f t="shared" si="30"/>
        <v>0</v>
      </c>
      <c r="H89" s="65">
        <f t="shared" si="30"/>
        <v>0</v>
      </c>
      <c r="I89" s="65">
        <f t="shared" si="30"/>
        <v>0</v>
      </c>
      <c r="J89" s="65">
        <f t="shared" si="30"/>
        <v>0</v>
      </c>
      <c r="K89" s="65">
        <f t="shared" si="30"/>
        <v>0</v>
      </c>
      <c r="L89" s="65">
        <f t="shared" si="30"/>
        <v>0</v>
      </c>
      <c r="M89" s="65">
        <f t="shared" si="30"/>
        <v>0</v>
      </c>
      <c r="N89" s="67">
        <f t="shared" si="30"/>
        <v>0</v>
      </c>
      <c r="O89" s="65">
        <f t="shared" si="30"/>
        <v>0</v>
      </c>
      <c r="P89" s="65">
        <f t="shared" si="30"/>
        <v>0</v>
      </c>
      <c r="Q89" s="65">
        <f t="shared" si="30"/>
        <v>0</v>
      </c>
      <c r="R89" s="65">
        <f t="shared" si="30"/>
        <v>0</v>
      </c>
      <c r="S89" s="65">
        <f t="shared" si="30"/>
        <v>0</v>
      </c>
      <c r="T89" s="65">
        <f t="shared" si="30"/>
        <v>0</v>
      </c>
      <c r="U89" s="65">
        <f t="shared" si="30"/>
        <v>0</v>
      </c>
      <c r="V89" s="65">
        <f t="shared" si="30"/>
        <v>0</v>
      </c>
      <c r="W89" s="67">
        <f t="shared" si="30"/>
        <v>0</v>
      </c>
      <c r="X89" s="67">
        <f t="shared" si="30"/>
        <v>0</v>
      </c>
      <c r="Y89" s="65">
        <f t="shared" si="30"/>
        <v>0</v>
      </c>
      <c r="Z89" s="65">
        <f t="shared" si="30"/>
        <v>0</v>
      </c>
      <c r="AA89" s="65">
        <f t="shared" si="30"/>
        <v>0</v>
      </c>
      <c r="AB89" s="65">
        <f t="shared" si="30"/>
        <v>0</v>
      </c>
      <c r="AC89" s="65">
        <f t="shared" si="30"/>
        <v>0</v>
      </c>
      <c r="AD89" s="65">
        <f t="shared" si="30"/>
        <v>0</v>
      </c>
      <c r="AE89" s="65">
        <f t="shared" si="30"/>
        <v>0</v>
      </c>
      <c r="AF89" s="65">
        <f t="shared" si="30"/>
        <v>0</v>
      </c>
      <c r="AG89" s="65">
        <f t="shared" si="30"/>
        <v>0</v>
      </c>
      <c r="AH89" s="65">
        <f t="shared" si="30"/>
        <v>0</v>
      </c>
      <c r="AI89" s="65">
        <f t="shared" si="30"/>
        <v>0</v>
      </c>
      <c r="AJ89" s="65">
        <f t="shared" si="30"/>
        <v>0</v>
      </c>
      <c r="AK89" s="65">
        <f t="shared" si="30"/>
        <v>0</v>
      </c>
      <c r="AL89" s="65">
        <f t="shared" si="30"/>
        <v>0</v>
      </c>
      <c r="AM89" s="65">
        <f t="shared" si="30"/>
        <v>0</v>
      </c>
      <c r="AN89" s="65">
        <f t="shared" si="30"/>
        <v>0</v>
      </c>
      <c r="AO89" s="65">
        <f t="shared" si="30"/>
        <v>0</v>
      </c>
      <c r="AP89" s="65">
        <f t="shared" si="30"/>
        <v>0</v>
      </c>
      <c r="AQ89" s="65">
        <f t="shared" si="30"/>
        <v>0</v>
      </c>
      <c r="AR89" s="65">
        <f t="shared" si="30"/>
        <v>0</v>
      </c>
      <c r="AS89" s="65">
        <f t="shared" si="30"/>
        <v>0</v>
      </c>
      <c r="AT89" s="65">
        <f t="shared" si="30"/>
        <v>0</v>
      </c>
      <c r="AU89" s="65">
        <f t="shared" si="30"/>
        <v>0</v>
      </c>
      <c r="AV89" s="65">
        <f t="shared" si="30"/>
        <v>0</v>
      </c>
      <c r="AW89" s="65">
        <f>SUM(AW90:AW93)</f>
        <v>0</v>
      </c>
      <c r="AX89" s="65">
        <f t="shared" si="30"/>
        <v>0</v>
      </c>
      <c r="AY89" s="65">
        <f t="shared" si="30"/>
        <v>0</v>
      </c>
      <c r="AZ89" s="65">
        <f t="shared" si="30"/>
        <v>0</v>
      </c>
      <c r="BA89" s="65">
        <f t="shared" si="30"/>
        <v>0</v>
      </c>
      <c r="BB89" s="65">
        <f t="shared" si="30"/>
        <v>0</v>
      </c>
      <c r="BC89" s="65">
        <f t="shared" si="30"/>
        <v>0</v>
      </c>
      <c r="BD89" s="65">
        <f t="shared" si="30"/>
        <v>0</v>
      </c>
      <c r="BE89" s="65">
        <f t="shared" si="30"/>
        <v>0</v>
      </c>
      <c r="BF89" s="68">
        <f t="shared" si="30"/>
        <v>0</v>
      </c>
    </row>
    <row r="90" spans="1:58" x14ac:dyDescent="0.2">
      <c r="A90" s="64" t="s">
        <v>305</v>
      </c>
      <c r="B90" s="65">
        <f t="shared" ref="B90:B93" si="31">+E90+F90+G90+D90</f>
        <v>0</v>
      </c>
      <c r="C90" s="65"/>
      <c r="D90" s="65"/>
      <c r="E90" s="65"/>
      <c r="F90" s="65"/>
      <c r="G90" s="65"/>
      <c r="H90" s="65"/>
      <c r="I90" s="65"/>
      <c r="J90" s="65"/>
      <c r="K90" s="65"/>
      <c r="L90" s="65"/>
      <c r="M90" s="65"/>
      <c r="N90" s="67"/>
      <c r="O90" s="65"/>
      <c r="P90" s="65"/>
      <c r="Q90" s="65"/>
      <c r="R90" s="65">
        <f t="shared" ref="R90:R93" si="32">SUM(S90:V90)</f>
        <v>0</v>
      </c>
      <c r="S90" s="65"/>
      <c r="T90" s="65"/>
      <c r="U90" s="65"/>
      <c r="V90" s="65"/>
      <c r="W90" s="67"/>
      <c r="X90" s="65">
        <f>SUM(Y90:AC90)</f>
        <v>0</v>
      </c>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85"/>
      <c r="AX90" s="65"/>
      <c r="AY90" s="65"/>
      <c r="AZ90" s="65"/>
      <c r="BA90" s="65"/>
      <c r="BB90" s="65"/>
      <c r="BC90" s="65"/>
      <c r="BD90" s="65"/>
      <c r="BE90" s="65"/>
      <c r="BF90" s="68"/>
    </row>
    <row r="91" spans="1:58" x14ac:dyDescent="0.2">
      <c r="A91" s="64" t="s">
        <v>306</v>
      </c>
      <c r="B91" s="65">
        <f t="shared" si="31"/>
        <v>0</v>
      </c>
      <c r="C91" s="65"/>
      <c r="D91" s="65"/>
      <c r="E91" s="65"/>
      <c r="F91" s="65"/>
      <c r="G91" s="65"/>
      <c r="H91" s="65"/>
      <c r="I91" s="65"/>
      <c r="J91" s="65"/>
      <c r="K91" s="65"/>
      <c r="L91" s="65"/>
      <c r="M91" s="65"/>
      <c r="N91" s="67"/>
      <c r="O91" s="65"/>
      <c r="P91" s="65"/>
      <c r="Q91" s="65"/>
      <c r="R91" s="65">
        <f t="shared" si="32"/>
        <v>0</v>
      </c>
      <c r="S91" s="65"/>
      <c r="T91" s="65"/>
      <c r="U91" s="65"/>
      <c r="V91" s="65"/>
      <c r="W91" s="67"/>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8"/>
    </row>
    <row r="92" spans="1:58" x14ac:dyDescent="0.2">
      <c r="A92" s="64" t="s">
        <v>307</v>
      </c>
      <c r="B92" s="65">
        <f t="shared" si="31"/>
        <v>0</v>
      </c>
      <c r="C92" s="65"/>
      <c r="D92" s="65"/>
      <c r="E92" s="65"/>
      <c r="F92" s="65"/>
      <c r="G92" s="65"/>
      <c r="H92" s="65"/>
      <c r="I92" s="65"/>
      <c r="J92" s="65"/>
      <c r="K92" s="65"/>
      <c r="L92" s="65"/>
      <c r="M92" s="65"/>
      <c r="N92" s="67"/>
      <c r="O92" s="65"/>
      <c r="P92" s="65"/>
      <c r="Q92" s="65"/>
      <c r="R92" s="65">
        <f t="shared" si="32"/>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 t="shared" si="31"/>
        <v>0</v>
      </c>
      <c r="C93" s="65"/>
      <c r="D93" s="65"/>
      <c r="E93" s="65"/>
      <c r="F93" s="65"/>
      <c r="G93" s="65"/>
      <c r="H93" s="65"/>
      <c r="I93" s="65"/>
      <c r="J93" s="65"/>
      <c r="K93" s="65"/>
      <c r="L93" s="65"/>
      <c r="M93" s="65"/>
      <c r="N93" s="67"/>
      <c r="O93" s="65"/>
      <c r="P93" s="65"/>
      <c r="Q93" s="65"/>
      <c r="R93" s="65">
        <f t="shared" si="32"/>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 t="shared" ref="B95:B98" si="33">+E95+F95+G95+D95</f>
        <v>0</v>
      </c>
      <c r="C95" s="65"/>
      <c r="D95" s="65"/>
      <c r="E95" s="65"/>
      <c r="F95" s="65"/>
      <c r="G95" s="65"/>
      <c r="H95" s="65"/>
      <c r="I95" s="65"/>
      <c r="J95" s="65"/>
      <c r="K95" s="65"/>
      <c r="L95" s="65"/>
      <c r="M95" s="65"/>
      <c r="N95" s="67"/>
      <c r="O95" s="65"/>
      <c r="P95" s="65"/>
      <c r="Q95" s="65"/>
      <c r="R95" s="65">
        <f t="shared" ref="R95:R98" si="34">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 t="shared" si="33"/>
        <v>0</v>
      </c>
      <c r="C96" s="65"/>
      <c r="D96" s="65"/>
      <c r="E96" s="65"/>
      <c r="F96" s="65"/>
      <c r="G96" s="65"/>
      <c r="H96" s="65"/>
      <c r="I96" s="65"/>
      <c r="J96" s="65"/>
      <c r="K96" s="65"/>
      <c r="L96" s="65"/>
      <c r="M96" s="65"/>
      <c r="N96" s="67"/>
      <c r="O96" s="65"/>
      <c r="P96" s="65"/>
      <c r="Q96" s="65"/>
      <c r="R96" s="65">
        <f t="shared" si="34"/>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 t="shared" si="33"/>
        <v>0</v>
      </c>
      <c r="C97" s="65"/>
      <c r="D97" s="65"/>
      <c r="E97" s="65"/>
      <c r="F97" s="65"/>
      <c r="G97" s="65"/>
      <c r="H97" s="65"/>
      <c r="I97" s="65"/>
      <c r="J97" s="65"/>
      <c r="K97" s="65"/>
      <c r="L97" s="65"/>
      <c r="M97" s="65"/>
      <c r="N97" s="67"/>
      <c r="O97" s="65"/>
      <c r="P97" s="65"/>
      <c r="Q97" s="65"/>
      <c r="R97" s="65">
        <f t="shared" si="34"/>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 t="shared" si="33"/>
        <v>0</v>
      </c>
      <c r="C98" s="65"/>
      <c r="D98" s="65"/>
      <c r="E98" s="65"/>
      <c r="F98" s="65"/>
      <c r="G98" s="65"/>
      <c r="H98" s="65"/>
      <c r="I98" s="65"/>
      <c r="J98" s="65"/>
      <c r="K98" s="65"/>
      <c r="L98" s="65"/>
      <c r="M98" s="65"/>
      <c r="N98" s="67"/>
      <c r="O98" s="65"/>
      <c r="P98" s="65"/>
      <c r="Q98" s="65"/>
      <c r="R98" s="65">
        <f t="shared" si="34"/>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ref="B99" si="35">SUM(B95:B98)</f>
        <v>0</v>
      </c>
      <c r="C99" s="71">
        <f t="shared" ref="C99:BF99" si="36">SUM(C95:C98)</f>
        <v>0</v>
      </c>
      <c r="D99" s="71"/>
      <c r="E99" s="71">
        <f t="shared" si="36"/>
        <v>0</v>
      </c>
      <c r="F99" s="71">
        <f t="shared" si="36"/>
        <v>0</v>
      </c>
      <c r="G99" s="71">
        <f t="shared" si="36"/>
        <v>0</v>
      </c>
      <c r="H99" s="71">
        <f t="shared" si="36"/>
        <v>0</v>
      </c>
      <c r="I99" s="71">
        <f t="shared" si="36"/>
        <v>0</v>
      </c>
      <c r="J99" s="71">
        <f t="shared" si="36"/>
        <v>0</v>
      </c>
      <c r="K99" s="71">
        <f t="shared" si="36"/>
        <v>0</v>
      </c>
      <c r="L99" s="71">
        <f t="shared" si="36"/>
        <v>0</v>
      </c>
      <c r="M99" s="71">
        <f t="shared" si="36"/>
        <v>0</v>
      </c>
      <c r="N99" s="72">
        <f t="shared" si="36"/>
        <v>0</v>
      </c>
      <c r="O99" s="71">
        <f t="shared" si="36"/>
        <v>0</v>
      </c>
      <c r="P99" s="71">
        <f t="shared" si="36"/>
        <v>0</v>
      </c>
      <c r="Q99" s="71">
        <f t="shared" si="36"/>
        <v>0</v>
      </c>
      <c r="R99" s="71">
        <f t="shared" si="36"/>
        <v>0</v>
      </c>
      <c r="S99" s="71">
        <f t="shared" si="36"/>
        <v>0</v>
      </c>
      <c r="T99" s="71">
        <f t="shared" si="36"/>
        <v>0</v>
      </c>
      <c r="U99" s="71">
        <f t="shared" si="36"/>
        <v>0</v>
      </c>
      <c r="V99" s="71">
        <f t="shared" si="36"/>
        <v>0</v>
      </c>
      <c r="W99" s="72">
        <f t="shared" si="36"/>
        <v>0</v>
      </c>
      <c r="X99" s="72">
        <f t="shared" si="36"/>
        <v>0</v>
      </c>
      <c r="Y99" s="71">
        <f t="shared" si="36"/>
        <v>0</v>
      </c>
      <c r="Z99" s="71">
        <f t="shared" si="36"/>
        <v>0</v>
      </c>
      <c r="AA99" s="71">
        <f t="shared" si="36"/>
        <v>0</v>
      </c>
      <c r="AB99" s="71">
        <f t="shared" si="36"/>
        <v>0</v>
      </c>
      <c r="AC99" s="71">
        <f t="shared" si="36"/>
        <v>0</v>
      </c>
      <c r="AD99" s="71">
        <f t="shared" si="36"/>
        <v>0</v>
      </c>
      <c r="AE99" s="71">
        <f t="shared" si="36"/>
        <v>0</v>
      </c>
      <c r="AF99" s="71">
        <f t="shared" si="36"/>
        <v>0</v>
      </c>
      <c r="AG99" s="71">
        <f t="shared" si="36"/>
        <v>0</v>
      </c>
      <c r="AH99" s="71">
        <f t="shared" si="36"/>
        <v>0</v>
      </c>
      <c r="AI99" s="71">
        <f t="shared" si="36"/>
        <v>0</v>
      </c>
      <c r="AJ99" s="71">
        <f t="shared" si="36"/>
        <v>0</v>
      </c>
      <c r="AK99" s="71">
        <f t="shared" si="36"/>
        <v>0</v>
      </c>
      <c r="AL99" s="71">
        <f t="shared" si="36"/>
        <v>0</v>
      </c>
      <c r="AM99" s="71">
        <f t="shared" si="36"/>
        <v>0</v>
      </c>
      <c r="AN99" s="71">
        <f t="shared" si="36"/>
        <v>0</v>
      </c>
      <c r="AO99" s="71">
        <f t="shared" si="36"/>
        <v>0</v>
      </c>
      <c r="AP99" s="71">
        <f t="shared" si="36"/>
        <v>0</v>
      </c>
      <c r="AQ99" s="71">
        <f t="shared" si="36"/>
        <v>0</v>
      </c>
      <c r="AR99" s="71">
        <f t="shared" si="36"/>
        <v>0</v>
      </c>
      <c r="AS99" s="71">
        <f t="shared" si="36"/>
        <v>0</v>
      </c>
      <c r="AT99" s="71">
        <f t="shared" si="36"/>
        <v>0</v>
      </c>
      <c r="AU99" s="71">
        <f t="shared" si="36"/>
        <v>0</v>
      </c>
      <c r="AV99" s="71">
        <f t="shared" si="36"/>
        <v>0</v>
      </c>
      <c r="AW99" s="71">
        <f t="shared" si="36"/>
        <v>0</v>
      </c>
      <c r="AX99" s="71">
        <f t="shared" si="36"/>
        <v>0</v>
      </c>
      <c r="AY99" s="71">
        <f t="shared" si="36"/>
        <v>0</v>
      </c>
      <c r="AZ99" s="71">
        <f t="shared" si="36"/>
        <v>0</v>
      </c>
      <c r="BA99" s="71">
        <f t="shared" si="36"/>
        <v>0</v>
      </c>
      <c r="BB99" s="71">
        <f t="shared" si="36"/>
        <v>0</v>
      </c>
      <c r="BC99" s="71">
        <f t="shared" si="36"/>
        <v>0</v>
      </c>
      <c r="BD99" s="71">
        <f t="shared" si="36"/>
        <v>0</v>
      </c>
      <c r="BE99" s="73">
        <f t="shared" si="36"/>
        <v>0</v>
      </c>
      <c r="BF99" s="73">
        <f t="shared" si="36"/>
        <v>0</v>
      </c>
    </row>
    <row r="100" spans="1:58" x14ac:dyDescent="0.2">
      <c r="A100" s="64" t="s">
        <v>242</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f>+AW101</f>
        <v>0</v>
      </c>
      <c r="BF101" s="68"/>
    </row>
    <row r="102" spans="1:58" x14ac:dyDescent="0.2">
      <c r="A102" s="64" t="s">
        <v>242</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37">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37"/>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2.75" x14ac:dyDescent="0.2"/>
  <cols>
    <col min="1" max="1" width="80" bestFit="1" customWidth="1"/>
  </cols>
  <sheetData>
    <row r="1" spans="1:1" ht="18" x14ac:dyDescent="0.25">
      <c r="A1" s="23" t="s">
        <v>331</v>
      </c>
    </row>
    <row r="2" spans="1:1" ht="30" x14ac:dyDescent="0.2">
      <c r="A2" s="126" t="s">
        <v>359</v>
      </c>
    </row>
    <row r="3" spans="1:1" ht="15" x14ac:dyDescent="0.2">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Maluta Kwinda</dc:creator>
  <cp:lastModifiedBy>Thabisho Kgaditsi</cp:lastModifiedBy>
  <cp:lastPrinted>2010-04-22T12:57:28Z</cp:lastPrinted>
  <dcterms:created xsi:type="dcterms:W3CDTF">2003-10-02T12:06:59Z</dcterms:created>
  <dcterms:modified xsi:type="dcterms:W3CDTF">2020-01-20T09:10:38Z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