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3045" yWindow="105" windowWidth="4830" windowHeight="5115" tabRatio="757"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Emissions!$A:$BE</definedName>
    <definedName name="_xlnm.Print_Titles" localSheetId="3">'Disaggregate balance'!$A:$A</definedName>
    <definedName name="_xlnm.Print_Titles" localSheetId="6">Emissions!$A:$A</definedName>
  </definedNames>
  <calcPr calcId="162913"/>
</workbook>
</file>

<file path=xl/calcChain.xml><?xml version="1.0" encoding="utf-8"?>
<calcChain xmlns="http://schemas.openxmlformats.org/spreadsheetml/2006/main">
  <c r="S44" i="7" l="1"/>
  <c r="R44" i="7"/>
  <c r="Q45" i="7"/>
  <c r="J9" i="8" l="1"/>
  <c r="B49" i="8" l="1"/>
  <c r="C49" i="8"/>
  <c r="L22" i="8"/>
  <c r="E9" i="8"/>
  <c r="F9" i="8"/>
  <c r="H9" i="8"/>
  <c r="B9" i="8"/>
  <c r="B7" i="7"/>
  <c r="B70" i="8"/>
  <c r="L59" i="8"/>
  <c r="D58" i="8"/>
  <c r="J58" i="8"/>
  <c r="E58" i="8"/>
  <c r="L62" i="8"/>
  <c r="L61" i="8"/>
  <c r="D64" i="8"/>
  <c r="L60" i="8"/>
  <c r="L65" i="8"/>
  <c r="L71" i="8"/>
  <c r="E64" i="8"/>
  <c r="F64" i="8"/>
  <c r="G64" i="8"/>
  <c r="H64" i="8"/>
  <c r="I64" i="8"/>
  <c r="J64" i="8"/>
  <c r="K64" i="8"/>
  <c r="B81" i="6"/>
  <c r="B66" i="6"/>
  <c r="B80" i="6"/>
  <c r="B54" i="6"/>
  <c r="B57" i="6"/>
  <c r="B55" i="6"/>
  <c r="B56" i="6"/>
  <c r="D53" i="6"/>
  <c r="E53" i="6"/>
  <c r="F53" i="6"/>
  <c r="B27" i="6"/>
  <c r="B18" i="6"/>
  <c r="B6" i="6"/>
  <c r="L58" i="8" l="1"/>
  <c r="B7" i="6"/>
  <c r="B8" i="6"/>
  <c r="B4" i="5"/>
  <c r="B5" i="7"/>
  <c r="B6" i="7"/>
  <c r="B8" i="7"/>
  <c r="B9" i="7"/>
  <c r="B11" i="7"/>
  <c r="B14" i="7"/>
  <c r="B15" i="7"/>
  <c r="B16" i="7"/>
  <c r="B17" i="7"/>
  <c r="B18" i="7"/>
  <c r="B19" i="7"/>
  <c r="B20" i="7"/>
  <c r="B21" i="7"/>
  <c r="B22" i="7"/>
  <c r="B23" i="7"/>
  <c r="B24" i="7"/>
  <c r="B25" i="7"/>
  <c r="B26" i="7"/>
  <c r="B27" i="7"/>
  <c r="B28" i="7"/>
  <c r="B29" i="7"/>
  <c r="B30" i="7"/>
  <c r="B32" i="7"/>
  <c r="B33" i="7"/>
  <c r="B34" i="7"/>
  <c r="B35" i="7"/>
  <c r="B36" i="7"/>
  <c r="B37" i="7"/>
  <c r="B38" i="7"/>
  <c r="B39" i="7"/>
  <c r="B40" i="7"/>
  <c r="B41" i="7"/>
  <c r="B42" i="7"/>
  <c r="B43" i="7"/>
  <c r="B46" i="7"/>
  <c r="B47" i="7"/>
  <c r="B48" i="7"/>
  <c r="B49" i="7"/>
  <c r="B50" i="7"/>
  <c r="B51" i="7"/>
  <c r="B52" i="7"/>
  <c r="B53" i="7"/>
  <c r="B54" i="7"/>
  <c r="B55" i="7"/>
  <c r="B56" i="7"/>
  <c r="B57" i="7"/>
  <c r="B58" i="7"/>
  <c r="B60" i="7"/>
  <c r="B61" i="7"/>
  <c r="B62" i="7"/>
  <c r="B63" i="7"/>
  <c r="B64" i="7"/>
  <c r="B65" i="7"/>
  <c r="B66" i="7"/>
  <c r="B68" i="7"/>
  <c r="B69" i="7"/>
  <c r="B70" i="7"/>
  <c r="B71" i="7"/>
  <c r="B73" i="7"/>
  <c r="B74" i="7"/>
  <c r="B75" i="7"/>
  <c r="B76" i="7"/>
  <c r="B78" i="7"/>
  <c r="B79" i="7"/>
  <c r="B80" i="7"/>
  <c r="B81" i="7"/>
  <c r="B82" i="7"/>
  <c r="B83" i="7"/>
  <c r="B84" i="7"/>
  <c r="B85" i="7"/>
  <c r="B87" i="7"/>
  <c r="B88" i="7"/>
  <c r="B89" i="7"/>
  <c r="B90" i="7"/>
  <c r="B91" i="7"/>
  <c r="B92" i="7"/>
  <c r="B4" i="7"/>
  <c r="D77" i="7"/>
  <c r="D44" i="7"/>
  <c r="D10" i="7"/>
  <c r="E10" i="7"/>
  <c r="E13" i="7"/>
  <c r="E31" i="7"/>
  <c r="E45" i="7"/>
  <c r="E59" i="7"/>
  <c r="E67" i="7"/>
  <c r="E72" i="7"/>
  <c r="E77" i="7"/>
  <c r="E86" i="7"/>
  <c r="F72" i="5"/>
  <c r="E72" i="5"/>
  <c r="E67" i="5"/>
  <c r="B46" i="5"/>
  <c r="B11" i="5"/>
  <c r="B14" i="5"/>
  <c r="B15" i="5"/>
  <c r="B16" i="5"/>
  <c r="B17" i="5"/>
  <c r="B18" i="5"/>
  <c r="B19" i="5"/>
  <c r="B20" i="5"/>
  <c r="B21" i="5"/>
  <c r="B22" i="5"/>
  <c r="B23" i="5"/>
  <c r="B24" i="5"/>
  <c r="B25" i="5"/>
  <c r="B26" i="5"/>
  <c r="B27" i="5"/>
  <c r="B28" i="5"/>
  <c r="B29" i="5"/>
  <c r="B30" i="5"/>
  <c r="B32" i="5"/>
  <c r="B33" i="5"/>
  <c r="B34" i="5"/>
  <c r="B35" i="5"/>
  <c r="B36" i="5"/>
  <c r="B37" i="5"/>
  <c r="B38" i="5"/>
  <c r="B39" i="5"/>
  <c r="B40" i="5"/>
  <c r="B41" i="5"/>
  <c r="B42" i="5"/>
  <c r="B43" i="5"/>
  <c r="B47" i="5"/>
  <c r="B48" i="5"/>
  <c r="B49" i="5"/>
  <c r="B50" i="5"/>
  <c r="B51" i="5"/>
  <c r="B52" i="5"/>
  <c r="B53" i="5"/>
  <c r="B54" i="5"/>
  <c r="B55" i="5"/>
  <c r="B56" i="5"/>
  <c r="B57" i="5"/>
  <c r="B58" i="5"/>
  <c r="B60" i="5"/>
  <c r="B61" i="5"/>
  <c r="B62" i="5"/>
  <c r="B63" i="5"/>
  <c r="B64" i="5"/>
  <c r="B65" i="5"/>
  <c r="B66" i="5"/>
  <c r="B68" i="5"/>
  <c r="B69" i="5"/>
  <c r="B70" i="5"/>
  <c r="B71" i="5"/>
  <c r="B73" i="5"/>
  <c r="B74" i="5"/>
  <c r="B75" i="5"/>
  <c r="B76" i="5"/>
  <c r="B78" i="5"/>
  <c r="B79" i="5"/>
  <c r="B80" i="5"/>
  <c r="B81" i="5"/>
  <c r="B82" i="5"/>
  <c r="B83" i="5"/>
  <c r="B84" i="5"/>
  <c r="B85" i="5"/>
  <c r="B87" i="5"/>
  <c r="B88" i="5"/>
  <c r="B89" i="5"/>
  <c r="B90" i="5"/>
  <c r="B91" i="5"/>
  <c r="B92" i="5"/>
  <c r="B5" i="5"/>
  <c r="B6" i="5"/>
  <c r="B7" i="5"/>
  <c r="B8" i="5"/>
  <c r="B9" i="5"/>
  <c r="E44" i="7" l="1"/>
  <c r="W106" i="10"/>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Q98" i="10"/>
  <c r="B98" i="10"/>
  <c r="W97" i="10"/>
  <c r="Q97" i="10"/>
  <c r="B97" i="10"/>
  <c r="W96" i="10"/>
  <c r="Q96" i="10"/>
  <c r="B96" i="10"/>
  <c r="W95" i="10"/>
  <c r="Q95" i="10"/>
  <c r="B95" i="10"/>
  <c r="W93" i="10"/>
  <c r="Q93" i="10"/>
  <c r="B93" i="10"/>
  <c r="W92" i="10"/>
  <c r="Q92" i="10"/>
  <c r="B92" i="10"/>
  <c r="W91" i="10"/>
  <c r="Q91" i="10"/>
  <c r="B91" i="10"/>
  <c r="B89" i="10" s="1"/>
  <c r="W90" i="10"/>
  <c r="Q90" i="10"/>
  <c r="B90" i="10"/>
  <c r="BE89" i="10"/>
  <c r="BD89" i="10"/>
  <c r="BC89" i="10"/>
  <c r="BB89" i="10"/>
  <c r="BA89" i="10"/>
  <c r="AZ89" i="10"/>
  <c r="AY89" i="10"/>
  <c r="AX89" i="10"/>
  <c r="AX6" i="10" s="1"/>
  <c r="AX12" i="10" s="1"/>
  <c r="AW89" i="10"/>
  <c r="AW6" i="10" s="1"/>
  <c r="AW12" i="10" s="1"/>
  <c r="AV89"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V89" i="10"/>
  <c r="U89" i="10"/>
  <c r="T89" i="10"/>
  <c r="S89" i="10"/>
  <c r="R89" i="10"/>
  <c r="P89" i="10"/>
  <c r="O89" i="10"/>
  <c r="N89" i="10"/>
  <c r="M89" i="10"/>
  <c r="L89" i="10"/>
  <c r="K89" i="10"/>
  <c r="J89" i="10"/>
  <c r="I89" i="10"/>
  <c r="H89" i="10"/>
  <c r="G89" i="10"/>
  <c r="F89" i="10"/>
  <c r="E89" i="10"/>
  <c r="D89" i="10"/>
  <c r="C89" i="10"/>
  <c r="Q88" i="10"/>
  <c r="W87" i="10"/>
  <c r="Q87" i="10"/>
  <c r="B87" i="10"/>
  <c r="W86" i="10"/>
  <c r="Q86" i="10"/>
  <c r="B86" i="10"/>
  <c r="W85" i="10"/>
  <c r="Q85" i="10"/>
  <c r="B85" i="10"/>
  <c r="W84" i="10"/>
  <c r="Q84" i="10"/>
  <c r="B84" i="10"/>
  <c r="W83" i="10"/>
  <c r="B83" i="10"/>
  <c r="W81" i="10"/>
  <c r="Q81" i="10"/>
  <c r="B81" i="10"/>
  <c r="W80" i="10"/>
  <c r="Q80" i="10"/>
  <c r="B80" i="10"/>
  <c r="W79" i="10"/>
  <c r="Q79" i="10"/>
  <c r="B79" i="10"/>
  <c r="W78" i="10"/>
  <c r="Q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V77" i="10"/>
  <c r="U77" i="10"/>
  <c r="T77" i="10"/>
  <c r="S77" i="10"/>
  <c r="R77" i="10"/>
  <c r="P77" i="10"/>
  <c r="O77" i="10"/>
  <c r="N77" i="10"/>
  <c r="M77" i="10"/>
  <c r="L77" i="10"/>
  <c r="K77" i="10"/>
  <c r="J77" i="10"/>
  <c r="I77" i="10"/>
  <c r="H77" i="10"/>
  <c r="G77" i="10"/>
  <c r="F77" i="10"/>
  <c r="E77" i="10"/>
  <c r="D77" i="10"/>
  <c r="C77" i="10"/>
  <c r="B77" i="10"/>
  <c r="W75" i="10"/>
  <c r="Q75" i="10"/>
  <c r="B75" i="10"/>
  <c r="W74" i="10"/>
  <c r="Q74" i="10"/>
  <c r="B74" i="10"/>
  <c r="W73" i="10"/>
  <c r="Q73" i="10"/>
  <c r="B73" i="10"/>
  <c r="W72" i="10"/>
  <c r="Q72" i="10"/>
  <c r="B72" i="10"/>
  <c r="W71" i="10"/>
  <c r="Q71" i="10"/>
  <c r="B71" i="10"/>
  <c r="W70" i="10"/>
  <c r="W68" i="10" s="1"/>
  <c r="Q70" i="10"/>
  <c r="B70" i="10"/>
  <c r="W69" i="10"/>
  <c r="Q69" i="10"/>
  <c r="Q68" i="10" s="1"/>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V68" i="10"/>
  <c r="U68" i="10"/>
  <c r="T68" i="10"/>
  <c r="S68" i="10"/>
  <c r="R68" i="10"/>
  <c r="P68" i="10"/>
  <c r="O68" i="10"/>
  <c r="N68" i="10"/>
  <c r="M68" i="10"/>
  <c r="L68" i="10"/>
  <c r="K68" i="10"/>
  <c r="J68" i="10"/>
  <c r="I68" i="10"/>
  <c r="H68" i="10"/>
  <c r="G68" i="10"/>
  <c r="F68" i="10"/>
  <c r="E68" i="10"/>
  <c r="D68" i="10"/>
  <c r="C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Q58" i="10"/>
  <c r="B58" i="10"/>
  <c r="W57" i="10"/>
  <c r="Q57" i="10"/>
  <c r="B57" i="10"/>
  <c r="W56" i="10"/>
  <c r="Q56" i="10"/>
  <c r="B56" i="10"/>
  <c r="W55" i="10"/>
  <c r="Q55" i="10"/>
  <c r="B55" i="10"/>
  <c r="W54" i="10"/>
  <c r="Q54" i="10"/>
  <c r="B54" i="10"/>
  <c r="BE53" i="10"/>
  <c r="BE51" i="10" s="1"/>
  <c r="BD53" i="10"/>
  <c r="BD51" i="10" s="1"/>
  <c r="BC53" i="10"/>
  <c r="BC51" i="10" s="1"/>
  <c r="BB53" i="10"/>
  <c r="BA53" i="10"/>
  <c r="BA51" i="10" s="1"/>
  <c r="AT53" i="10"/>
  <c r="AT51" i="10" s="1"/>
  <c r="AS53" i="10"/>
  <c r="AR53" i="10"/>
  <c r="AQ53" i="10"/>
  <c r="AQ51" i="10" s="1"/>
  <c r="AP53" i="10"/>
  <c r="AP51" i="10" s="1"/>
  <c r="AO53" i="10"/>
  <c r="AO51" i="10" s="1"/>
  <c r="AN53" i="10"/>
  <c r="AM53" i="10"/>
  <c r="AM51" i="10" s="1"/>
  <c r="AL53" i="10"/>
  <c r="AK53" i="10"/>
  <c r="AJ53" i="10"/>
  <c r="AI53" i="10"/>
  <c r="AI51" i="10" s="1"/>
  <c r="AH53" i="10"/>
  <c r="AH51" i="10" s="1"/>
  <c r="AG53" i="10"/>
  <c r="AF53" i="10"/>
  <c r="AE53" i="10"/>
  <c r="AE51" i="10" s="1"/>
  <c r="AD53" i="10"/>
  <c r="AD51" i="10" s="1"/>
  <c r="AC53" i="10"/>
  <c r="AC51" i="10" s="1"/>
  <c r="AB53" i="10"/>
  <c r="AA53" i="10"/>
  <c r="AA51" i="10" s="1"/>
  <c r="Z53" i="10"/>
  <c r="Z51" i="10" s="1"/>
  <c r="Y53" i="10"/>
  <c r="Y51" i="10" s="1"/>
  <c r="X53" i="10"/>
  <c r="V53" i="10"/>
  <c r="V51" i="10" s="1"/>
  <c r="U53" i="10"/>
  <c r="U51" i="10" s="1"/>
  <c r="T53" i="10"/>
  <c r="S53" i="10"/>
  <c r="R53" i="10"/>
  <c r="R51" i="10" s="1"/>
  <c r="P53" i="10"/>
  <c r="P51" i="10" s="1"/>
  <c r="O53" i="10"/>
  <c r="N53" i="10"/>
  <c r="M53" i="10"/>
  <c r="M51" i="10" s="1"/>
  <c r="L53" i="10"/>
  <c r="K53" i="10"/>
  <c r="J53" i="10"/>
  <c r="I53" i="10"/>
  <c r="I51" i="10" s="1"/>
  <c r="H53" i="10"/>
  <c r="H51" i="10" s="1"/>
  <c r="G53" i="10"/>
  <c r="F53" i="10"/>
  <c r="E53" i="10"/>
  <c r="D53" i="10"/>
  <c r="D51" i="10" s="1"/>
  <c r="C53" i="10"/>
  <c r="AS51" i="10"/>
  <c r="AG51" i="10"/>
  <c r="X51" i="10"/>
  <c r="L51" i="10"/>
  <c r="W49" i="10"/>
  <c r="Q49" i="10"/>
  <c r="B49" i="10"/>
  <c r="Q48" i="10"/>
  <c r="W47" i="10"/>
  <c r="Q47" i="10"/>
  <c r="B47" i="10"/>
  <c r="W46" i="10"/>
  <c r="Q46" i="10"/>
  <c r="B46" i="10"/>
  <c r="W45" i="10"/>
  <c r="Q45" i="10"/>
  <c r="B45" i="10"/>
  <c r="W44" i="10"/>
  <c r="Q44" i="10"/>
  <c r="B44" i="10"/>
  <c r="W43" i="10"/>
  <c r="Q43" i="10"/>
  <c r="B43" i="10"/>
  <c r="W42" i="10"/>
  <c r="Q42" i="10"/>
  <c r="B42" i="10"/>
  <c r="W41" i="10"/>
  <c r="Q41" i="10"/>
  <c r="B41" i="10"/>
  <c r="W40" i="10"/>
  <c r="Q40" i="10"/>
  <c r="B40" i="10"/>
  <c r="W39" i="10"/>
  <c r="Q39" i="10"/>
  <c r="B39" i="10"/>
  <c r="W38" i="10"/>
  <c r="Q38" i="10"/>
  <c r="B38" i="10"/>
  <c r="W37" i="10"/>
  <c r="Q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V36" i="10"/>
  <c r="U36" i="10"/>
  <c r="T36" i="10"/>
  <c r="S36" i="10"/>
  <c r="R36" i="10"/>
  <c r="P36" i="10"/>
  <c r="O36" i="10"/>
  <c r="N36" i="10"/>
  <c r="M36" i="10"/>
  <c r="L36" i="10"/>
  <c r="K36" i="10"/>
  <c r="J36" i="10"/>
  <c r="I36" i="10"/>
  <c r="H36" i="10"/>
  <c r="G36" i="10"/>
  <c r="F36" i="10"/>
  <c r="E36" i="10"/>
  <c r="D36" i="10"/>
  <c r="C36" i="10"/>
  <c r="W34" i="10"/>
  <c r="Q34" i="10"/>
  <c r="B34" i="10"/>
  <c r="W33" i="10"/>
  <c r="Q33" i="10"/>
  <c r="B33" i="10"/>
  <c r="W32" i="10"/>
  <c r="Q32" i="10"/>
  <c r="B32" i="10"/>
  <c r="W31" i="10"/>
  <c r="Q31" i="10"/>
  <c r="B31" i="10"/>
  <c r="W30" i="10"/>
  <c r="Q30" i="10"/>
  <c r="B30" i="10"/>
  <c r="W29" i="10"/>
  <c r="Q29" i="10"/>
  <c r="B29" i="10"/>
  <c r="W28" i="10"/>
  <c r="Q28" i="10"/>
  <c r="B28" i="10"/>
  <c r="W27" i="10"/>
  <c r="Q27" i="10"/>
  <c r="B27" i="10"/>
  <c r="W26" i="10"/>
  <c r="Q26" i="10"/>
  <c r="B26" i="10"/>
  <c r="W25" i="10"/>
  <c r="Q25" i="10"/>
  <c r="B25" i="10"/>
  <c r="W24" i="10"/>
  <c r="Q24" i="10"/>
  <c r="B24" i="10"/>
  <c r="BE23" i="10"/>
  <c r="W23" i="10"/>
  <c r="Q23" i="10"/>
  <c r="B23" i="10"/>
  <c r="BE22" i="10"/>
  <c r="W22" i="10"/>
  <c r="Q22" i="10"/>
  <c r="B22" i="10"/>
  <c r="BE21" i="10"/>
  <c r="BD21" i="10"/>
  <c r="AZ21" i="10"/>
  <c r="AY21" i="10"/>
  <c r="AX21" i="10"/>
  <c r="AW21" i="10"/>
  <c r="AV21" i="10"/>
  <c r="AU21" i="10"/>
  <c r="W21" i="10"/>
  <c r="Q21" i="10"/>
  <c r="B21" i="10"/>
  <c r="BE20" i="10"/>
  <c r="BD20" i="10"/>
  <c r="AZ20" i="10"/>
  <c r="AY20" i="10"/>
  <c r="AX20" i="10"/>
  <c r="AW20" i="10"/>
  <c r="AV20" i="10"/>
  <c r="AU20" i="10"/>
  <c r="W20" i="10"/>
  <c r="Q20" i="10"/>
  <c r="B20" i="10"/>
  <c r="BD19" i="10"/>
  <c r="AZ19" i="10"/>
  <c r="AY19" i="10"/>
  <c r="AX19" i="10"/>
  <c r="AW19" i="10"/>
  <c r="AV19" i="10"/>
  <c r="AU19" i="10"/>
  <c r="W19" i="10"/>
  <c r="Q19" i="10"/>
  <c r="B19" i="10"/>
  <c r="BD18" i="10"/>
  <c r="AZ18" i="10"/>
  <c r="AY18" i="10"/>
  <c r="AX18" i="10"/>
  <c r="AW18" i="10"/>
  <c r="AV18" i="10"/>
  <c r="AU18" i="10"/>
  <c r="W18" i="10"/>
  <c r="Q18" i="10"/>
  <c r="B18" i="10"/>
  <c r="BC17" i="10"/>
  <c r="BB17" i="10"/>
  <c r="BA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P17" i="10"/>
  <c r="O17" i="10"/>
  <c r="N17" i="10"/>
  <c r="M17" i="10"/>
  <c r="L17" i="10"/>
  <c r="K17" i="10"/>
  <c r="J17" i="10"/>
  <c r="I17" i="10"/>
  <c r="H17" i="10"/>
  <c r="G17" i="10"/>
  <c r="F17" i="10"/>
  <c r="E17" i="10"/>
  <c r="D17" i="10"/>
  <c r="C17" i="10"/>
  <c r="W14" i="10"/>
  <c r="Q14" i="10"/>
  <c r="B14" i="10"/>
  <c r="BE12" i="10"/>
  <c r="BC12" i="10"/>
  <c r="BB12" i="10"/>
  <c r="BA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V12" i="10"/>
  <c r="U12" i="10"/>
  <c r="T12" i="10"/>
  <c r="S12" i="10"/>
  <c r="R12" i="10"/>
  <c r="P12" i="10"/>
  <c r="O12" i="10"/>
  <c r="N12" i="10"/>
  <c r="M12" i="10"/>
  <c r="L12" i="10"/>
  <c r="K12" i="10"/>
  <c r="J12" i="10"/>
  <c r="I12" i="10"/>
  <c r="H12" i="10"/>
  <c r="G12" i="10"/>
  <c r="F12" i="10"/>
  <c r="E12" i="10"/>
  <c r="D12" i="10"/>
  <c r="C12" i="10"/>
  <c r="W11" i="10"/>
  <c r="Q11" i="10"/>
  <c r="B11" i="10"/>
  <c r="W10" i="10"/>
  <c r="Q10" i="10"/>
  <c r="B10" i="10"/>
  <c r="W9" i="10"/>
  <c r="Q9" i="10"/>
  <c r="B9" i="10"/>
  <c r="W8" i="10"/>
  <c r="Q8" i="10"/>
  <c r="B8" i="10"/>
  <c r="W7" i="10"/>
  <c r="Q7" i="10"/>
  <c r="B7" i="10"/>
  <c r="AZ6" i="10"/>
  <c r="AZ12" i="10" s="1"/>
  <c r="AY6" i="10"/>
  <c r="AY12" i="10" s="1"/>
  <c r="AV6" i="10"/>
  <c r="AV12" i="10" s="1"/>
  <c r="AU6" i="10"/>
  <c r="AU12" i="10" s="1"/>
  <c r="W6" i="10"/>
  <c r="Q6" i="10"/>
  <c r="B6" i="10"/>
  <c r="L80" i="8"/>
  <c r="K80" i="8"/>
  <c r="J80" i="8"/>
  <c r="I80" i="8"/>
  <c r="H80" i="8"/>
  <c r="G80" i="8"/>
  <c r="F80" i="8"/>
  <c r="E80" i="8"/>
  <c r="D80" i="8"/>
  <c r="C80" i="8"/>
  <c r="B80" i="8"/>
  <c r="L74" i="8"/>
  <c r="L73" i="8"/>
  <c r="L72" i="8"/>
  <c r="K70" i="8"/>
  <c r="J70" i="8"/>
  <c r="I70" i="8"/>
  <c r="G70" i="8"/>
  <c r="F70" i="8"/>
  <c r="E70" i="8"/>
  <c r="D70" i="8"/>
  <c r="C70" i="8"/>
  <c r="L67" i="8"/>
  <c r="L66" i="8"/>
  <c r="L64" i="8"/>
  <c r="L63" i="8"/>
  <c r="K58" i="8"/>
  <c r="G58" i="8"/>
  <c r="F58" i="8"/>
  <c r="C58" i="8"/>
  <c r="B58" i="8"/>
  <c r="L56" i="8"/>
  <c r="L55" i="8"/>
  <c r="L54" i="8"/>
  <c r="L53" i="8"/>
  <c r="L52" i="8"/>
  <c r="L51" i="8"/>
  <c r="L50" i="8"/>
  <c r="K49" i="8"/>
  <c r="J49" i="8"/>
  <c r="I49" i="8"/>
  <c r="H49" i="8"/>
  <c r="G49" i="8"/>
  <c r="F49" i="8"/>
  <c r="E49" i="8"/>
  <c r="D49" i="8"/>
  <c r="L47" i="8"/>
  <c r="L46" i="8"/>
  <c r="L45" i="8"/>
  <c r="L44" i="8"/>
  <c r="L43" i="8"/>
  <c r="L42" i="8"/>
  <c r="L41" i="8"/>
  <c r="L40" i="8"/>
  <c r="L39" i="8"/>
  <c r="L38" i="8"/>
  <c r="L37" i="8"/>
  <c r="L36" i="8"/>
  <c r="L35" i="8"/>
  <c r="L34" i="8"/>
  <c r="K33" i="8"/>
  <c r="J33" i="8"/>
  <c r="H33" i="8"/>
  <c r="G33" i="8"/>
  <c r="F33" i="8"/>
  <c r="F31" i="8" s="1"/>
  <c r="E33" i="8"/>
  <c r="D33" i="8"/>
  <c r="C33" i="8"/>
  <c r="B33" i="8"/>
  <c r="L29" i="8"/>
  <c r="L28" i="8"/>
  <c r="L27" i="8"/>
  <c r="L26" i="8"/>
  <c r="L25" i="8"/>
  <c r="L24" i="8"/>
  <c r="L23" i="8"/>
  <c r="L21" i="8"/>
  <c r="L20" i="8"/>
  <c r="L19" i="8"/>
  <c r="L18" i="8"/>
  <c r="L17" i="8"/>
  <c r="L16" i="8"/>
  <c r="L15" i="8"/>
  <c r="L14" i="8"/>
  <c r="L11" i="8"/>
  <c r="K9" i="8"/>
  <c r="I9" i="8"/>
  <c r="G9" i="8"/>
  <c r="D9" i="8"/>
  <c r="C9" i="8"/>
  <c r="L8" i="8"/>
  <c r="L7" i="8"/>
  <c r="L6" i="8"/>
  <c r="L5" i="8"/>
  <c r="L4" i="8"/>
  <c r="L70" i="8" l="1"/>
  <c r="W17" i="10"/>
  <c r="AU17" i="10"/>
  <c r="B36" i="10"/>
  <c r="Q36" i="10"/>
  <c r="W36" i="10"/>
  <c r="T51" i="10"/>
  <c r="AB51" i="10"/>
  <c r="AJ51" i="10"/>
  <c r="AN51" i="10"/>
  <c r="AR51" i="10"/>
  <c r="BB51" i="10"/>
  <c r="AY17" i="10"/>
  <c r="W53" i="10"/>
  <c r="Q89" i="10"/>
  <c r="W89" i="10"/>
  <c r="AY15" i="10"/>
  <c r="G31" i="8"/>
  <c r="G12" i="8" s="1"/>
  <c r="AU15" i="10"/>
  <c r="I31" i="8"/>
  <c r="I12" i="8" s="1"/>
  <c r="AV17" i="10"/>
  <c r="AZ17" i="10"/>
  <c r="F51" i="10"/>
  <c r="J51" i="10"/>
  <c r="J15" i="10" s="1"/>
  <c r="N51" i="10"/>
  <c r="S51" i="10"/>
  <c r="Q53" i="10"/>
  <c r="Q51" i="10" s="1"/>
  <c r="W77" i="10"/>
  <c r="W51" i="10" s="1"/>
  <c r="Q77" i="10"/>
  <c r="E12" i="7"/>
  <c r="C31" i="8"/>
  <c r="C12" i="8" s="1"/>
  <c r="K31" i="8"/>
  <c r="I15" i="10"/>
  <c r="Q17" i="10"/>
  <c r="AW17" i="10"/>
  <c r="AW15" i="10" s="1"/>
  <c r="BD17" i="10"/>
  <c r="BD6" i="10" s="1"/>
  <c r="BD12" i="10" s="1"/>
  <c r="BD15" i="10" s="1"/>
  <c r="AX17" i="10"/>
  <c r="BE17" i="10"/>
  <c r="C51" i="10"/>
  <c r="C15" i="10" s="1"/>
  <c r="G51" i="10"/>
  <c r="K51" i="10"/>
  <c r="O51" i="10"/>
  <c r="B68" i="10"/>
  <c r="M15" i="10"/>
  <c r="AK51" i="10"/>
  <c r="AK15" i="10" s="1"/>
  <c r="AL51" i="10"/>
  <c r="AL15" i="10" s="1"/>
  <c r="AF51" i="10"/>
  <c r="AF15" i="10" s="1"/>
  <c r="B17" i="10"/>
  <c r="E51" i="10"/>
  <c r="E15" i="10" s="1"/>
  <c r="B53" i="10"/>
  <c r="E31" i="8"/>
  <c r="E12" i="8" s="1"/>
  <c r="B31" i="8"/>
  <c r="D31" i="8"/>
  <c r="D12" i="8" s="1"/>
  <c r="J31" i="8"/>
  <c r="J12" i="8" s="1"/>
  <c r="L49" i="8"/>
  <c r="L33" i="8"/>
  <c r="V15" i="10"/>
  <c r="AI15" i="10"/>
  <c r="AM15" i="10"/>
  <c r="L9" i="8"/>
  <c r="B12" i="10"/>
  <c r="AV15" i="10"/>
  <c r="AZ15" i="10"/>
  <c r="F15" i="10"/>
  <c r="N15" i="10"/>
  <c r="S15" i="10"/>
  <c r="X15" i="10"/>
  <c r="AB15" i="10"/>
  <c r="AJ15" i="10"/>
  <c r="AN15" i="10"/>
  <c r="AR15" i="10"/>
  <c r="BB15" i="10"/>
  <c r="B99" i="10"/>
  <c r="AE15" i="10"/>
  <c r="BA15" i="10"/>
  <c r="B12" i="8"/>
  <c r="F12" i="8"/>
  <c r="Q12" i="10"/>
  <c r="Q15" i="10" s="1"/>
  <c r="G15" i="10"/>
  <c r="K15" i="10"/>
  <c r="O15" i="10"/>
  <c r="T15" i="10"/>
  <c r="Y15" i="10"/>
  <c r="AC15" i="10"/>
  <c r="AG15" i="10"/>
  <c r="AO15" i="10"/>
  <c r="AS15" i="10"/>
  <c r="BC15" i="10"/>
  <c r="Q99" i="10"/>
  <c r="R15" i="10"/>
  <c r="AA15" i="10"/>
  <c r="AQ15" i="10"/>
  <c r="K12" i="8"/>
  <c r="W12" i="10"/>
  <c r="AX15" i="10"/>
  <c r="D15" i="10"/>
  <c r="H15" i="10"/>
  <c r="L15" i="10"/>
  <c r="P15" i="10"/>
  <c r="U15" i="10"/>
  <c r="Z15" i="10"/>
  <c r="AD15" i="10"/>
  <c r="AH15" i="10"/>
  <c r="AP15" i="10"/>
  <c r="AT15" i="10"/>
  <c r="BE15" i="10"/>
  <c r="W99"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E99" i="6"/>
  <c r="C99" i="6"/>
  <c r="X98" i="6"/>
  <c r="R98" i="6"/>
  <c r="B98" i="6"/>
  <c r="X97" i="6"/>
  <c r="R97" i="6"/>
  <c r="B97" i="6"/>
  <c r="X96" i="6"/>
  <c r="R96" i="6"/>
  <c r="B96" i="6"/>
  <c r="X95" i="6"/>
  <c r="R95" i="6"/>
  <c r="B95" i="6"/>
  <c r="X93" i="6"/>
  <c r="R93" i="6"/>
  <c r="B93" i="6"/>
  <c r="X92" i="6"/>
  <c r="R92" i="6"/>
  <c r="R89" i="6" s="1"/>
  <c r="B92" i="6"/>
  <c r="X91" i="6"/>
  <c r="B91" i="6"/>
  <c r="X90" i="6"/>
  <c r="B90" i="6"/>
  <c r="BF89" i="6"/>
  <c r="BE89" i="6"/>
  <c r="BD89" i="6"/>
  <c r="BC89" i="6"/>
  <c r="BB89" i="6"/>
  <c r="BA89" i="6"/>
  <c r="AZ89" i="6"/>
  <c r="AZ6" i="6" s="1"/>
  <c r="AZ12" i="6" s="1"/>
  <c r="AY89" i="6"/>
  <c r="AX89" i="6"/>
  <c r="AX6" i="6" s="1"/>
  <c r="AX12" i="6" s="1"/>
  <c r="AW89" i="6"/>
  <c r="AV89" i="6"/>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E89" i="6"/>
  <c r="C89" i="6"/>
  <c r="R88" i="6"/>
  <c r="X87" i="6"/>
  <c r="R87" i="6"/>
  <c r="B87" i="6"/>
  <c r="X86" i="6"/>
  <c r="R86" i="6"/>
  <c r="B86" i="6"/>
  <c r="X85" i="6"/>
  <c r="R85" i="6"/>
  <c r="B85" i="6"/>
  <c r="X84" i="6"/>
  <c r="R84" i="6"/>
  <c r="B84" i="6"/>
  <c r="X83" i="6"/>
  <c r="B83" i="6"/>
  <c r="X81" i="6"/>
  <c r="R81" i="6"/>
  <c r="X80" i="6"/>
  <c r="R80" i="6"/>
  <c r="X79" i="6"/>
  <c r="R79" i="6"/>
  <c r="B79" i="6"/>
  <c r="X78" i="6"/>
  <c r="R78" i="6"/>
  <c r="B78" i="6"/>
  <c r="BF77" i="6"/>
  <c r="BE77" i="6"/>
  <c r="BD77" i="6"/>
  <c r="BC77" i="6"/>
  <c r="BB77" i="6"/>
  <c r="AU77" i="6"/>
  <c r="AT77" i="6"/>
  <c r="AS77" i="6"/>
  <c r="AR77" i="6"/>
  <c r="AQ77" i="6"/>
  <c r="AP77" i="6"/>
  <c r="AO77" i="6"/>
  <c r="AN77" i="6"/>
  <c r="AM77" i="6"/>
  <c r="AL77" i="6"/>
  <c r="AK77" i="6"/>
  <c r="AJ77" i="6"/>
  <c r="AI77" i="6"/>
  <c r="AH77" i="6"/>
  <c r="AG77" i="6"/>
  <c r="AF77" i="6"/>
  <c r="AE77" i="6"/>
  <c r="AD77" i="6"/>
  <c r="AC77" i="6"/>
  <c r="AB77" i="6"/>
  <c r="AA77" i="6"/>
  <c r="Z77" i="6"/>
  <c r="Y77" i="6"/>
  <c r="W77" i="6"/>
  <c r="V77" i="6"/>
  <c r="U77" i="6"/>
  <c r="T77" i="6"/>
  <c r="Q77" i="6"/>
  <c r="P77" i="6"/>
  <c r="O77" i="6"/>
  <c r="N77" i="6"/>
  <c r="M77" i="6"/>
  <c r="L77" i="6"/>
  <c r="K77" i="6"/>
  <c r="J77" i="6"/>
  <c r="I77" i="6"/>
  <c r="H77" i="6"/>
  <c r="G77" i="6"/>
  <c r="F77" i="6"/>
  <c r="E77" i="6"/>
  <c r="C77" i="6"/>
  <c r="X75" i="6"/>
  <c r="R75" i="6"/>
  <c r="B75" i="6"/>
  <c r="X74" i="6"/>
  <c r="R74" i="6"/>
  <c r="B74" i="6"/>
  <c r="X73" i="6"/>
  <c r="R73" i="6"/>
  <c r="B73" i="6"/>
  <c r="X72" i="6"/>
  <c r="R72" i="6"/>
  <c r="B72" i="6"/>
  <c r="X71" i="6"/>
  <c r="R71" i="6"/>
  <c r="B71" i="6"/>
  <c r="X70" i="6"/>
  <c r="R70" i="6"/>
  <c r="B70" i="6"/>
  <c r="X69" i="6"/>
  <c r="R69" i="6"/>
  <c r="B69" i="6"/>
  <c r="BF68" i="6"/>
  <c r="BE68" i="6"/>
  <c r="BD68" i="6"/>
  <c r="BC68" i="6"/>
  <c r="BB68" i="6"/>
  <c r="AU68" i="6"/>
  <c r="AT68" i="6"/>
  <c r="AS68" i="6"/>
  <c r="AR68" i="6"/>
  <c r="AQ68" i="6"/>
  <c r="AP68" i="6"/>
  <c r="AO68" i="6"/>
  <c r="AN68" i="6"/>
  <c r="AM68" i="6"/>
  <c r="AL68" i="6"/>
  <c r="AK68" i="6"/>
  <c r="AJ68" i="6"/>
  <c r="AI68" i="6"/>
  <c r="AH68" i="6"/>
  <c r="AG68" i="6"/>
  <c r="AF68" i="6"/>
  <c r="AE68" i="6"/>
  <c r="AD68" i="6"/>
  <c r="AC68" i="6"/>
  <c r="AB68" i="6"/>
  <c r="AA68" i="6"/>
  <c r="Z68" i="6"/>
  <c r="Y68" i="6"/>
  <c r="W68" i="6"/>
  <c r="V68" i="6"/>
  <c r="U68" i="6"/>
  <c r="T68" i="6"/>
  <c r="S68" i="6"/>
  <c r="Q68" i="6"/>
  <c r="P68" i="6"/>
  <c r="O68" i="6"/>
  <c r="N68" i="6"/>
  <c r="M68" i="6"/>
  <c r="L68" i="6"/>
  <c r="K68" i="6"/>
  <c r="J68" i="6"/>
  <c r="I68" i="6"/>
  <c r="H68" i="6"/>
  <c r="G68" i="6"/>
  <c r="F68" i="6"/>
  <c r="E68" i="6"/>
  <c r="C68" i="6"/>
  <c r="R67" i="6"/>
  <c r="X66" i="6"/>
  <c r="R66" i="6"/>
  <c r="X65" i="6"/>
  <c r="R65" i="6"/>
  <c r="B65" i="6"/>
  <c r="X64" i="6"/>
  <c r="R64" i="6"/>
  <c r="B64" i="6"/>
  <c r="X63" i="6"/>
  <c r="R63" i="6"/>
  <c r="B63" i="6"/>
  <c r="X62" i="6"/>
  <c r="R62" i="6"/>
  <c r="B62" i="6"/>
  <c r="X61" i="6"/>
  <c r="R61" i="6"/>
  <c r="B61" i="6"/>
  <c r="X60" i="6"/>
  <c r="R60" i="6"/>
  <c r="B60" i="6"/>
  <c r="X59" i="6"/>
  <c r="R59" i="6"/>
  <c r="B59" i="6"/>
  <c r="X58" i="6"/>
  <c r="R58" i="6"/>
  <c r="B58" i="6"/>
  <c r="X57" i="6"/>
  <c r="R57" i="6"/>
  <c r="X56" i="6"/>
  <c r="R56" i="6"/>
  <c r="X55" i="6"/>
  <c r="R55" i="6"/>
  <c r="X54" i="6"/>
  <c r="R54" i="6"/>
  <c r="BF53" i="6"/>
  <c r="BE53" i="6"/>
  <c r="BD53" i="6"/>
  <c r="BC53" i="6"/>
  <c r="BB53" i="6"/>
  <c r="AU53" i="6"/>
  <c r="AT53" i="6"/>
  <c r="AS53" i="6"/>
  <c r="AR53" i="6"/>
  <c r="AQ53" i="6"/>
  <c r="AP53" i="6"/>
  <c r="AO53" i="6"/>
  <c r="AN53" i="6"/>
  <c r="AM53" i="6"/>
  <c r="AL53" i="6"/>
  <c r="AK53" i="6"/>
  <c r="AJ53" i="6"/>
  <c r="AI53" i="6"/>
  <c r="AH53" i="6"/>
  <c r="AG53" i="6"/>
  <c r="AF53" i="6"/>
  <c r="AE53" i="6"/>
  <c r="AD53" i="6"/>
  <c r="AC53" i="6"/>
  <c r="AB53" i="6"/>
  <c r="AA53" i="6"/>
  <c r="Z53" i="6"/>
  <c r="Y53" i="6"/>
  <c r="W53" i="6"/>
  <c r="W51" i="6" s="1"/>
  <c r="V53" i="6"/>
  <c r="U53" i="6"/>
  <c r="T53" i="6"/>
  <c r="S51" i="6"/>
  <c r="Q53" i="6"/>
  <c r="P53" i="6"/>
  <c r="O53" i="6"/>
  <c r="N53" i="6"/>
  <c r="N51" i="6" s="1"/>
  <c r="M53" i="6"/>
  <c r="L53" i="6"/>
  <c r="K53" i="6"/>
  <c r="J53" i="6"/>
  <c r="J51" i="6" s="1"/>
  <c r="I53" i="6"/>
  <c r="H53" i="6"/>
  <c r="G53" i="6"/>
  <c r="F51" i="6"/>
  <c r="C53" i="6"/>
  <c r="AU51" i="6"/>
  <c r="AQ51" i="6"/>
  <c r="AM51" i="6"/>
  <c r="AE51" i="6"/>
  <c r="AA51" i="6"/>
  <c r="Q51" i="6"/>
  <c r="E51" i="6"/>
  <c r="X49" i="6"/>
  <c r="R49" i="6"/>
  <c r="B49" i="6"/>
  <c r="R48" i="6"/>
  <c r="X47" i="6"/>
  <c r="R47" i="6"/>
  <c r="B47" i="6"/>
  <c r="X46" i="6"/>
  <c r="R46" i="6"/>
  <c r="B46" i="6"/>
  <c r="X45" i="6"/>
  <c r="R45" i="6"/>
  <c r="B45" i="6"/>
  <c r="X44" i="6"/>
  <c r="R44" i="6"/>
  <c r="B44" i="6"/>
  <c r="X43" i="6"/>
  <c r="R43" i="6"/>
  <c r="B43" i="6"/>
  <c r="X42" i="6"/>
  <c r="R42" i="6"/>
  <c r="B42" i="6"/>
  <c r="X41" i="6"/>
  <c r="R41" i="6"/>
  <c r="B41" i="6"/>
  <c r="X40" i="6"/>
  <c r="R40" i="6"/>
  <c r="B40" i="6"/>
  <c r="X39" i="6"/>
  <c r="R39" i="6"/>
  <c r="B39" i="6"/>
  <c r="X38" i="6"/>
  <c r="R38" i="6"/>
  <c r="B38" i="6"/>
  <c r="X37" i="6"/>
  <c r="R37" i="6"/>
  <c r="R36" i="6" s="1"/>
  <c r="B37"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Q36" i="6"/>
  <c r="P36" i="6"/>
  <c r="O36" i="6"/>
  <c r="N36" i="6"/>
  <c r="M36" i="6"/>
  <c r="L36" i="6"/>
  <c r="K36" i="6"/>
  <c r="J36" i="6"/>
  <c r="I36" i="6"/>
  <c r="H36" i="6"/>
  <c r="G36" i="6"/>
  <c r="F36" i="6"/>
  <c r="E36" i="6"/>
  <c r="C36" i="6"/>
  <c r="X34" i="6"/>
  <c r="R34" i="6"/>
  <c r="B34" i="6"/>
  <c r="X33" i="6"/>
  <c r="R33" i="6"/>
  <c r="B33" i="6"/>
  <c r="X32" i="6"/>
  <c r="R32" i="6"/>
  <c r="B32" i="6"/>
  <c r="X31" i="6"/>
  <c r="R31" i="6"/>
  <c r="B31" i="6"/>
  <c r="X30" i="6"/>
  <c r="R30" i="6"/>
  <c r="B30" i="6"/>
  <c r="X29" i="6"/>
  <c r="R29" i="6"/>
  <c r="B29" i="6"/>
  <c r="X28" i="6"/>
  <c r="R28" i="6"/>
  <c r="B28" i="6"/>
  <c r="X27" i="6"/>
  <c r="R27" i="6"/>
  <c r="X26" i="6"/>
  <c r="R26" i="6"/>
  <c r="B26" i="6"/>
  <c r="X25" i="6"/>
  <c r="R25" i="6"/>
  <c r="B25" i="6"/>
  <c r="X24" i="6"/>
  <c r="R24" i="6"/>
  <c r="B24" i="6"/>
  <c r="BF23" i="6"/>
  <c r="X23" i="6"/>
  <c r="R23" i="6"/>
  <c r="B23" i="6"/>
  <c r="BF22" i="6"/>
  <c r="X22" i="6"/>
  <c r="R22" i="6"/>
  <c r="B22" i="6"/>
  <c r="BF21" i="6"/>
  <c r="BE21" i="6"/>
  <c r="BA21" i="6"/>
  <c r="AZ21" i="6"/>
  <c r="AY21" i="6"/>
  <c r="AX21" i="6"/>
  <c r="AW21" i="6"/>
  <c r="AV21" i="6"/>
  <c r="X21" i="6"/>
  <c r="R21" i="6"/>
  <c r="B21" i="6"/>
  <c r="BF20" i="6"/>
  <c r="BF17" i="6" s="1"/>
  <c r="BE20" i="6"/>
  <c r="BA20" i="6"/>
  <c r="AZ20" i="6"/>
  <c r="AY20" i="6"/>
  <c r="AX20" i="6"/>
  <c r="AW20" i="6"/>
  <c r="AV20" i="6"/>
  <c r="X20" i="6"/>
  <c r="R20" i="6"/>
  <c r="B20" i="6"/>
  <c r="BA17" i="6"/>
  <c r="AZ19" i="6"/>
  <c r="AX19" i="6"/>
  <c r="AV19" i="6"/>
  <c r="X19" i="6"/>
  <c r="B19" i="6"/>
  <c r="AZ18" i="6"/>
  <c r="AX18" i="6"/>
  <c r="AX17" i="6" s="1"/>
  <c r="X18" i="6"/>
  <c r="R18" i="6"/>
  <c r="BD17" i="6"/>
  <c r="BC17" i="6"/>
  <c r="BB17" i="6"/>
  <c r="AU17" i="6"/>
  <c r="AT17" i="6"/>
  <c r="AS17" i="6"/>
  <c r="AR17" i="6"/>
  <c r="AQ17" i="6"/>
  <c r="AP17" i="6"/>
  <c r="AO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E17" i="6"/>
  <c r="C17" i="6"/>
  <c r="X14" i="6"/>
  <c r="R14" i="6"/>
  <c r="B14" i="6"/>
  <c r="BF12" i="6"/>
  <c r="BD12" i="6"/>
  <c r="BC12" i="6"/>
  <c r="BB12" i="6"/>
  <c r="AU12" i="6"/>
  <c r="AT12" i="6"/>
  <c r="AS12" i="6"/>
  <c r="AR12" i="6"/>
  <c r="AQ12" i="6"/>
  <c r="AP12" i="6"/>
  <c r="AO12" i="6"/>
  <c r="AN12" i="6"/>
  <c r="AM12" i="6"/>
  <c r="AL12" i="6"/>
  <c r="AK12" i="6"/>
  <c r="AJ12" i="6"/>
  <c r="AI12" i="6"/>
  <c r="AH12" i="6"/>
  <c r="AG12" i="6"/>
  <c r="AF12" i="6"/>
  <c r="AE12" i="6"/>
  <c r="AD12" i="6"/>
  <c r="AC12" i="6"/>
  <c r="AB12" i="6"/>
  <c r="AA12" i="6"/>
  <c r="Z12" i="6"/>
  <c r="Y12" i="6"/>
  <c r="W12" i="6"/>
  <c r="V12" i="6"/>
  <c r="U12" i="6"/>
  <c r="T12" i="6"/>
  <c r="S12" i="6"/>
  <c r="Q12" i="6"/>
  <c r="P12" i="6"/>
  <c r="O12" i="6"/>
  <c r="N12" i="6"/>
  <c r="M12" i="6"/>
  <c r="L12" i="6"/>
  <c r="K12" i="6"/>
  <c r="J12" i="6"/>
  <c r="I12" i="6"/>
  <c r="H12" i="6"/>
  <c r="G12" i="6"/>
  <c r="F12" i="6"/>
  <c r="E12" i="6"/>
  <c r="C12" i="6"/>
  <c r="X11" i="6"/>
  <c r="R11" i="6"/>
  <c r="B11" i="6"/>
  <c r="X10" i="6"/>
  <c r="R10" i="6"/>
  <c r="B10" i="6"/>
  <c r="X9" i="6"/>
  <c r="R9" i="6"/>
  <c r="B9" i="6"/>
  <c r="X8" i="6"/>
  <c r="R8" i="6"/>
  <c r="X7" i="6"/>
  <c r="R7" i="6"/>
  <c r="BA12" i="6"/>
  <c r="AY12" i="6"/>
  <c r="AW12" i="6"/>
  <c r="AV12" i="6"/>
  <c r="X6" i="6"/>
  <c r="AW17" i="6" l="1"/>
  <c r="I51" i="6"/>
  <c r="M51" i="6"/>
  <c r="V51" i="6"/>
  <c r="AI51" i="6"/>
  <c r="X68" i="6"/>
  <c r="AV17" i="6"/>
  <c r="AZ17" i="6"/>
  <c r="R68" i="6"/>
  <c r="X53" i="6"/>
  <c r="C51" i="6"/>
  <c r="H51" i="6"/>
  <c r="L51" i="6"/>
  <c r="P51" i="6"/>
  <c r="Y51" i="6"/>
  <c r="AC51" i="6"/>
  <c r="AO51" i="6"/>
  <c r="AS51" i="6"/>
  <c r="AS15" i="6" s="1"/>
  <c r="BC51" i="6"/>
  <c r="B53" i="6"/>
  <c r="X89" i="6"/>
  <c r="B99" i="6"/>
  <c r="W15" i="10"/>
  <c r="B51" i="10"/>
  <c r="X36" i="6"/>
  <c r="B36" i="6"/>
  <c r="Z51" i="6"/>
  <c r="AD51" i="6"/>
  <c r="AH51" i="6"/>
  <c r="AL51" i="6"/>
  <c r="AP51" i="6"/>
  <c r="AT51" i="6"/>
  <c r="BD51" i="6"/>
  <c r="X77" i="6"/>
  <c r="X51" i="6" s="1"/>
  <c r="AC15" i="6"/>
  <c r="BE51" i="6"/>
  <c r="G51" i="6"/>
  <c r="BB51" i="6"/>
  <c r="BF51" i="6"/>
  <c r="B68" i="6"/>
  <c r="L31" i="8"/>
  <c r="R17" i="6"/>
  <c r="AB51" i="6"/>
  <c r="AB15" i="6" s="1"/>
  <c r="AJ51" i="6"/>
  <c r="AJ15" i="6" s="1"/>
  <c r="AN51" i="6"/>
  <c r="AN15" i="6" s="1"/>
  <c r="AR51" i="6"/>
  <c r="AR15" i="6" s="1"/>
  <c r="T51" i="6"/>
  <c r="T15" i="6" s="1"/>
  <c r="J15" i="6"/>
  <c r="U51" i="6"/>
  <c r="X12" i="6"/>
  <c r="X17" i="6"/>
  <c r="B15" i="10"/>
  <c r="L12" i="8"/>
  <c r="B77" i="6"/>
  <c r="AK51" i="6"/>
  <c r="AK15" i="6" s="1"/>
  <c r="AG51" i="6"/>
  <c r="AG15" i="6" s="1"/>
  <c r="AF51" i="6"/>
  <c r="W15" i="6"/>
  <c r="O51" i="6"/>
  <c r="O15" i="6" s="1"/>
  <c r="N15" i="6"/>
  <c r="K51" i="6"/>
  <c r="B17" i="6"/>
  <c r="S15" i="6"/>
  <c r="F15" i="6"/>
  <c r="AF15" i="6"/>
  <c r="R12" i="6"/>
  <c r="AX15" i="6"/>
  <c r="E15" i="6"/>
  <c r="I15" i="6"/>
  <c r="M15" i="6"/>
  <c r="Q15" i="6"/>
  <c r="V15" i="6"/>
  <c r="AA15" i="6"/>
  <c r="AE15" i="6"/>
  <c r="AI15" i="6"/>
  <c r="AM15" i="6"/>
  <c r="AQ15" i="6"/>
  <c r="AU15" i="6"/>
  <c r="BF15" i="6"/>
  <c r="BE17" i="6"/>
  <c r="BE12" i="6" s="1"/>
  <c r="BE15" i="6" s="1"/>
  <c r="B89" i="6"/>
  <c r="AY15" i="6"/>
  <c r="AV15" i="6"/>
  <c r="G15" i="6"/>
  <c r="R99" i="6"/>
  <c r="X99" i="6"/>
  <c r="BB15" i="6"/>
  <c r="AZ15" i="6"/>
  <c r="K15" i="6"/>
  <c r="Y15" i="6"/>
  <c r="AO15" i="6"/>
  <c r="BC15" i="6"/>
  <c r="B12" i="6"/>
  <c r="AW15" i="6"/>
  <c r="BA15" i="6"/>
  <c r="C15" i="6"/>
  <c r="H15" i="6"/>
  <c r="L15" i="6"/>
  <c r="P15" i="6"/>
  <c r="U15" i="6"/>
  <c r="Z15" i="6"/>
  <c r="AD15" i="6"/>
  <c r="AH15" i="6"/>
  <c r="AL15" i="6"/>
  <c r="AP15" i="6"/>
  <c r="AT15" i="6"/>
  <c r="BD15" i="6"/>
  <c r="R51" i="6"/>
  <c r="C92" i="7"/>
  <c r="C91" i="7"/>
  <c r="C90" i="7"/>
  <c r="C89" i="7"/>
  <c r="C88" i="7"/>
  <c r="C87" i="7"/>
  <c r="BF86" i="7"/>
  <c r="BD86" i="7"/>
  <c r="BC86" i="7"/>
  <c r="BB86" i="7"/>
  <c r="BA86" i="7"/>
  <c r="AZ86" i="7"/>
  <c r="AX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Q86" i="7"/>
  <c r="P86" i="7"/>
  <c r="O86" i="7"/>
  <c r="N86" i="7"/>
  <c r="M86" i="7"/>
  <c r="L86" i="7"/>
  <c r="K86" i="7"/>
  <c r="J86" i="7"/>
  <c r="I86" i="7"/>
  <c r="H86" i="7"/>
  <c r="G86" i="7"/>
  <c r="F86" i="7"/>
  <c r="B86" i="7" s="1"/>
  <c r="X85" i="7"/>
  <c r="R85" i="7"/>
  <c r="C85" i="7"/>
  <c r="X84" i="7"/>
  <c r="R84" i="7"/>
  <c r="C84" i="7"/>
  <c r="X83" i="7"/>
  <c r="R83" i="7"/>
  <c r="C83" i="7"/>
  <c r="X82" i="7"/>
  <c r="R82" i="7"/>
  <c r="C82" i="7"/>
  <c r="X81" i="7"/>
  <c r="R81" i="7"/>
  <c r="C81" i="7"/>
  <c r="X80" i="7"/>
  <c r="R80" i="7"/>
  <c r="R77" i="7" s="1"/>
  <c r="C80" i="7"/>
  <c r="X79" i="7"/>
  <c r="C79" i="7"/>
  <c r="X78" i="7"/>
  <c r="C78" i="7"/>
  <c r="BF77" i="7"/>
  <c r="BE77" i="7"/>
  <c r="BD77" i="7"/>
  <c r="BC77" i="7"/>
  <c r="BB77" i="7"/>
  <c r="BA77" i="7"/>
  <c r="AZ77" i="7"/>
  <c r="AX77" i="7"/>
  <c r="AW77" i="7"/>
  <c r="AV77" i="7"/>
  <c r="W77" i="7"/>
  <c r="V77" i="7"/>
  <c r="U77" i="7"/>
  <c r="T77" i="7"/>
  <c r="S77" i="7"/>
  <c r="Q77" i="7"/>
  <c r="F77" i="7"/>
  <c r="B77" i="7" s="1"/>
  <c r="C77" i="7"/>
  <c r="X76" i="7"/>
  <c r="R76" i="7"/>
  <c r="C76" i="7"/>
  <c r="X75" i="7"/>
  <c r="R75" i="7"/>
  <c r="C75" i="7"/>
  <c r="X74" i="7"/>
  <c r="R74" i="7"/>
  <c r="R72" i="7" s="1"/>
  <c r="C74" i="7"/>
  <c r="X73" i="7"/>
  <c r="R73" i="7"/>
  <c r="C73" i="7"/>
  <c r="BF72" i="7"/>
  <c r="BE72" i="7"/>
  <c r="BD72" i="7"/>
  <c r="BC72" i="7"/>
  <c r="BB72" i="7"/>
  <c r="BA72" i="7"/>
  <c r="AZ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X71" i="7"/>
  <c r="R71" i="7"/>
  <c r="C71" i="7"/>
  <c r="X70" i="7"/>
  <c r="C70" i="7"/>
  <c r="X69" i="7"/>
  <c r="R69" i="7"/>
  <c r="C69" i="7"/>
  <c r="X68" i="7"/>
  <c r="R68" i="7"/>
  <c r="C68" i="7"/>
  <c r="BF67" i="7"/>
  <c r="BE67" i="7"/>
  <c r="BD67" i="7"/>
  <c r="BC67" i="7"/>
  <c r="BB67" i="7"/>
  <c r="BA67" i="7"/>
  <c r="AZ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W67" i="7"/>
  <c r="V67" i="7"/>
  <c r="U67" i="7"/>
  <c r="T67" i="7"/>
  <c r="Q67" i="7"/>
  <c r="N67" i="7"/>
  <c r="M67" i="7"/>
  <c r="L67" i="7"/>
  <c r="K67" i="7"/>
  <c r="J67" i="7"/>
  <c r="I67" i="7"/>
  <c r="H67" i="7"/>
  <c r="C67" i="7" s="1"/>
  <c r="G67" i="7"/>
  <c r="F67" i="7"/>
  <c r="X66" i="7"/>
  <c r="R66" i="7"/>
  <c r="C66" i="7"/>
  <c r="X65" i="7"/>
  <c r="R65" i="7"/>
  <c r="C65" i="7"/>
  <c r="X64" i="7"/>
  <c r="R64" i="7"/>
  <c r="C64" i="7"/>
  <c r="X63" i="7"/>
  <c r="R63" i="7"/>
  <c r="C63" i="7"/>
  <c r="X62" i="7"/>
  <c r="R62" i="7"/>
  <c r="C62" i="7"/>
  <c r="X61" i="7"/>
  <c r="R61" i="7"/>
  <c r="C61" i="7"/>
  <c r="X60" i="7"/>
  <c r="R60" i="7"/>
  <c r="C60" i="7"/>
  <c r="BF59" i="7"/>
  <c r="BE59" i="7"/>
  <c r="BD59" i="7"/>
  <c r="BC59" i="7"/>
  <c r="BB59" i="7"/>
  <c r="BA59" i="7"/>
  <c r="AZ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W59" i="7"/>
  <c r="V59" i="7"/>
  <c r="U59" i="7"/>
  <c r="T59" i="7"/>
  <c r="S59" i="7"/>
  <c r="Q59" i="7"/>
  <c r="N59" i="7"/>
  <c r="M59" i="7"/>
  <c r="L59" i="7"/>
  <c r="K59" i="7"/>
  <c r="J59" i="7"/>
  <c r="I59" i="7"/>
  <c r="H59" i="7"/>
  <c r="G59" i="7"/>
  <c r="F59" i="7"/>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E45" i="7"/>
  <c r="BD45" i="7"/>
  <c r="BD44" i="7" s="1"/>
  <c r="BC45" i="7"/>
  <c r="BB45" i="7"/>
  <c r="BA45" i="7"/>
  <c r="AZ45" i="7"/>
  <c r="AX45" i="7"/>
  <c r="AX44" i="7" s="1"/>
  <c r="AW45" i="7"/>
  <c r="AV45" i="7"/>
  <c r="AU45" i="7"/>
  <c r="AT45" i="7"/>
  <c r="AT44" i="7" s="1"/>
  <c r="AS45" i="7"/>
  <c r="AR45" i="7"/>
  <c r="AR44" i="7" s="1"/>
  <c r="AQ45" i="7"/>
  <c r="AP45" i="7"/>
  <c r="AP44" i="7" s="1"/>
  <c r="AO45" i="7"/>
  <c r="AN45" i="7"/>
  <c r="AM45" i="7"/>
  <c r="AL45" i="7"/>
  <c r="AL44" i="7" s="1"/>
  <c r="AK45" i="7"/>
  <c r="AJ45" i="7"/>
  <c r="AI45" i="7"/>
  <c r="AH45" i="7"/>
  <c r="AH44" i="7" s="1"/>
  <c r="AG45" i="7"/>
  <c r="AF45" i="7"/>
  <c r="AE45" i="7"/>
  <c r="AD45" i="7"/>
  <c r="AD44" i="7" s="1"/>
  <c r="AC45" i="7"/>
  <c r="AB45" i="7"/>
  <c r="AA45" i="7"/>
  <c r="Z45" i="7"/>
  <c r="Z44" i="7" s="1"/>
  <c r="Y45" i="7"/>
  <c r="W45" i="7"/>
  <c r="V45" i="7"/>
  <c r="V44" i="7" s="1"/>
  <c r="U45" i="7"/>
  <c r="U44" i="7" s="1"/>
  <c r="T45" i="7"/>
  <c r="P45" i="7"/>
  <c r="P44" i="7" s="1"/>
  <c r="N45" i="7"/>
  <c r="N44" i="7" s="1"/>
  <c r="M45" i="7"/>
  <c r="L45" i="7"/>
  <c r="K45" i="7"/>
  <c r="J45" i="7"/>
  <c r="J44" i="7" s="1"/>
  <c r="I45" i="7"/>
  <c r="H45" i="7"/>
  <c r="G45" i="7"/>
  <c r="F45" i="7"/>
  <c r="B45" i="7" s="1"/>
  <c r="AZ44" i="7"/>
  <c r="AV44" i="7"/>
  <c r="T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H31" i="7"/>
  <c r="G31" i="7"/>
  <c r="F31" i="7"/>
  <c r="X30" i="7"/>
  <c r="R30" i="7"/>
  <c r="C30" i="7"/>
  <c r="X29" i="7"/>
  <c r="R29" i="7"/>
  <c r="C29" i="7"/>
  <c r="X28" i="7"/>
  <c r="R28" i="7"/>
  <c r="C28" i="7"/>
  <c r="X27" i="7"/>
  <c r="R27" i="7"/>
  <c r="C27" i="7"/>
  <c r="X26" i="7"/>
  <c r="R26" i="7"/>
  <c r="C26" i="7"/>
  <c r="X25" i="7"/>
  <c r="R25" i="7"/>
  <c r="C25" i="7"/>
  <c r="X24" i="7"/>
  <c r="R24" i="7"/>
  <c r="C24" i="7"/>
  <c r="X23" i="7"/>
  <c r="R23" i="7"/>
  <c r="C23" i="7"/>
  <c r="X22" i="7"/>
  <c r="R22" i="7"/>
  <c r="C22" i="7"/>
  <c r="X21" i="7"/>
  <c r="R21" i="7"/>
  <c r="C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Q13" i="7"/>
  <c r="P13" i="7"/>
  <c r="O13" i="7"/>
  <c r="N13" i="7"/>
  <c r="M13" i="7"/>
  <c r="L13" i="7"/>
  <c r="K13" i="7"/>
  <c r="J13" i="7"/>
  <c r="I13" i="7"/>
  <c r="C13" i="7" s="1"/>
  <c r="H13" i="7"/>
  <c r="G13" i="7"/>
  <c r="F13" i="7"/>
  <c r="X11" i="7"/>
  <c r="C11" i="7"/>
  <c r="BF10" i="7"/>
  <c r="BE10" i="7"/>
  <c r="BD10" i="7"/>
  <c r="BC10" i="7"/>
  <c r="BB10" i="7"/>
  <c r="BA10" i="7"/>
  <c r="AZ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W10" i="7"/>
  <c r="V10" i="7"/>
  <c r="U10" i="7"/>
  <c r="T10" i="7"/>
  <c r="S10" i="7"/>
  <c r="Q10" i="7"/>
  <c r="P10" i="7"/>
  <c r="N10" i="7"/>
  <c r="M10" i="7"/>
  <c r="L10" i="7"/>
  <c r="K10" i="7"/>
  <c r="J10" i="7"/>
  <c r="I10" i="7"/>
  <c r="H10" i="7"/>
  <c r="C10" i="7" s="1"/>
  <c r="G10" i="7"/>
  <c r="F10" i="7"/>
  <c r="B10" i="7" s="1"/>
  <c r="X9" i="7"/>
  <c r="R9" i="7"/>
  <c r="C9" i="7"/>
  <c r="X8" i="7"/>
  <c r="R8" i="7"/>
  <c r="C8" i="7"/>
  <c r="X7" i="7"/>
  <c r="R7" i="7"/>
  <c r="C7" i="7"/>
  <c r="X6" i="7"/>
  <c r="R6" i="7"/>
  <c r="C6" i="7"/>
  <c r="X5" i="7"/>
  <c r="R5" i="7"/>
  <c r="C5" i="7"/>
  <c r="X4" i="7"/>
  <c r="C4" i="7"/>
  <c r="B13" i="7" l="1"/>
  <c r="R86" i="7"/>
  <c r="B51" i="6"/>
  <c r="S12" i="7"/>
  <c r="AB44" i="7"/>
  <c r="AN44" i="7"/>
  <c r="R13" i="7"/>
  <c r="C31" i="7"/>
  <c r="R59" i="7"/>
  <c r="B67" i="7"/>
  <c r="B72" i="7"/>
  <c r="BC44" i="7"/>
  <c r="X59" i="7"/>
  <c r="AE44" i="7"/>
  <c r="AE12" i="7" s="1"/>
  <c r="AI44" i="7"/>
  <c r="AQ44" i="7"/>
  <c r="AU44" i="7"/>
  <c r="X67" i="7"/>
  <c r="C72" i="7"/>
  <c r="C86" i="7"/>
  <c r="T12" i="7"/>
  <c r="R31" i="7"/>
  <c r="H44" i="7"/>
  <c r="L44" i="7"/>
  <c r="Q44" i="7"/>
  <c r="Q12" i="7" s="1"/>
  <c r="BA44" i="7"/>
  <c r="BA12" i="7" s="1"/>
  <c r="C59" i="7"/>
  <c r="AJ44" i="7"/>
  <c r="AJ12" i="7" s="1"/>
  <c r="B31" i="7"/>
  <c r="C45" i="7"/>
  <c r="I44" i="7"/>
  <c r="M44" i="7"/>
  <c r="Y44" i="7"/>
  <c r="AC44" i="7"/>
  <c r="AO44" i="7"/>
  <c r="AS44" i="7"/>
  <c r="AS12" i="7" s="1"/>
  <c r="AW44" i="7"/>
  <c r="AW12" i="7" s="1"/>
  <c r="BF44" i="7"/>
  <c r="BF12" i="7" s="1"/>
  <c r="B59" i="7"/>
  <c r="X86" i="7"/>
  <c r="B15" i="6"/>
  <c r="BB44" i="7"/>
  <c r="BB12" i="7" s="1"/>
  <c r="R15" i="6"/>
  <c r="X15" i="6"/>
  <c r="AF44" i="7"/>
  <c r="W44" i="7"/>
  <c r="F44" i="7"/>
  <c r="AK44" i="7"/>
  <c r="AK12" i="7" s="1"/>
  <c r="AG44" i="7"/>
  <c r="AG12" i="7" s="1"/>
  <c r="BE44" i="7"/>
  <c r="BE12" i="7" s="1"/>
  <c r="AM44" i="7"/>
  <c r="AM12" i="7" s="1"/>
  <c r="K44" i="7"/>
  <c r="K12" i="7" s="1"/>
  <c r="Y12" i="7"/>
  <c r="L12" i="7"/>
  <c r="AD12" i="7"/>
  <c r="J12" i="7"/>
  <c r="N12" i="7"/>
  <c r="X10" i="7"/>
  <c r="AB12" i="7"/>
  <c r="AF12" i="7"/>
  <c r="AN12" i="7"/>
  <c r="AR12" i="7"/>
  <c r="AV12" i="7"/>
  <c r="AZ12" i="7"/>
  <c r="BD12" i="7"/>
  <c r="X31" i="7"/>
  <c r="AA44" i="7"/>
  <c r="X44" i="7" s="1"/>
  <c r="X45" i="7"/>
  <c r="X72" i="7"/>
  <c r="AC12" i="7"/>
  <c r="AO12" i="7"/>
  <c r="AH12" i="7"/>
  <c r="AT12" i="7"/>
  <c r="G44" i="7"/>
  <c r="G12" i="7"/>
  <c r="U12" i="7"/>
  <c r="H12" i="7"/>
  <c r="V12" i="7"/>
  <c r="Z12" i="7"/>
  <c r="AL12" i="7"/>
  <c r="AP12" i="7"/>
  <c r="AX12" i="7"/>
  <c r="I12" i="7"/>
  <c r="M12" i="7"/>
  <c r="W12" i="7"/>
  <c r="AI12" i="7"/>
  <c r="AQ12" i="7"/>
  <c r="AU12" i="7"/>
  <c r="BC12" i="7"/>
  <c r="X13" i="7"/>
  <c r="C12" i="7" l="1"/>
  <c r="AA12" i="7"/>
  <c r="F12" i="7"/>
  <c r="B12" i="7" s="1"/>
  <c r="B44" i="7"/>
  <c r="R12" i="7"/>
  <c r="C44" i="7"/>
  <c r="X12" i="7"/>
  <c r="Q92" i="5"/>
  <c r="Q91" i="5"/>
  <c r="Q90" i="5"/>
  <c r="Q89" i="5"/>
  <c r="Q88" i="5"/>
  <c r="Q87" i="5"/>
  <c r="BE86" i="5"/>
  <c r="BD86" i="5"/>
  <c r="BC86" i="5"/>
  <c r="BB86" i="5"/>
  <c r="BA86" i="5"/>
  <c r="AZ86" i="5"/>
  <c r="AY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V86" i="5"/>
  <c r="U86" i="5"/>
  <c r="T86" i="5"/>
  <c r="S86" i="5"/>
  <c r="R86" i="5"/>
  <c r="P86" i="5"/>
  <c r="O86" i="5"/>
  <c r="N86" i="5"/>
  <c r="M86" i="5"/>
  <c r="L86" i="5"/>
  <c r="K86" i="5"/>
  <c r="J86" i="5"/>
  <c r="I86" i="5"/>
  <c r="H86" i="5"/>
  <c r="G86" i="5"/>
  <c r="F86" i="5"/>
  <c r="E86" i="5"/>
  <c r="D86" i="5"/>
  <c r="W85" i="5"/>
  <c r="Q85" i="5"/>
  <c r="W84" i="5"/>
  <c r="Q84" i="5"/>
  <c r="W83" i="5"/>
  <c r="Q83" i="5"/>
  <c r="W82" i="5"/>
  <c r="Q82" i="5"/>
  <c r="W81" i="5"/>
  <c r="Q81" i="5"/>
  <c r="W80" i="5"/>
  <c r="Q80" i="5"/>
  <c r="Q77" i="5" s="1"/>
  <c r="W79" i="5"/>
  <c r="W78" i="5"/>
  <c r="BE77" i="5"/>
  <c r="BD77" i="5"/>
  <c r="BC77" i="5"/>
  <c r="BB77" i="5"/>
  <c r="BA77" i="5"/>
  <c r="AZ77" i="5"/>
  <c r="AY77" i="5"/>
  <c r="AW77" i="5"/>
  <c r="AV77" i="5"/>
  <c r="AU77" i="5"/>
  <c r="V77" i="5"/>
  <c r="U77" i="5"/>
  <c r="T77" i="5"/>
  <c r="S77" i="5"/>
  <c r="R77" i="5"/>
  <c r="P77" i="5"/>
  <c r="E77" i="5"/>
  <c r="D77" i="5"/>
  <c r="W76" i="5"/>
  <c r="Q76" i="5"/>
  <c r="W75" i="5"/>
  <c r="Q75" i="5"/>
  <c r="W74" i="5"/>
  <c r="Q74" i="5"/>
  <c r="W73" i="5"/>
  <c r="Q73" i="5"/>
  <c r="Q72" i="5" s="1"/>
  <c r="BE72" i="5"/>
  <c r="BD72" i="5"/>
  <c r="BC72" i="5"/>
  <c r="BB72" i="5"/>
  <c r="BA72" i="5"/>
  <c r="AZ72" i="5"/>
  <c r="AY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V72" i="5"/>
  <c r="U72" i="5"/>
  <c r="T72" i="5"/>
  <c r="S72" i="5"/>
  <c r="R72" i="5"/>
  <c r="P72" i="5"/>
  <c r="O72" i="5"/>
  <c r="N72" i="5"/>
  <c r="M72" i="5"/>
  <c r="L72" i="5"/>
  <c r="K72" i="5"/>
  <c r="J72" i="5"/>
  <c r="I72" i="5"/>
  <c r="H72" i="5"/>
  <c r="G72" i="5"/>
  <c r="D72" i="5"/>
  <c r="B72" i="5" s="1"/>
  <c r="W71" i="5"/>
  <c r="Q71" i="5"/>
  <c r="W70" i="5"/>
  <c r="Q70" i="5"/>
  <c r="W69" i="5"/>
  <c r="Q69" i="5"/>
  <c r="W68" i="5"/>
  <c r="Q68" i="5"/>
  <c r="BE67" i="5"/>
  <c r="BD67" i="5"/>
  <c r="BC67" i="5"/>
  <c r="BB67" i="5"/>
  <c r="BA67" i="5"/>
  <c r="AZ67" i="5"/>
  <c r="AY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c r="V67" i="5"/>
  <c r="U67" i="5"/>
  <c r="T67" i="5"/>
  <c r="S67" i="5"/>
  <c r="R67" i="5"/>
  <c r="P67" i="5"/>
  <c r="M67" i="5"/>
  <c r="L67" i="5"/>
  <c r="K67" i="5"/>
  <c r="J67" i="5"/>
  <c r="I67" i="5"/>
  <c r="H67" i="5"/>
  <c r="G67" i="5"/>
  <c r="F67" i="5"/>
  <c r="D67" i="5"/>
  <c r="W66" i="5"/>
  <c r="Q66" i="5"/>
  <c r="W65" i="5"/>
  <c r="Q65" i="5"/>
  <c r="W64" i="5"/>
  <c r="Q64" i="5"/>
  <c r="W63" i="5"/>
  <c r="Q63" i="5"/>
  <c r="W62" i="5"/>
  <c r="Q62" i="5"/>
  <c r="W61" i="5"/>
  <c r="Q61" i="5"/>
  <c r="W60" i="5"/>
  <c r="Q60" i="5"/>
  <c r="Q59" i="5" s="1"/>
  <c r="BE59" i="5"/>
  <c r="BD59" i="5"/>
  <c r="BC59" i="5"/>
  <c r="BB59" i="5"/>
  <c r="BA59" i="5"/>
  <c r="AZ59" i="5"/>
  <c r="AY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c r="V59" i="5"/>
  <c r="U59" i="5"/>
  <c r="T59" i="5"/>
  <c r="S59" i="5"/>
  <c r="R59" i="5"/>
  <c r="P59" i="5"/>
  <c r="M59" i="5"/>
  <c r="L59" i="5"/>
  <c r="K59" i="5"/>
  <c r="J59" i="5"/>
  <c r="I59" i="5"/>
  <c r="H59" i="5"/>
  <c r="G59" i="5"/>
  <c r="F59" i="5"/>
  <c r="E59" i="5"/>
  <c r="D59" i="5"/>
  <c r="W58" i="5"/>
  <c r="Q58" i="5"/>
  <c r="W57" i="5"/>
  <c r="Q57" i="5"/>
  <c r="W56" i="5"/>
  <c r="Q56" i="5"/>
  <c r="W55" i="5"/>
  <c r="Q55" i="5"/>
  <c r="W54" i="5"/>
  <c r="Q54" i="5"/>
  <c r="W53" i="5"/>
  <c r="Q53" i="5"/>
  <c r="W52" i="5"/>
  <c r="Q52" i="5"/>
  <c r="W51" i="5"/>
  <c r="Q51" i="5"/>
  <c r="W50" i="5"/>
  <c r="Q50" i="5"/>
  <c r="W49" i="5"/>
  <c r="Q49" i="5"/>
  <c r="W48" i="5"/>
  <c r="Q48" i="5"/>
  <c r="W47" i="5"/>
  <c r="Q47" i="5"/>
  <c r="W46" i="5"/>
  <c r="Q46" i="5"/>
  <c r="Q45" i="5" s="1"/>
  <c r="BE45" i="5"/>
  <c r="BD45" i="5"/>
  <c r="BC45" i="5"/>
  <c r="BB45" i="5"/>
  <c r="BA45" i="5"/>
  <c r="AZ45" i="5"/>
  <c r="AY45" i="5"/>
  <c r="AW45" i="5"/>
  <c r="AV45" i="5"/>
  <c r="AV44" i="5" s="1"/>
  <c r="AU45" i="5"/>
  <c r="AT45" i="5"/>
  <c r="AS45" i="5"/>
  <c r="AR45" i="5"/>
  <c r="AR44" i="5" s="1"/>
  <c r="AQ45" i="5"/>
  <c r="AP45" i="5"/>
  <c r="AO45" i="5"/>
  <c r="AN45" i="5"/>
  <c r="AN44" i="5" s="1"/>
  <c r="AM45" i="5"/>
  <c r="AL45" i="5"/>
  <c r="AK45" i="5"/>
  <c r="AJ45" i="5"/>
  <c r="AJ44" i="5" s="1"/>
  <c r="AI45" i="5"/>
  <c r="AH45" i="5"/>
  <c r="AG45" i="5"/>
  <c r="AF45" i="5"/>
  <c r="AE45" i="5"/>
  <c r="AD45" i="5"/>
  <c r="AC45" i="5"/>
  <c r="AB45" i="5"/>
  <c r="AB44" i="5" s="1"/>
  <c r="AA45" i="5"/>
  <c r="Z45" i="5"/>
  <c r="Y45" i="5"/>
  <c r="X45" i="5"/>
  <c r="W45" i="5" s="1"/>
  <c r="V45" i="5"/>
  <c r="U45" i="5"/>
  <c r="T45" i="5"/>
  <c r="S45" i="5"/>
  <c r="R45" i="5"/>
  <c r="P45" i="5"/>
  <c r="P44" i="5" s="1"/>
  <c r="O45" i="5"/>
  <c r="O44" i="5" s="1"/>
  <c r="M45" i="5"/>
  <c r="L45" i="5"/>
  <c r="K45" i="5"/>
  <c r="J45" i="5"/>
  <c r="I45" i="5"/>
  <c r="H45" i="5"/>
  <c r="G45" i="5"/>
  <c r="G44" i="5" s="1"/>
  <c r="F45" i="5"/>
  <c r="E45" i="5"/>
  <c r="D45" i="5"/>
  <c r="AZ44" i="5"/>
  <c r="W43" i="5"/>
  <c r="Q43" i="5"/>
  <c r="W42" i="5"/>
  <c r="Q42" i="5"/>
  <c r="W41" i="5"/>
  <c r="Q41" i="5"/>
  <c r="W40" i="5"/>
  <c r="Q40" i="5"/>
  <c r="W39" i="5"/>
  <c r="Q39" i="5"/>
  <c r="W38" i="5"/>
  <c r="Q38" i="5"/>
  <c r="W37" i="5"/>
  <c r="Q37" i="5"/>
  <c r="W36" i="5"/>
  <c r="Q36" i="5"/>
  <c r="W35" i="5"/>
  <c r="Q35" i="5"/>
  <c r="W34" i="5"/>
  <c r="Q34" i="5"/>
  <c r="W33" i="5"/>
  <c r="Q33" i="5"/>
  <c r="W32" i="5"/>
  <c r="Q32" i="5"/>
  <c r="Q31" i="5" s="1"/>
  <c r="BE31" i="5"/>
  <c r="BD31" i="5"/>
  <c r="BC31" i="5"/>
  <c r="BB31" i="5"/>
  <c r="BA31" i="5"/>
  <c r="AZ31" i="5"/>
  <c r="AY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V31" i="5"/>
  <c r="U31" i="5"/>
  <c r="T31" i="5"/>
  <c r="S31" i="5"/>
  <c r="R31" i="5"/>
  <c r="P31" i="5"/>
  <c r="M31" i="5"/>
  <c r="L31" i="5"/>
  <c r="K31" i="5"/>
  <c r="J31" i="5"/>
  <c r="I31" i="5"/>
  <c r="H31" i="5"/>
  <c r="G31" i="5"/>
  <c r="F31" i="5"/>
  <c r="E31" i="5"/>
  <c r="D31" i="5"/>
  <c r="B31" i="5" s="1"/>
  <c r="W30" i="5"/>
  <c r="Q30" i="5"/>
  <c r="W29" i="5"/>
  <c r="Q29" i="5"/>
  <c r="W28" i="5"/>
  <c r="Q28" i="5"/>
  <c r="W27" i="5"/>
  <c r="Q27" i="5"/>
  <c r="W26" i="5"/>
  <c r="Q26" i="5"/>
  <c r="W25" i="5"/>
  <c r="Q25" i="5"/>
  <c r="W24" i="5"/>
  <c r="Q24" i="5"/>
  <c r="W23" i="5"/>
  <c r="Q23" i="5"/>
  <c r="W22" i="5"/>
  <c r="Q22" i="5"/>
  <c r="W21" i="5"/>
  <c r="Q21" i="5"/>
  <c r="W20" i="5"/>
  <c r="Q20" i="5"/>
  <c r="W19" i="5"/>
  <c r="Q19" i="5"/>
  <c r="W18" i="5"/>
  <c r="Q18" i="5"/>
  <c r="W17" i="5"/>
  <c r="Q17" i="5"/>
  <c r="W16" i="5"/>
  <c r="Q16" i="5"/>
  <c r="W15" i="5"/>
  <c r="W14" i="5"/>
  <c r="Q14" i="5"/>
  <c r="BE13" i="5"/>
  <c r="BD13" i="5"/>
  <c r="BC13" i="5"/>
  <c r="BB13" i="5"/>
  <c r="BA13" i="5"/>
  <c r="AZ13" i="5"/>
  <c r="AY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V13" i="5"/>
  <c r="U13" i="5"/>
  <c r="T13" i="5"/>
  <c r="S13" i="5"/>
  <c r="R13" i="5"/>
  <c r="P13" i="5"/>
  <c r="O13" i="5"/>
  <c r="N13" i="5"/>
  <c r="M13" i="5"/>
  <c r="L13" i="5"/>
  <c r="K13" i="5"/>
  <c r="J13" i="5"/>
  <c r="I13" i="5"/>
  <c r="H13" i="5"/>
  <c r="G13" i="5"/>
  <c r="F13" i="5"/>
  <c r="E13" i="5"/>
  <c r="D13" i="5"/>
  <c r="B13" i="5" s="1"/>
  <c r="W11" i="5"/>
  <c r="BE10" i="5"/>
  <c r="BD10" i="5"/>
  <c r="BC10" i="5"/>
  <c r="BB10" i="5"/>
  <c r="BA10" i="5"/>
  <c r="AZ10" i="5"/>
  <c r="AY10" i="5"/>
  <c r="AW10" i="5"/>
  <c r="AV10" i="5"/>
  <c r="AU10" i="5"/>
  <c r="AT10" i="5"/>
  <c r="AS10" i="5"/>
  <c r="AR10" i="5"/>
  <c r="AQ10" i="5"/>
  <c r="AP10" i="5"/>
  <c r="AO10" i="5"/>
  <c r="AN10" i="5"/>
  <c r="AM10" i="5"/>
  <c r="AL10" i="5"/>
  <c r="AK10" i="5"/>
  <c r="AJ10" i="5"/>
  <c r="AI10" i="5"/>
  <c r="AH10" i="5"/>
  <c r="AG10" i="5"/>
  <c r="AF10" i="5"/>
  <c r="AE10" i="5"/>
  <c r="AD10" i="5"/>
  <c r="AC10" i="5"/>
  <c r="AB10" i="5"/>
  <c r="AA10" i="5"/>
  <c r="Z10" i="5"/>
  <c r="Y10" i="5"/>
  <c r="X10" i="5"/>
  <c r="V10" i="5"/>
  <c r="U10" i="5"/>
  <c r="T10" i="5"/>
  <c r="S10" i="5"/>
  <c r="R10" i="5"/>
  <c r="P10" i="5"/>
  <c r="O10" i="5"/>
  <c r="M10" i="5"/>
  <c r="L10" i="5"/>
  <c r="K10" i="5"/>
  <c r="J10" i="5"/>
  <c r="I10" i="5"/>
  <c r="H10" i="5"/>
  <c r="G10" i="5"/>
  <c r="F10" i="5"/>
  <c r="E10" i="5"/>
  <c r="D10" i="5"/>
  <c r="W9" i="5"/>
  <c r="Q9" i="5"/>
  <c r="W8" i="5"/>
  <c r="Q8" i="5"/>
  <c r="W7" i="5"/>
  <c r="Q7" i="5"/>
  <c r="W6" i="5"/>
  <c r="Q6" i="5"/>
  <c r="W5" i="5"/>
  <c r="Q5" i="5"/>
  <c r="W4" i="5"/>
  <c r="Q10" i="5"/>
  <c r="W59" i="5" l="1"/>
  <c r="B86" i="5"/>
  <c r="B10" i="5"/>
  <c r="T44" i="5"/>
  <c r="W31" i="5"/>
  <c r="AO44" i="5"/>
  <c r="B77" i="5"/>
  <c r="D44" i="5"/>
  <c r="B45" i="5"/>
  <c r="Z44" i="5"/>
  <c r="AH44" i="5"/>
  <c r="AP44" i="5"/>
  <c r="AP12" i="5" s="1"/>
  <c r="AY44" i="5"/>
  <c r="BC44" i="5"/>
  <c r="Q13" i="5"/>
  <c r="X44" i="5"/>
  <c r="X12" i="5" s="1"/>
  <c r="E44" i="5"/>
  <c r="I44" i="5"/>
  <c r="M44" i="5"/>
  <c r="R44" i="5"/>
  <c r="AQ44" i="5"/>
  <c r="B59" i="5"/>
  <c r="B67" i="5"/>
  <c r="W67" i="5"/>
  <c r="Q67" i="5"/>
  <c r="AD44" i="5"/>
  <c r="AT44" i="5"/>
  <c r="AT12" i="5" s="1"/>
  <c r="W72" i="5"/>
  <c r="Q86" i="5"/>
  <c r="W86" i="5"/>
  <c r="G12" i="5"/>
  <c r="F44" i="5"/>
  <c r="F12" i="5" s="1"/>
  <c r="J44" i="5"/>
  <c r="S44" i="5"/>
  <c r="S12" i="5" s="1"/>
  <c r="AA44" i="5"/>
  <c r="AA12" i="5" s="1"/>
  <c r="AE44" i="5"/>
  <c r="AE12" i="5" s="1"/>
  <c r="AM44" i="5"/>
  <c r="AQ12" i="5"/>
  <c r="AU44" i="5"/>
  <c r="AU12" i="5" s="1"/>
  <c r="BB44" i="5"/>
  <c r="BB12" i="5" s="1"/>
  <c r="K44" i="5"/>
  <c r="P12" i="5"/>
  <c r="BD44" i="5"/>
  <c r="AF44" i="5"/>
  <c r="AF12" i="5" s="1"/>
  <c r="AI44" i="5"/>
  <c r="AI12" i="5" s="1"/>
  <c r="AL44" i="5"/>
  <c r="AL12" i="5" s="1"/>
  <c r="V44" i="5"/>
  <c r="V12" i="5" s="1"/>
  <c r="B44" i="5"/>
  <c r="W13" i="5"/>
  <c r="K12" i="5"/>
  <c r="Z12" i="5"/>
  <c r="AH12" i="5"/>
  <c r="AM12" i="5"/>
  <c r="AY12" i="5"/>
  <c r="BC12" i="5"/>
  <c r="R12" i="5"/>
  <c r="M12" i="5"/>
  <c r="AB12" i="5"/>
  <c r="AJ12" i="5"/>
  <c r="AN12" i="5"/>
  <c r="AR12" i="5"/>
  <c r="AV12" i="5"/>
  <c r="AZ12" i="5"/>
  <c r="BD12" i="5"/>
  <c r="L44" i="5"/>
  <c r="L12" i="5" s="1"/>
  <c r="Q44" i="5"/>
  <c r="U44" i="5"/>
  <c r="U12" i="5" s="1"/>
  <c r="Y44" i="5"/>
  <c r="Y12" i="5" s="1"/>
  <c r="AC44" i="5"/>
  <c r="AC12" i="5" s="1"/>
  <c r="AG44" i="5"/>
  <c r="AG12" i="5" s="1"/>
  <c r="AK44" i="5"/>
  <c r="AK12" i="5" s="1"/>
  <c r="AO12" i="5"/>
  <c r="AS44" i="5"/>
  <c r="AS12" i="5" s="1"/>
  <c r="AW44" i="5"/>
  <c r="AW12" i="5" s="1"/>
  <c r="BA44" i="5"/>
  <c r="BA12" i="5" s="1"/>
  <c r="BE44" i="5"/>
  <c r="BE12" i="5" s="1"/>
  <c r="AD12" i="5"/>
  <c r="I12" i="5"/>
  <c r="T12" i="5"/>
  <c r="J12" i="5"/>
  <c r="E12" i="5"/>
  <c r="W10" i="5"/>
  <c r="H44" i="5"/>
  <c r="Q12" i="5" l="1"/>
  <c r="D12" i="5"/>
  <c r="B12" i="5" s="1"/>
  <c r="W12" i="5"/>
  <c r="W44" i="5"/>
  <c r="H12" i="5"/>
</calcChain>
</file>

<file path=xl/comments1.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comments3.xml><?xml version="1.0" encoding="utf-8"?>
<comments xmlns="http://schemas.openxmlformats.org/spreadsheetml/2006/main">
  <authors>
    <author>A satisfied Microsoft Office user</author>
  </authors>
  <commentList>
    <comment ref="BD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<sst xmlns="http://schemas.openxmlformats.org/spreadsheetml/2006/main" count="948" uniqueCount="367">
  <si>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</si>
  <si>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</si>
  <si>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</si>
  <si>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</si>
  <si>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</si>
  <si>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</si>
  <si>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</si>
  <si>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</si>
  <si>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</si>
  <si>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</si>
  <si>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</si>
  <si>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</si>
  <si>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</si>
  <si>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</si>
  <si>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</si>
  <si>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</si>
  <si>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</si>
  <si>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</si>
  <si>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</si>
  <si>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</si>
  <si>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</si>
  <si>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</si>
  <si>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</si>
  <si>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</si>
  <si>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</si>
  <si>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</si>
  <si>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</si>
  <si>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</si>
  <si>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</si>
  <si>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</si>
  <si>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</si>
  <si>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</si>
  <si>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</si>
  <si>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</si>
  <si>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</si>
  <si>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</si>
  <si>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</si>
  <si>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</si>
  <si>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</si>
  <si>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</si>
  <si>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</si>
  <si>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</si>
  <si>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</si>
  <si>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</si>
  <si>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</si>
  <si>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</si>
  <si>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</si>
  <si>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</si>
  <si>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</si>
  <si>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</si>
  <si>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</si>
  <si>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</si>
  <si>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</si>
  <si>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</si>
  <si>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</si>
  <si>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</si>
  <si>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</si>
  <si>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</si>
  <si>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</si>
  <si>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</si>
  <si>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</si>
  <si>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</si>
  <si>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</si>
  <si>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</si>
  <si>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</si>
  <si>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</si>
  <si>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</si>
  <si>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</si>
  <si>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</si>
  <si>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</si>
  <si>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</si>
  <si>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</si>
  <si>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</si>
  <si>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</si>
  <si>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</si>
  <si>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</si>
  <si>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</si>
  <si>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</si>
  <si>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</si>
  <si>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</si>
  <si>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</si>
  <si>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</si>
  <si>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</si>
  <si>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</si>
  <si>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</si>
  <si>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</si>
  <si>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</si>
  <si>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</si>
  <si>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</si>
  <si>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</si>
  <si>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</si>
  <si>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</si>
  <si>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</si>
  <si>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</si>
  <si>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</si>
  <si>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</si>
  <si>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</si>
  <si>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</si>
  <si>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</si>
  <si>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</si>
  <si>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</si>
  <si>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</si>
  <si>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</si>
  <si>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</si>
  <si>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</si>
  <si>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</si>
  <si>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</si>
  <si>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</si>
  <si>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</si>
  <si>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</si>
  <si>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</si>
  <si>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</si>
  <si>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</si>
  <si>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</si>
  <si>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</si>
  <si>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</si>
  <si>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</si>
  <si>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</si>
  <si>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</si>
  <si>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</si>
  <si>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</si>
  <si>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</si>
  <si>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</si>
  <si>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</si>
  <si>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</si>
  <si>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</si>
  <si>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</si>
  <si>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</si>
  <si>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</si>
  <si>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</si>
  <si>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</si>
  <si>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</si>
  <si>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</si>
  <si>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</si>
  <si>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</si>
  <si>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</si>
  <si>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</si>
  <si>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</si>
  <si>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</si>
  <si>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</si>
  <si>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</si>
  <si>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</si>
  <si>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</si>
  <si>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</si>
  <si>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</si>
  <si>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</si>
  <si>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</si>
  <si>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</si>
  <si>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</si>
  <si>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</si>
  <si>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</si>
  <si>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</si>
  <si>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</si>
  <si>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</si>
  <si>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</si>
  <si>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</si>
  <si>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</si>
  <si>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</si>
  <si>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</si>
  <si>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</si>
  <si>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</si>
  <si>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</si>
  <si>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</si>
  <si>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</si>
  <si>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</si>
  <si>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</si>
  <si>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</si>
  <si>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</si>
  <si>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</si>
  <si>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</si>
  <si>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</si>
  <si>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</si>
  <si>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</si>
  <si>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</si>
  <si>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</si>
  <si>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</si>
  <si>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</si>
  <si>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</si>
  <si>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</si>
  <si>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</si>
  <si>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</si>
  <si>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</si>
  <si>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</si>
  <si>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</si>
  <si>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</si>
  <si>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</si>
  <si>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</si>
  <si>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</si>
  <si>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</si>
  <si>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</si>
  <si>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</si>
  <si>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</si>
  <si>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</si>
  <si>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</si>
  <si>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</si>
  <si>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</si>
  <si>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</si>
  <si>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</si>
  <si>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</si>
  <si>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</si>
  <si>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</si>
  <si>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</si>
  <si>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</si>
  <si>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</si>
  <si>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</si>
  <si>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</si>
  <si>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</si>
  <si>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</si>
  <si>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</si>
  <si>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</si>
  <si>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</si>
  <si>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</si>
  <si>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</si>
  <si>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</si>
  <si>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</si>
  <si>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</si>
  <si>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</si>
  <si>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</si>
  <si>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</si>
  <si>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</si>
  <si>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</si>
  <si>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</si>
  <si>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</si>
  <si>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</si>
  <si>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</si>
  <si>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</si>
  <si>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</si>
  <si>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</si>
  <si>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</si>
  <si>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</si>
  <si>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</si>
  <si>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</si>
  <si>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</si>
  <si>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</si>
  <si>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</si>
  <si>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</si>
  <si>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</si>
  <si>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</si>
  <si>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</si>
  <si>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</si>
  <si>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</si>
  <si>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</si>
  <si>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</si>
  <si>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</si>
  <si>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</si>
  <si>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</si>
  <si>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</si>
  <si>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</si>
  <si>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</si>
  <si>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</si>
  <si>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</si>
  <si>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</si>
  <si>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</si>
  <si>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</si>
  <si>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</si>
  <si>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</si>
  <si>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</si>
  <si>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</si>
  <si>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</si>
  <si>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</si>
  <si>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</si>
  <si>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</si>
  <si>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</si>
  <si>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</si>
  <si>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</si>
  <si>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</si>
  <si>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</si>
  <si>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</si>
  <si>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</si>
  <si>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</si>
  <si>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</si>
  <si>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</si>
  <si>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</si>
  <si>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</si>
  <si>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</si>
  <si>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</si>
  <si>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</si>
  <si>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</si>
  <si>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</si>
  <si>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</si>
  <si>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</si>
  <si>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</si>
  <si>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</si>
  <si>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</si>
  <si>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</si>
  <si>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</si>
  <si>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</si>
  <si>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</si>
  <si>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</si>
  <si>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</si>
  <si>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</si>
  <si>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</si>
  <si>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</si>
  <si>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</si>
  <si>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</si>
  <si>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</si>
  <si>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</si>
  <si>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</si>
  <si>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</si>
  <si>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</si>
  <si>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</si>
  <si>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</si>
  <si>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</si>
  <si>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</si>
  <si>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</si>
  <si>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</si>
  <si>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</si>
  <si>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</si>
  <si>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</si>
  <si>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</si>
  <si>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</si>
  <si>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</si>
  <si>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</si>
  <si>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</si>
  <si>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</si>
  <si>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</si>
  <si>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</si>
  <si>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</si>
  <si>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</si>
  <si>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</si>
  <si>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</si>
  <si>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</si>
  <si>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</si>
  <si>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</si>
  <si>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</si>
  <si>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</si>
  <si>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</si>
  <si>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</si>
  <si>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</si>
  <si>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</si>
  <si>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</si>
  <si>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</si>
  <si>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</si>
  <si>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</si>
  <si>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</si>
  <si>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</si>
  <si>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</si>
  <si>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</si>
  <si>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</si>
  <si>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</si>
  <si>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</si>
  <si>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</si>
  <si>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</si>
  <si>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</si>
  <si>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</si>
  <si>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</si>
  <si>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</si>
  <si>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</si>
  <si>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</si>
  <si>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</si>
  <si>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</si>
  <si>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</si>
  <si>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</si>
  <si>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</si>
  <si>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</si>
  <si>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</si>
  <si>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</si>
  <si>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</si>
  <si>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</si>
  <si>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</si>
  <si>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</si>
  <si>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</si>
  <si>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</si>
  <si>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2014 ver 1</t>
  </si>
  <si>
    <t>ANTHRACITE</t>
  </si>
  <si>
    <t xml:space="preserve">Anthracite </t>
  </si>
  <si>
    <t>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</si>
</sst>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38"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41">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168" fontId="25" fillId="15" borderId="0" xfId="0" applyNumberFormat="1" applyFont="1" applyFill="1"/>
    <xf numFmtId="4" fontId="11" fillId="0" borderId="0" xfId="0" applyNumberFormat="1" applyFont="1" applyFill="1" applyBorder="1" applyAlignment="1"/>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33" t="s">
        <v>332</v>
      </c>
      <c r="B2" s="133"/>
      <c r="C2" s="133"/>
    </row>
    <row r="3" spans="1:3" ht="83.25" customHeight="1" thickBot="1" x14ac:dyDescent="0.25">
      <c r="A3" s="134" t="s">
        <v>333</v>
      </c>
      <c r="B3" s="134"/>
      <c r="C3" s="134"/>
    </row>
    <row r="4" spans="1:3" ht="13.5" thickBot="1" x14ac:dyDescent="0.25">
      <c r="A4" s="135" t="s">
        <v>334</v>
      </c>
      <c r="B4" s="136"/>
      <c r="C4" s="137"/>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30" t="s">
        <v>324</v>
      </c>
      <c r="B10" s="130" t="s">
        <v>347</v>
      </c>
      <c r="C10" s="125" t="s">
        <v>348</v>
      </c>
    </row>
    <row r="11" spans="1:3" x14ac:dyDescent="0.2">
      <c r="A11" s="131"/>
      <c r="B11" s="131"/>
      <c r="C11" s="125" t="s">
        <v>349</v>
      </c>
    </row>
    <row r="12" spans="1:3" x14ac:dyDescent="0.2">
      <c r="A12" s="131"/>
      <c r="B12" s="131"/>
      <c r="C12" s="125" t="s">
        <v>350</v>
      </c>
    </row>
    <row r="13" spans="1:3" x14ac:dyDescent="0.2">
      <c r="A13" s="131"/>
      <c r="B13" s="131"/>
      <c r="C13" s="125" t="s">
        <v>351</v>
      </c>
    </row>
    <row r="14" spans="1:3" ht="13.5" thickBot="1" x14ac:dyDescent="0.25">
      <c r="A14" s="132"/>
      <c r="B14" s="132"/>
      <c r="C14" s="124" t="s">
        <v>352</v>
      </c>
    </row>
    <row r="15" spans="1:3" ht="51.75" thickBot="1" x14ac:dyDescent="0.25">
      <c r="A15" s="127" t="s">
        <v>353</v>
      </c>
      <c r="B15" s="124" t="s">
        <v>354</v>
      </c>
      <c r="C15" s="124" t="s">
        <v>355</v>
      </c>
    </row>
    <row r="16" spans="1:3" x14ac:dyDescent="0.2">
      <c r="A16" s="130" t="s">
        <v>356</v>
      </c>
      <c r="B16" s="130" t="s">
        <v>344</v>
      </c>
      <c r="C16" s="125" t="s">
        <v>346</v>
      </c>
    </row>
    <row r="17" spans="1:3" ht="25.5" x14ac:dyDescent="0.2">
      <c r="A17" s="131"/>
      <c r="B17" s="131"/>
      <c r="C17" s="125" t="s">
        <v>357</v>
      </c>
    </row>
    <row r="18" spans="1:3" ht="13.5" thickBot="1" x14ac:dyDescent="0.25">
      <c r="A18" s="132"/>
      <c r="B18" s="132"/>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5"/>
  <sheetViews>
    <sheetView zoomScaleNormal="100" workbookViewId="0">
      <pane xSplit="1" ySplit="3" topLeftCell="R4" activePane="bottomRight" state="frozen"/>
      <selection pane="topRight" activeCell="B1" sqref="B1"/>
      <selection pane="bottomLeft" activeCell="A4" sqref="A4"/>
      <selection pane="bottomRight" activeCell="R4" sqref="R4"/>
    </sheetView>
  </sheetViews>
  <sheetFormatPr defaultRowHeight="12.75" x14ac:dyDescent="0.2"/>
  <cols>
    <col min="1" max="1" width="35.140625" bestFit="1" customWidth="1"/>
    <col min="2" max="2" width="15.42578125" bestFit="1" customWidth="1"/>
    <col min="3" max="3" width="14.42578125" customWidth="1"/>
    <col min="4" max="4" width="13.85546875" customWidth="1"/>
    <col min="5" max="5" width="16.42578125" customWidth="1"/>
    <col min="6" max="6" width="11.42578125" customWidth="1"/>
    <col min="7" max="7" width="10.28515625" customWidth="1"/>
    <col min="8" max="8" width="8.5703125" customWidth="1"/>
    <col min="9" max="9" width="9" bestFit="1" customWidth="1"/>
    <col min="10" max="10" width="14" customWidth="1"/>
    <col min="11" max="11" width="9.7109375" bestFit="1" customWidth="1"/>
    <col min="12" max="12" width="6.5703125" bestFit="1" customWidth="1"/>
    <col min="13" max="13" width="11.28515625" bestFit="1" customWidth="1"/>
    <col min="14" max="14" width="10.5703125" bestFit="1" customWidth="1"/>
    <col min="15" max="15" width="10.85546875" bestFit="1" customWidth="1"/>
    <col min="16" max="16" width="9.28515625" bestFit="1" customWidth="1"/>
    <col min="17" max="17" width="11.28515625" bestFit="1" customWidth="1"/>
    <col min="18" max="18" width="12.140625" customWidth="1"/>
    <col min="19" max="19" width="9.85546875" bestFit="1" customWidth="1"/>
    <col min="20" max="20" width="10.7109375" bestFit="1" customWidth="1"/>
    <col min="21" max="21" width="7.42578125" bestFit="1" customWidth="1"/>
    <col min="22" max="22" width="12.85546875" customWidth="1"/>
    <col min="23" max="23" width="14.5703125" customWidth="1"/>
    <col min="24" max="24" width="14.28515625" bestFit="1" customWidth="1"/>
    <col min="25" max="25" width="12.7109375" customWidth="1"/>
    <col min="26" max="26" width="10.140625" bestFit="1" customWidth="1"/>
    <col min="27" max="27" width="8.5703125" bestFit="1" customWidth="1"/>
    <col min="28" max="28" width="13.140625" bestFit="1" customWidth="1"/>
    <col min="29" max="29" width="9.5703125" bestFit="1" customWidth="1"/>
    <col min="30" max="30" width="8.7109375" bestFit="1" customWidth="1"/>
    <col min="31" max="31" width="11.28515625" bestFit="1" customWidth="1"/>
    <col min="32" max="32" width="14.28515625" bestFit="1" customWidth="1"/>
    <col min="33" max="33" width="10.140625" bestFit="1" customWidth="1"/>
    <col min="34" max="34" width="8.28515625" bestFit="1" customWidth="1"/>
    <col min="35" max="35" width="13.140625" bestFit="1" customWidth="1"/>
    <col min="36" max="36" width="13.28515625" customWidth="1"/>
    <col min="37" max="37" width="14.28515625" bestFit="1" customWidth="1"/>
    <col min="38" max="38" width="12.42578125" bestFit="1" customWidth="1"/>
    <col min="39" max="39" width="12.28515625" customWidth="1"/>
    <col min="40" max="42" width="11.28515625" bestFit="1" customWidth="1"/>
    <col min="43" max="43" width="9.85546875" bestFit="1" customWidth="1"/>
    <col min="44" max="44" width="9.5703125" bestFit="1" customWidth="1"/>
    <col min="45" max="45" width="13.7109375" customWidth="1"/>
    <col min="46" max="47" width="10.140625" bestFit="1" customWidth="1"/>
    <col min="48" max="48" width="9" bestFit="1" customWidth="1"/>
    <col min="49" max="49" width="10.7109375" bestFit="1" customWidth="1"/>
    <col min="50" max="50" width="9"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x14ac:dyDescent="0.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x14ac:dyDescent="0.2">
      <c r="A3" s="10" t="s">
        <v>113</v>
      </c>
      <c r="B3" s="10" t="s">
        <v>0</v>
      </c>
      <c r="C3" s="10" t="s">
        <v>364</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8"/>
      <c r="BH3" s="138"/>
      <c r="BI3" s="138"/>
      <c r="BJ3" s="138"/>
    </row>
    <row r="4" spans="1:62" ht="13.5" x14ac:dyDescent="0.25">
      <c r="A4" s="22" t="s">
        <v>164</v>
      </c>
      <c r="B4" s="12">
        <f>D4+E4+F4+C4</f>
        <v>261398523</v>
      </c>
      <c r="C4" s="12">
        <v>3516573</v>
      </c>
      <c r="D4" s="12">
        <v>937326</v>
      </c>
      <c r="E4" s="12">
        <v>256944624</v>
      </c>
      <c r="F4" s="12"/>
      <c r="G4" s="12"/>
      <c r="H4" s="12"/>
      <c r="I4" s="12"/>
      <c r="J4" s="12">
        <v>1444668</v>
      </c>
      <c r="K4" s="12"/>
      <c r="L4" s="12"/>
      <c r="M4" s="12"/>
      <c r="N4" s="12">
        <v>23666</v>
      </c>
      <c r="O4" s="12">
        <v>23363.25</v>
      </c>
      <c r="P4" s="12"/>
      <c r="Q4" s="12">
        <v>12859.1201171875</v>
      </c>
      <c r="R4" s="12">
        <v>12859.1201171875</v>
      </c>
      <c r="S4" s="12"/>
      <c r="T4" s="12"/>
      <c r="U4" s="12"/>
      <c r="V4" s="12">
        <v>38160.56640625</v>
      </c>
      <c r="W4" s="12">
        <f>SUM(X4:AB4)</f>
        <v>1215860</v>
      </c>
      <c r="X4" s="12">
        <v>162600</v>
      </c>
      <c r="Y4" s="12">
        <v>1053260</v>
      </c>
      <c r="Z4" s="12"/>
      <c r="AA4" s="12"/>
      <c r="AB4" s="12"/>
      <c r="AC4" s="12">
        <v>4398.73828125</v>
      </c>
      <c r="AD4" s="12"/>
      <c r="AE4" s="12">
        <v>839855.5</v>
      </c>
      <c r="AF4" s="12">
        <v>10828160</v>
      </c>
      <c r="AG4" s="12">
        <v>26420.23046875</v>
      </c>
      <c r="AH4" s="12"/>
      <c r="AI4" s="12">
        <v>1715087.25</v>
      </c>
      <c r="AJ4" s="12">
        <v>1365744.75</v>
      </c>
      <c r="AK4" s="12">
        <v>9587740</v>
      </c>
      <c r="AL4" s="12">
        <v>554143.875</v>
      </c>
      <c r="AM4" s="12">
        <v>236784.171875</v>
      </c>
      <c r="AN4" s="12">
        <v>88831.5703125</v>
      </c>
      <c r="AO4" s="12">
        <v>539480.75</v>
      </c>
      <c r="AP4" s="12">
        <v>349738.1875</v>
      </c>
      <c r="AQ4" s="12">
        <v>14318.3310546875</v>
      </c>
      <c r="AR4" s="12"/>
      <c r="AS4" s="12">
        <v>287000</v>
      </c>
      <c r="AT4" s="12"/>
      <c r="AU4" s="12">
        <v>41800</v>
      </c>
      <c r="AV4" s="12">
        <v>2106.89</v>
      </c>
      <c r="AW4" s="12"/>
      <c r="AX4" s="12">
        <v>931.67</v>
      </c>
      <c r="AY4" s="12"/>
      <c r="AZ4" s="12">
        <v>859.67</v>
      </c>
      <c r="BA4" s="12"/>
      <c r="BB4" s="12"/>
      <c r="BC4" s="12"/>
      <c r="BD4" s="12">
        <v>256952272</v>
      </c>
      <c r="BE4" s="12"/>
    </row>
    <row r="5" spans="1:62" ht="13.5" x14ac:dyDescent="0.25">
      <c r="A5" s="22" t="s">
        <v>143</v>
      </c>
      <c r="B5" s="12">
        <f t="shared" ref="B5:B67" si="0">D5+E5+F5+C5</f>
        <v>0</v>
      </c>
      <c r="C5" s="12"/>
      <c r="D5" s="12"/>
      <c r="E5" s="12"/>
      <c r="F5" s="12"/>
      <c r="G5" s="12"/>
      <c r="H5" s="12"/>
      <c r="I5" s="12"/>
      <c r="J5" s="12"/>
      <c r="K5" s="12"/>
      <c r="L5" s="12"/>
      <c r="M5" s="12">
        <v>23781.068359375</v>
      </c>
      <c r="N5" s="12"/>
      <c r="O5" s="12"/>
      <c r="P5" s="12"/>
      <c r="Q5" s="12">
        <f t="shared" ref="Q5:Q9" si="1">SUM(R5:U5)</f>
        <v>0</v>
      </c>
      <c r="R5" s="12"/>
      <c r="S5" s="12"/>
      <c r="T5" s="12"/>
      <c r="U5" s="12"/>
      <c r="V5" s="12"/>
      <c r="W5" s="12">
        <f>SUM(X5:AB5)</f>
        <v>4807440</v>
      </c>
      <c r="X5" s="12"/>
      <c r="Y5" s="12"/>
      <c r="Z5" s="12"/>
      <c r="AA5" s="12"/>
      <c r="AB5" s="12">
        <v>4807440</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x14ac:dyDescent="0.25">
      <c r="A6" s="20" t="s">
        <v>123</v>
      </c>
      <c r="B6" s="12">
        <f t="shared" si="0"/>
        <v>1057924</v>
      </c>
      <c r="C6" s="12">
        <v>134325</v>
      </c>
      <c r="D6" s="12"/>
      <c r="E6" s="12">
        <v>923599</v>
      </c>
      <c r="F6" s="12"/>
      <c r="G6" s="12"/>
      <c r="H6" s="12"/>
      <c r="I6" s="12"/>
      <c r="J6" s="12"/>
      <c r="K6" s="12"/>
      <c r="L6" s="12"/>
      <c r="M6" s="12"/>
      <c r="N6" s="12"/>
      <c r="O6" s="12"/>
      <c r="P6" s="12"/>
      <c r="Q6" s="12">
        <f t="shared" si="1"/>
        <v>0</v>
      </c>
      <c r="R6" s="12"/>
      <c r="S6" s="12"/>
      <c r="T6" s="12"/>
      <c r="U6" s="12"/>
      <c r="V6" s="12">
        <v>137772.90625</v>
      </c>
      <c r="W6" s="12">
        <f>SUM(X6:AB6)</f>
        <v>21292870</v>
      </c>
      <c r="X6" s="12">
        <v>21292870</v>
      </c>
      <c r="Y6" s="12"/>
      <c r="Z6" s="12"/>
      <c r="AA6" s="12"/>
      <c r="AB6" s="12"/>
      <c r="AC6" s="12"/>
      <c r="AD6" s="12"/>
      <c r="AE6" s="12">
        <v>47610.41015625</v>
      </c>
      <c r="AF6" s="12">
        <v>1150194.5</v>
      </c>
      <c r="AG6" s="12">
        <v>17242.4609375</v>
      </c>
      <c r="AH6" s="12"/>
      <c r="AI6" s="12">
        <v>287705.0625</v>
      </c>
      <c r="AJ6" s="12">
        <v>115.34999847412109</v>
      </c>
      <c r="AK6" s="12">
        <v>4997072</v>
      </c>
      <c r="AL6" s="12"/>
      <c r="AM6" s="12"/>
      <c r="AN6" s="12"/>
      <c r="AO6" s="12">
        <v>4.7800002098083496</v>
      </c>
      <c r="AP6" s="12">
        <v>7.1500000953674316</v>
      </c>
      <c r="AQ6" s="12">
        <v>37.869998931884766</v>
      </c>
      <c r="AR6" s="12"/>
      <c r="AS6" s="12">
        <v>2712000</v>
      </c>
      <c r="AT6" s="12"/>
      <c r="AU6" s="12"/>
      <c r="AV6" s="12"/>
      <c r="AW6" s="12"/>
      <c r="AX6" s="12"/>
      <c r="AY6" s="12"/>
      <c r="AZ6" s="12"/>
      <c r="BA6" s="12"/>
      <c r="BB6" s="12"/>
      <c r="BC6" s="12"/>
      <c r="BD6" s="12">
        <v>11177000</v>
      </c>
      <c r="BE6" s="12"/>
    </row>
    <row r="7" spans="1:62" ht="13.5" x14ac:dyDescent="0.25">
      <c r="A7" s="21" t="s">
        <v>124</v>
      </c>
      <c r="B7" s="12">
        <f t="shared" si="0"/>
        <v>-75426562</v>
      </c>
      <c r="C7" s="12">
        <v>-2177963</v>
      </c>
      <c r="D7" s="12">
        <v>-783487</v>
      </c>
      <c r="E7" s="12">
        <v>-72465112</v>
      </c>
      <c r="F7" s="12"/>
      <c r="G7" s="12"/>
      <c r="H7" s="12"/>
      <c r="I7" s="12"/>
      <c r="J7" s="12"/>
      <c r="K7" s="12"/>
      <c r="L7" s="12"/>
      <c r="M7" s="12"/>
      <c r="N7" s="12"/>
      <c r="O7" s="12"/>
      <c r="P7" s="12"/>
      <c r="Q7" s="12">
        <f t="shared" si="1"/>
        <v>0</v>
      </c>
      <c r="R7" s="12"/>
      <c r="S7" s="12"/>
      <c r="T7" s="12"/>
      <c r="U7" s="12"/>
      <c r="V7" s="12">
        <v>-768.19854736328125</v>
      </c>
      <c r="W7" s="12">
        <f t="shared" ref="W7:W68" si="2">SUM(X7:AB7)</f>
        <v>0</v>
      </c>
      <c r="X7" s="12"/>
      <c r="Y7" s="12"/>
      <c r="Z7" s="12"/>
      <c r="AA7" s="12"/>
      <c r="AB7" s="12"/>
      <c r="AC7" s="12"/>
      <c r="AD7" s="12"/>
      <c r="AE7" s="12">
        <v>-61442.71875</v>
      </c>
      <c r="AF7" s="12">
        <v>-989306.5</v>
      </c>
      <c r="AG7" s="12">
        <v>-21582.33984375</v>
      </c>
      <c r="AH7" s="12"/>
      <c r="AI7" s="12">
        <v>-114793.8984375</v>
      </c>
      <c r="AJ7" s="12">
        <v>-67676.9609375</v>
      </c>
      <c r="AK7" s="12">
        <v>-1493407.625</v>
      </c>
      <c r="AL7" s="12"/>
      <c r="AM7" s="12"/>
      <c r="AN7" s="12">
        <v>-3109.159912109375</v>
      </c>
      <c r="AO7" s="12">
        <v>-5.1100001335144043</v>
      </c>
      <c r="AP7" s="12">
        <v>-129.32000732421875</v>
      </c>
      <c r="AQ7" s="12">
        <v>-22.930000305175781</v>
      </c>
      <c r="AR7" s="12"/>
      <c r="AS7" s="12">
        <v>-287000</v>
      </c>
      <c r="AT7" s="12"/>
      <c r="AU7" s="12"/>
      <c r="AV7" s="12"/>
      <c r="AW7" s="12"/>
      <c r="AX7" s="12"/>
      <c r="AY7" s="12"/>
      <c r="AZ7" s="12"/>
      <c r="BA7" s="12"/>
      <c r="BB7" s="12"/>
      <c r="BC7" s="12"/>
      <c r="BD7" s="12">
        <v>-13836000</v>
      </c>
      <c r="BE7" s="12"/>
    </row>
    <row r="8" spans="1:62" ht="13.5" x14ac:dyDescent="0.25">
      <c r="A8" s="8" t="s">
        <v>56</v>
      </c>
      <c r="B8" s="12">
        <f t="shared" si="0"/>
        <v>0</v>
      </c>
      <c r="C8" s="12"/>
      <c r="D8" s="12"/>
      <c r="E8" s="12"/>
      <c r="F8" s="12"/>
      <c r="G8" s="12"/>
      <c r="H8" s="12"/>
      <c r="I8" s="12"/>
      <c r="J8" s="12"/>
      <c r="K8" s="12"/>
      <c r="L8" s="12"/>
      <c r="M8" s="12"/>
      <c r="N8" s="12"/>
      <c r="O8" s="12"/>
      <c r="P8" s="12"/>
      <c r="Q8" s="12">
        <f t="shared" si="1"/>
        <v>0</v>
      </c>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x14ac:dyDescent="0.25">
      <c r="A9" s="22" t="s">
        <v>142</v>
      </c>
      <c r="B9" s="12">
        <f t="shared" si="0"/>
        <v>0</v>
      </c>
      <c r="C9" s="12"/>
      <c r="D9" s="12"/>
      <c r="E9" s="12"/>
      <c r="F9" s="12"/>
      <c r="G9" s="12"/>
      <c r="H9" s="12"/>
      <c r="I9" s="12"/>
      <c r="J9" s="12"/>
      <c r="K9" s="12"/>
      <c r="L9" s="12"/>
      <c r="M9" s="12"/>
      <c r="N9" s="12"/>
      <c r="O9" s="12"/>
      <c r="P9" s="12"/>
      <c r="Q9" s="12">
        <f t="shared" si="1"/>
        <v>0</v>
      </c>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
      <c r="A10" s="13" t="s">
        <v>57</v>
      </c>
      <c r="B10" s="14">
        <f>D10+E10+F10+C10</f>
        <v>187029885</v>
      </c>
      <c r="C10" s="14">
        <v>1472935</v>
      </c>
      <c r="D10" s="14">
        <f>SUM(D4:D9)</f>
        <v>153839</v>
      </c>
      <c r="E10" s="14">
        <f t="shared" ref="E10:L10" si="3">SUM(E4:E9)</f>
        <v>185403111</v>
      </c>
      <c r="F10" s="14">
        <f t="shared" si="3"/>
        <v>0</v>
      </c>
      <c r="G10" s="14">
        <f t="shared" si="3"/>
        <v>0</v>
      </c>
      <c r="H10" s="14">
        <f t="shared" si="3"/>
        <v>0</v>
      </c>
      <c r="I10" s="14">
        <f t="shared" si="3"/>
        <v>0</v>
      </c>
      <c r="J10" s="14">
        <f t="shared" si="3"/>
        <v>1444668</v>
      </c>
      <c r="K10" s="14">
        <f t="shared" si="3"/>
        <v>0</v>
      </c>
      <c r="L10" s="14">
        <f t="shared" si="3"/>
        <v>0</v>
      </c>
      <c r="M10" s="14">
        <f>SUM(M4:M9)</f>
        <v>23781.068359375</v>
      </c>
      <c r="N10" s="14">
        <v>0</v>
      </c>
      <c r="O10" s="14">
        <f>SUM(O4:O9)</f>
        <v>23363.25</v>
      </c>
      <c r="P10" s="14">
        <f t="shared" ref="P10:U10" si="4">SUM(P4:P9)</f>
        <v>0</v>
      </c>
      <c r="Q10" s="14">
        <f>SUM(Q4:Q9)</f>
        <v>12859.1201171875</v>
      </c>
      <c r="R10" s="14">
        <f t="shared" si="4"/>
        <v>12859.1201171875</v>
      </c>
      <c r="S10" s="14">
        <f t="shared" si="4"/>
        <v>0</v>
      </c>
      <c r="T10" s="14">
        <f t="shared" si="4"/>
        <v>0</v>
      </c>
      <c r="U10" s="14">
        <f t="shared" si="4"/>
        <v>0</v>
      </c>
      <c r="V10" s="14">
        <f>SUM(V4:V9)</f>
        <v>175165.27410888672</v>
      </c>
      <c r="W10" s="14">
        <f t="shared" si="2"/>
        <v>27316170</v>
      </c>
      <c r="X10" s="14">
        <f>SUM(X4:X9)</f>
        <v>21455470</v>
      </c>
      <c r="Y10" s="14">
        <f>SUM(Y4:Y9)</f>
        <v>1053260</v>
      </c>
      <c r="Z10" s="14">
        <f t="shared" ref="Z10:AR10" si="5">SUM(Z4:Z9)</f>
        <v>0</v>
      </c>
      <c r="AA10" s="14">
        <f t="shared" si="5"/>
        <v>0</v>
      </c>
      <c r="AB10" s="14">
        <f>SUM(AB4:AB9)</f>
        <v>4807440</v>
      </c>
      <c r="AC10" s="14">
        <f t="shared" si="5"/>
        <v>4398.73828125</v>
      </c>
      <c r="AD10" s="14">
        <f t="shared" si="5"/>
        <v>0</v>
      </c>
      <c r="AE10" s="14">
        <f t="shared" si="5"/>
        <v>826023.19140625</v>
      </c>
      <c r="AF10" s="14">
        <f>SUM(AF4:AF9)</f>
        <v>10989048</v>
      </c>
      <c r="AG10" s="14">
        <f>SUM(AG4:AG9)</f>
        <v>22080.3515625</v>
      </c>
      <c r="AH10" s="14">
        <f t="shared" si="5"/>
        <v>0</v>
      </c>
      <c r="AI10" s="14">
        <f t="shared" si="5"/>
        <v>1887998.4140625</v>
      </c>
      <c r="AJ10" s="14">
        <f>SUM(AJ4:AJ9)</f>
        <v>1298183.1390609741</v>
      </c>
      <c r="AK10" s="14">
        <f>SUM(AK4:AK9)</f>
        <v>13091404.375</v>
      </c>
      <c r="AL10" s="14">
        <f t="shared" si="5"/>
        <v>554143.875</v>
      </c>
      <c r="AM10" s="14">
        <f t="shared" si="5"/>
        <v>236784.171875</v>
      </c>
      <c r="AN10" s="14">
        <f t="shared" si="5"/>
        <v>85722.410400390625</v>
      </c>
      <c r="AO10" s="14">
        <f>SUM(AO4:AO9)</f>
        <v>539480.42000007629</v>
      </c>
      <c r="AP10" s="14">
        <f t="shared" si="5"/>
        <v>349616.01749277115</v>
      </c>
      <c r="AQ10" s="14">
        <f t="shared" si="5"/>
        <v>14333.271053314209</v>
      </c>
      <c r="AR10" s="14">
        <f t="shared" si="5"/>
        <v>0</v>
      </c>
      <c r="AS10" s="14">
        <f>SUM(AS4:AS9)</f>
        <v>2712000</v>
      </c>
      <c r="AT10" s="14">
        <f>SUM(AT4:AT9)</f>
        <v>0</v>
      </c>
      <c r="AU10" s="14">
        <f t="shared" ref="AU10:BE10" si="6">SUM(AU4:AU9)</f>
        <v>41800</v>
      </c>
      <c r="AV10" s="14">
        <f t="shared" si="6"/>
        <v>2106.89</v>
      </c>
      <c r="AW10" s="14">
        <f>SUM(AW4:AW9)</f>
        <v>0</v>
      </c>
      <c r="AX10" s="14">
        <v>931.67</v>
      </c>
      <c r="AY10" s="14">
        <f t="shared" si="6"/>
        <v>0</v>
      </c>
      <c r="AZ10" s="14">
        <f t="shared" si="6"/>
        <v>859.67</v>
      </c>
      <c r="BA10" s="14">
        <f t="shared" si="6"/>
        <v>0</v>
      </c>
      <c r="BB10" s="14">
        <f t="shared" si="6"/>
        <v>0</v>
      </c>
      <c r="BC10" s="14">
        <f t="shared" si="6"/>
        <v>0</v>
      </c>
      <c r="BD10" s="14">
        <f>SUM(BD4:BD9)</f>
        <v>254293272</v>
      </c>
      <c r="BE10" s="14">
        <f t="shared" si="6"/>
        <v>0</v>
      </c>
    </row>
    <row r="11" spans="1:62" ht="13.5" x14ac:dyDescent="0.25">
      <c r="A11" s="8" t="s">
        <v>58</v>
      </c>
      <c r="B11" s="12">
        <f t="shared" si="0"/>
        <v>0</v>
      </c>
      <c r="C11" s="12"/>
      <c r="D11" s="12"/>
      <c r="E11" s="12"/>
      <c r="F11" s="12"/>
      <c r="G11" s="12"/>
      <c r="H11" s="12"/>
      <c r="I11" s="12"/>
      <c r="J11" s="12"/>
      <c r="K11" s="12"/>
      <c r="L11" s="12"/>
      <c r="M11" s="12"/>
      <c r="N11" s="12"/>
      <c r="O11" s="12"/>
      <c r="P11" s="12"/>
      <c r="Q11" s="12"/>
      <c r="R11" s="12"/>
      <c r="S11" s="12"/>
      <c r="T11" s="12"/>
      <c r="U11" s="12"/>
      <c r="V11" s="12"/>
      <c r="W11" s="12">
        <f t="shared" si="2"/>
        <v>4807371</v>
      </c>
      <c r="X11" s="12"/>
      <c r="Y11" s="12"/>
      <c r="Z11" s="12"/>
      <c r="AA11" s="12"/>
      <c r="AB11" s="12">
        <v>4807371</v>
      </c>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x14ac:dyDescent="0.25">
      <c r="A12" s="8" t="s">
        <v>59</v>
      </c>
      <c r="B12" s="12">
        <f>D12+E12+F12+C12</f>
        <v>3552928.765625</v>
      </c>
      <c r="C12" s="12">
        <v>-444988</v>
      </c>
      <c r="D12" s="12">
        <f>(D10-(D11+D13+D31+D43)-D44)</f>
        <v>-1.5625E-2</v>
      </c>
      <c r="E12" s="12">
        <f>(E10-(E11+E13+E31+E43)-E44)</f>
        <v>3997916.78125</v>
      </c>
      <c r="F12" s="12">
        <f t="shared" ref="F12:L12" si="7">(F10-(F11+F13+F31+F43)-F44)</f>
        <v>0</v>
      </c>
      <c r="G12" s="12">
        <f t="shared" si="7"/>
        <v>0</v>
      </c>
      <c r="H12" s="12">
        <f t="shared" si="7"/>
        <v>0</v>
      </c>
      <c r="I12" s="12">
        <f t="shared" si="7"/>
        <v>0</v>
      </c>
      <c r="J12" s="12">
        <f t="shared" si="7"/>
        <v>-1.5625E-2</v>
      </c>
      <c r="K12" s="12">
        <f t="shared" si="7"/>
        <v>0</v>
      </c>
      <c r="L12" s="12">
        <f t="shared" si="7"/>
        <v>0</v>
      </c>
      <c r="M12" s="12">
        <f>(M10-(M11+M13+M31+M43)-M44)</f>
        <v>34.3349609375</v>
      </c>
      <c r="N12" s="12">
        <v>0</v>
      </c>
      <c r="O12" s="12">
        <v>0</v>
      </c>
      <c r="P12" s="12">
        <f t="shared" ref="P12:U12" si="8">(P10-(P11+P13+P31+P43)-P44)</f>
        <v>0</v>
      </c>
      <c r="Q12" s="12">
        <f t="shared" si="8"/>
        <v>0</v>
      </c>
      <c r="R12" s="12">
        <f t="shared" si="8"/>
        <v>0</v>
      </c>
      <c r="S12" s="12">
        <f t="shared" si="8"/>
        <v>0</v>
      </c>
      <c r="T12" s="12">
        <f t="shared" si="8"/>
        <v>0</v>
      </c>
      <c r="U12" s="12">
        <f t="shared" si="8"/>
        <v>0</v>
      </c>
      <c r="V12" s="12">
        <f>(V10-(V11+V13+V31+V43)-V44)</f>
        <v>-15497.689357757568</v>
      </c>
      <c r="W12" s="12">
        <f t="shared" si="2"/>
        <v>69</v>
      </c>
      <c r="X12" s="12">
        <f t="shared" ref="X12:BE12" si="9">(X10-(X11+X13+X31+X43)-X44)</f>
        <v>0</v>
      </c>
      <c r="Y12" s="12">
        <f>(Y10-(Y11+Y13+Y31+Y43)-Y44)</f>
        <v>0</v>
      </c>
      <c r="Z12" s="12">
        <f t="shared" si="9"/>
        <v>0</v>
      </c>
      <c r="AA12" s="12">
        <f t="shared" si="9"/>
        <v>0</v>
      </c>
      <c r="AB12" s="12">
        <f>(AB10-(AB11+AB13+AB31+AB43)-AB44)</f>
        <v>69</v>
      </c>
      <c r="AC12" s="12">
        <f t="shared" si="9"/>
        <v>0</v>
      </c>
      <c r="AD12" s="12">
        <f t="shared" si="9"/>
        <v>0</v>
      </c>
      <c r="AE12" s="12">
        <f t="shared" si="9"/>
        <v>369663.37242126465</v>
      </c>
      <c r="AF12" s="12">
        <f>(AF10-(AF11+AF13+AF31+AF43)-AF44)</f>
        <v>133414.85888671875</v>
      </c>
      <c r="AG12" s="12">
        <f>(AG10-(AG11+AG13+AG31+AG43)-AG44)</f>
        <v>0</v>
      </c>
      <c r="AH12" s="12">
        <f t="shared" si="9"/>
        <v>0</v>
      </c>
      <c r="AI12" s="12">
        <f t="shared" si="9"/>
        <v>-404182.6796875</v>
      </c>
      <c r="AJ12" s="12">
        <f t="shared" si="9"/>
        <v>780778.59133529663</v>
      </c>
      <c r="AK12" s="12">
        <f t="shared" si="9"/>
        <v>-685071.97412109375</v>
      </c>
      <c r="AL12" s="12">
        <f>(AL10-(AL11+AL13+AL31+AL43)-AL44)</f>
        <v>-1.889801025390625E-2</v>
      </c>
      <c r="AM12" s="12">
        <f t="shared" si="9"/>
        <v>0</v>
      </c>
      <c r="AN12" s="12">
        <f t="shared" si="9"/>
        <v>7.9345703125E-4</v>
      </c>
      <c r="AO12" s="12">
        <f t="shared" si="9"/>
        <v>2.1562576293945313E-2</v>
      </c>
      <c r="AP12" s="12">
        <f t="shared" si="9"/>
        <v>-3.9916038513183594E-3</v>
      </c>
      <c r="AQ12" s="12">
        <f t="shared" si="9"/>
        <v>1433.3268699645996</v>
      </c>
      <c r="AR12" s="12">
        <f t="shared" si="9"/>
        <v>0</v>
      </c>
      <c r="AS12" s="12">
        <f t="shared" si="9"/>
        <v>0</v>
      </c>
      <c r="AT12" s="12">
        <f t="shared" si="9"/>
        <v>0</v>
      </c>
      <c r="AU12" s="12">
        <f t="shared" si="9"/>
        <v>0</v>
      </c>
      <c r="AV12" s="12">
        <f>(AV10-(AV11+AV13+AV31+AV43)-AV44)</f>
        <v>2.4414061954303179E-6</v>
      </c>
      <c r="AW12" s="12">
        <f t="shared" si="9"/>
        <v>0</v>
      </c>
      <c r="AX12" s="12">
        <v>9.0949470177292824E-13</v>
      </c>
      <c r="AY12" s="12">
        <f t="shared" si="9"/>
        <v>0</v>
      </c>
      <c r="AZ12" s="12">
        <f t="shared" si="9"/>
        <v>0</v>
      </c>
      <c r="BA12" s="12">
        <f t="shared" si="9"/>
        <v>0</v>
      </c>
      <c r="BB12" s="12">
        <f t="shared" si="9"/>
        <v>0</v>
      </c>
      <c r="BC12" s="12">
        <f t="shared" si="9"/>
        <v>0</v>
      </c>
      <c r="BD12" s="12">
        <f>(BD10-(BD11+BD13+BD31+BD43)-BD44)</f>
        <v>-21724663.26953125</v>
      </c>
      <c r="BE12" s="12">
        <f t="shared" si="9"/>
        <v>0</v>
      </c>
    </row>
    <row r="13" spans="1:62" s="2" customFormat="1" x14ac:dyDescent="0.2">
      <c r="A13" s="13" t="s">
        <v>60</v>
      </c>
      <c r="B13" s="14">
        <f t="shared" si="0"/>
        <v>166569090.546875</v>
      </c>
      <c r="C13" s="14">
        <v>0</v>
      </c>
      <c r="D13" s="14">
        <f>SUM(D14:D30)</f>
        <v>153839.015625</v>
      </c>
      <c r="E13" s="14">
        <f t="shared" ref="E13:J13" si="10">SUM(E14:E30)</f>
        <v>166415251.53125</v>
      </c>
      <c r="F13" s="14">
        <f t="shared" si="10"/>
        <v>0</v>
      </c>
      <c r="G13" s="14">
        <f t="shared" si="10"/>
        <v>0</v>
      </c>
      <c r="H13" s="14">
        <f t="shared" si="10"/>
        <v>0</v>
      </c>
      <c r="I13" s="14">
        <f t="shared" si="10"/>
        <v>0</v>
      </c>
      <c r="J13" s="14">
        <f t="shared" si="10"/>
        <v>1242414.5</v>
      </c>
      <c r="K13" s="14">
        <f>SUM(K14:K30)</f>
        <v>0</v>
      </c>
      <c r="L13" s="14">
        <f>SUM(L14:L30)</f>
        <v>0</v>
      </c>
      <c r="M13" s="14">
        <f>SUM(M14:M30)</f>
        <v>0</v>
      </c>
      <c r="N13" s="14">
        <f>SUM(N14:N30)</f>
        <v>0</v>
      </c>
      <c r="O13" s="14">
        <f>SUM(O14:O30)</f>
        <v>0</v>
      </c>
      <c r="P13" s="14">
        <f t="shared" ref="P13:AT13" si="11">SUM(P14:P30)</f>
        <v>0</v>
      </c>
      <c r="Q13" s="14">
        <f>SUM(Q14:Q30)</f>
        <v>12859.1201171875</v>
      </c>
      <c r="R13" s="14">
        <f t="shared" si="11"/>
        <v>12859.1201171875</v>
      </c>
      <c r="S13" s="14">
        <f t="shared" si="11"/>
        <v>0</v>
      </c>
      <c r="T13" s="14">
        <f t="shared" si="11"/>
        <v>0</v>
      </c>
      <c r="U13" s="14">
        <f t="shared" si="11"/>
        <v>0</v>
      </c>
      <c r="V13" s="14">
        <f t="shared" si="11"/>
        <v>84533.9296875</v>
      </c>
      <c r="W13" s="14">
        <f>SUM(X13:AB13)</f>
        <v>22508730</v>
      </c>
      <c r="X13" s="14">
        <f t="shared" si="11"/>
        <v>21455470</v>
      </c>
      <c r="Y13" s="14">
        <f>SUM(Y14:Y30)</f>
        <v>1053260</v>
      </c>
      <c r="Z13" s="14">
        <f t="shared" si="11"/>
        <v>0</v>
      </c>
      <c r="AA13" s="14">
        <f t="shared" si="11"/>
        <v>0</v>
      </c>
      <c r="AB13" s="14">
        <f>SUM(AB14:AB30)</f>
        <v>0</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1178599.875</v>
      </c>
      <c r="AL13" s="14">
        <f t="shared" si="11"/>
        <v>0</v>
      </c>
      <c r="AM13" s="14">
        <f t="shared" si="11"/>
        <v>236784.171875</v>
      </c>
      <c r="AN13" s="14">
        <f t="shared" si="11"/>
        <v>0</v>
      </c>
      <c r="AO13" s="14">
        <f t="shared" si="11"/>
        <v>0</v>
      </c>
      <c r="AP13" s="14">
        <f t="shared" si="11"/>
        <v>0</v>
      </c>
      <c r="AQ13" s="14">
        <f t="shared" si="11"/>
        <v>0</v>
      </c>
      <c r="AR13" s="14">
        <f t="shared" si="11"/>
        <v>0</v>
      </c>
      <c r="AS13" s="14">
        <f t="shared" si="11"/>
        <v>0</v>
      </c>
      <c r="AT13" s="14">
        <f t="shared" si="11"/>
        <v>0</v>
      </c>
      <c r="AU13" s="14">
        <f>SUM(AU14:AU30)</f>
        <v>41800</v>
      </c>
      <c r="AV13" s="14">
        <f>SUM(AV14:AV30)</f>
        <v>2106.8899975585937</v>
      </c>
      <c r="AW13" s="14">
        <f t="shared" ref="AW13:BE13" si="12">SUM(AW14:AW30)</f>
        <v>0</v>
      </c>
      <c r="AX13" s="14">
        <v>0</v>
      </c>
      <c r="AY13" s="14">
        <f t="shared" si="12"/>
        <v>0</v>
      </c>
      <c r="AZ13" s="14">
        <f t="shared" si="12"/>
        <v>859.67</v>
      </c>
      <c r="BA13" s="14">
        <f t="shared" si="12"/>
        <v>0</v>
      </c>
      <c r="BB13" s="14">
        <f t="shared" si="12"/>
        <v>0</v>
      </c>
      <c r="BC13" s="14">
        <f t="shared" si="12"/>
        <v>0</v>
      </c>
      <c r="BD13" s="14">
        <f>SUM(BD14:BD30)</f>
        <v>0</v>
      </c>
      <c r="BE13" s="14">
        <f t="shared" si="12"/>
        <v>0</v>
      </c>
    </row>
    <row r="14" spans="1:62" ht="13.5" x14ac:dyDescent="0.25">
      <c r="A14" s="22" t="s">
        <v>167</v>
      </c>
      <c r="B14" s="12">
        <f t="shared" si="0"/>
        <v>126315568</v>
      </c>
      <c r="C14" s="12"/>
      <c r="D14" s="12"/>
      <c r="E14" s="12">
        <v>126315568</v>
      </c>
      <c r="F14" s="12"/>
      <c r="G14" s="12"/>
      <c r="H14" s="12"/>
      <c r="I14" s="12"/>
      <c r="J14" s="12"/>
      <c r="K14" s="12"/>
      <c r="L14" s="12"/>
      <c r="M14" s="12"/>
      <c r="N14" s="12"/>
      <c r="O14" s="12"/>
      <c r="P14" s="12"/>
      <c r="Q14" s="12">
        <f>SUM(R14:U14)</f>
        <v>0</v>
      </c>
      <c r="R14" s="12"/>
      <c r="S14" s="12"/>
      <c r="T14" s="12"/>
      <c r="U14" s="12"/>
      <c r="V14" s="12"/>
      <c r="W14" s="12">
        <f t="shared" ref="W14:W30" si="13">SUM(X14:AB14)</f>
        <v>0</v>
      </c>
      <c r="X14" s="12"/>
      <c r="Y14" s="12"/>
      <c r="Z14" s="12"/>
      <c r="AA14" s="12"/>
      <c r="AB14" s="12"/>
      <c r="AC14" s="12"/>
      <c r="AD14" s="12"/>
      <c r="AE14" s="12"/>
      <c r="AF14" s="12"/>
      <c r="AG14" s="12"/>
      <c r="AH14" s="12"/>
      <c r="AI14" s="12"/>
      <c r="AJ14" s="12"/>
      <c r="AK14" s="12">
        <v>1178599.875</v>
      </c>
      <c r="AL14" s="12"/>
      <c r="AM14" s="12"/>
      <c r="AN14" s="12"/>
      <c r="AO14" s="12"/>
      <c r="AP14" s="12"/>
      <c r="AQ14" s="12"/>
      <c r="AR14" s="12"/>
      <c r="AS14" s="12"/>
      <c r="AT14" s="12"/>
      <c r="AU14" s="12">
        <v>41800</v>
      </c>
      <c r="AV14" s="12">
        <v>1162.83</v>
      </c>
      <c r="AW14" s="12"/>
      <c r="AX14" s="12"/>
      <c r="AY14" s="12"/>
      <c r="AZ14" s="12">
        <v>1</v>
      </c>
      <c r="BA14" s="12"/>
      <c r="BB14" s="12"/>
      <c r="BC14" s="12"/>
      <c r="BD14" s="12"/>
      <c r="BE14" s="12"/>
    </row>
    <row r="15" spans="1:62" ht="13.5" x14ac:dyDescent="0.25">
      <c r="A15" s="8" t="s">
        <v>61</v>
      </c>
      <c r="B15" s="12">
        <f t="shared" si="0"/>
        <v>464187.53125</v>
      </c>
      <c r="C15" s="12"/>
      <c r="D15" s="12"/>
      <c r="E15" s="12">
        <v>464187.53125</v>
      </c>
      <c r="F15" s="12"/>
      <c r="G15" s="12"/>
      <c r="H15" s="12"/>
      <c r="I15" s="12"/>
      <c r="J15" s="12"/>
      <c r="K15" s="12"/>
      <c r="L15" s="12"/>
      <c r="M15" s="12"/>
      <c r="N15" s="12"/>
      <c r="O15" s="12"/>
      <c r="P15" s="12"/>
      <c r="Q15" s="12">
        <v>12859.1201171875</v>
      </c>
      <c r="R15" s="12">
        <v>12859.1201171875</v>
      </c>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944.05999755859375</v>
      </c>
      <c r="AW15" s="12"/>
      <c r="AX15" s="12"/>
      <c r="AY15" s="12"/>
      <c r="AZ15" s="12">
        <v>858.67</v>
      </c>
      <c r="BA15" s="12"/>
      <c r="BB15" s="12"/>
      <c r="BC15" s="12"/>
      <c r="BD15" s="12"/>
      <c r="BE15" s="12"/>
    </row>
    <row r="16" spans="1:62" ht="13.5" x14ac:dyDescent="0.25">
      <c r="A16" s="8" t="s">
        <v>168</v>
      </c>
      <c r="B16" s="12">
        <f t="shared" si="0"/>
        <v>0</v>
      </c>
      <c r="C16" s="12"/>
      <c r="D16" s="12"/>
      <c r="E16" s="12"/>
      <c r="F16" s="12"/>
      <c r="G16" s="12"/>
      <c r="H16" s="12"/>
      <c r="I16" s="12"/>
      <c r="J16" s="12"/>
      <c r="K16" s="12"/>
      <c r="L16" s="12"/>
      <c r="M16" s="12"/>
      <c r="N16" s="12"/>
      <c r="O16" s="12"/>
      <c r="P16" s="12"/>
      <c r="Q16" s="12">
        <f t="shared" ref="Q16:Q43" si="14">SUM(R16:U16)</f>
        <v>0</v>
      </c>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x14ac:dyDescent="0.25">
      <c r="A17" s="8" t="s">
        <v>62</v>
      </c>
      <c r="B17" s="12">
        <f t="shared" si="0"/>
        <v>0</v>
      </c>
      <c r="C17" s="12"/>
      <c r="D17" s="12"/>
      <c r="E17" s="12"/>
      <c r="F17" s="12"/>
      <c r="G17" s="12"/>
      <c r="H17" s="12"/>
      <c r="I17" s="12"/>
      <c r="J17" s="12"/>
      <c r="K17" s="12"/>
      <c r="L17" s="12"/>
      <c r="M17" s="12"/>
      <c r="N17" s="12"/>
      <c r="O17" s="12"/>
      <c r="P17" s="12"/>
      <c r="Q17" s="12">
        <f t="shared" si="14"/>
        <v>0</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x14ac:dyDescent="0.25">
      <c r="A18" s="18" t="s">
        <v>169</v>
      </c>
      <c r="B18" s="12">
        <f t="shared" si="0"/>
        <v>0</v>
      </c>
      <c r="C18" s="12"/>
      <c r="D18" s="12"/>
      <c r="E18" s="12"/>
      <c r="F18" s="12"/>
      <c r="G18" s="12"/>
      <c r="H18" s="12"/>
      <c r="I18" s="12"/>
      <c r="J18" s="12"/>
      <c r="K18" s="12"/>
      <c r="L18" s="12"/>
      <c r="M18" s="12"/>
      <c r="N18" s="12"/>
      <c r="O18" s="12"/>
      <c r="P18" s="12"/>
      <c r="Q18" s="12">
        <f t="shared" si="14"/>
        <v>0</v>
      </c>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x14ac:dyDescent="0.25">
      <c r="A19" s="8" t="s">
        <v>63</v>
      </c>
      <c r="B19" s="12">
        <f t="shared" si="0"/>
        <v>0</v>
      </c>
      <c r="C19" s="12"/>
      <c r="D19" s="12"/>
      <c r="E19" s="12"/>
      <c r="F19" s="12"/>
      <c r="G19" s="12"/>
      <c r="H19" s="12"/>
      <c r="I19" s="12"/>
      <c r="J19" s="12"/>
      <c r="K19" s="12"/>
      <c r="L19" s="12"/>
      <c r="M19" s="12"/>
      <c r="N19" s="12"/>
      <c r="O19" s="12"/>
      <c r="P19" s="12"/>
      <c r="Q19" s="12">
        <f t="shared" si="14"/>
        <v>0</v>
      </c>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x14ac:dyDescent="0.25">
      <c r="A20" s="8" t="s">
        <v>64</v>
      </c>
      <c r="B20" s="12">
        <f t="shared" si="0"/>
        <v>0</v>
      </c>
      <c r="C20" s="12"/>
      <c r="D20" s="12"/>
      <c r="E20" s="12"/>
      <c r="F20" s="12"/>
      <c r="G20" s="12"/>
      <c r="H20" s="12"/>
      <c r="I20" s="12"/>
      <c r="J20" s="12"/>
      <c r="K20" s="12"/>
      <c r="L20" s="12"/>
      <c r="M20" s="12"/>
      <c r="N20" s="12"/>
      <c r="O20" s="12"/>
      <c r="P20" s="12"/>
      <c r="Q20" s="12">
        <f t="shared" si="14"/>
        <v>0</v>
      </c>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x14ac:dyDescent="0.25">
      <c r="A21" s="8" t="s">
        <v>65</v>
      </c>
      <c r="B21" s="12">
        <f t="shared" si="0"/>
        <v>0</v>
      </c>
      <c r="C21" s="12"/>
      <c r="D21" s="12"/>
      <c r="E21" s="12"/>
      <c r="F21" s="12"/>
      <c r="G21" s="12"/>
      <c r="H21" s="12"/>
      <c r="I21" s="12"/>
      <c r="J21" s="12"/>
      <c r="K21" s="12"/>
      <c r="L21" s="12"/>
      <c r="M21" s="12"/>
      <c r="N21" s="12"/>
      <c r="O21" s="12"/>
      <c r="P21" s="12"/>
      <c r="Q21" s="12">
        <f t="shared" si="14"/>
        <v>0</v>
      </c>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x14ac:dyDescent="0.25">
      <c r="A22" s="8" t="s">
        <v>66</v>
      </c>
      <c r="B22" s="12">
        <f t="shared" si="0"/>
        <v>0</v>
      </c>
      <c r="C22" s="12"/>
      <c r="D22" s="12"/>
      <c r="E22" s="12"/>
      <c r="F22" s="12"/>
      <c r="G22" s="12"/>
      <c r="H22" s="12"/>
      <c r="I22" s="12"/>
      <c r="J22" s="12"/>
      <c r="K22" s="12"/>
      <c r="L22" s="12"/>
      <c r="M22" s="12"/>
      <c r="N22" s="12"/>
      <c r="O22" s="12"/>
      <c r="P22" s="12"/>
      <c r="Q22" s="12">
        <f t="shared" si="14"/>
        <v>0</v>
      </c>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x14ac:dyDescent="0.25">
      <c r="A23" s="8" t="s">
        <v>67</v>
      </c>
      <c r="B23" s="12">
        <f t="shared" si="0"/>
        <v>153839.015625</v>
      </c>
      <c r="C23" s="12"/>
      <c r="D23" s="12">
        <v>153839.015625</v>
      </c>
      <c r="E23" s="12"/>
      <c r="F23" s="12"/>
      <c r="G23" s="12"/>
      <c r="H23" s="12"/>
      <c r="I23" s="12"/>
      <c r="J23" s="12"/>
      <c r="K23" s="12"/>
      <c r="L23" s="12"/>
      <c r="M23" s="12"/>
      <c r="N23" s="12"/>
      <c r="O23" s="12"/>
      <c r="P23" s="12"/>
      <c r="Q23" s="12">
        <f t="shared" si="14"/>
        <v>0</v>
      </c>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x14ac:dyDescent="0.25">
      <c r="A24" s="8" t="s">
        <v>68</v>
      </c>
      <c r="B24" s="12">
        <f t="shared" si="0"/>
        <v>0</v>
      </c>
      <c r="C24" s="12"/>
      <c r="D24" s="12"/>
      <c r="E24" s="12"/>
      <c r="F24" s="12"/>
      <c r="G24" s="12"/>
      <c r="H24" s="12"/>
      <c r="I24" s="12"/>
      <c r="J24" s="12"/>
      <c r="K24" s="12"/>
      <c r="L24" s="12"/>
      <c r="M24" s="12"/>
      <c r="N24" s="12"/>
      <c r="O24" s="12"/>
      <c r="P24" s="12"/>
      <c r="Q24" s="12">
        <f t="shared" si="14"/>
        <v>0</v>
      </c>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x14ac:dyDescent="0.25">
      <c r="A25" s="8" t="s">
        <v>165</v>
      </c>
      <c r="B25" s="12">
        <f t="shared" si="0"/>
        <v>0</v>
      </c>
      <c r="C25" s="12"/>
      <c r="D25" s="12"/>
      <c r="E25" s="12"/>
      <c r="F25" s="12"/>
      <c r="G25" s="12"/>
      <c r="H25" s="12"/>
      <c r="I25" s="12"/>
      <c r="J25" s="12">
        <v>1242414.5</v>
      </c>
      <c r="K25" s="12"/>
      <c r="L25" s="12"/>
      <c r="M25" s="12"/>
      <c r="N25" s="12"/>
      <c r="O25" s="12"/>
      <c r="P25" s="12"/>
      <c r="Q25" s="12">
        <f t="shared" si="14"/>
        <v>0</v>
      </c>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x14ac:dyDescent="0.25">
      <c r="A26" s="8" t="s">
        <v>69</v>
      </c>
      <c r="B26" s="12">
        <f t="shared" si="0"/>
        <v>0</v>
      </c>
      <c r="C26" s="12"/>
      <c r="D26" s="12"/>
      <c r="E26" s="12"/>
      <c r="F26" s="12"/>
      <c r="G26" s="12"/>
      <c r="H26" s="12"/>
      <c r="I26" s="12"/>
      <c r="J26" s="12"/>
      <c r="K26" s="12"/>
      <c r="L26" s="12"/>
      <c r="M26" s="12"/>
      <c r="N26" s="12"/>
      <c r="O26" s="12"/>
      <c r="P26" s="12"/>
      <c r="Q26" s="12">
        <f t="shared" si="14"/>
        <v>0</v>
      </c>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x14ac:dyDescent="0.25">
      <c r="A27" s="8" t="s">
        <v>166</v>
      </c>
      <c r="B27" s="12">
        <f t="shared" si="0"/>
        <v>0</v>
      </c>
      <c r="C27" s="12"/>
      <c r="D27" s="12"/>
      <c r="E27" s="12"/>
      <c r="F27" s="12"/>
      <c r="G27" s="12"/>
      <c r="H27" s="12"/>
      <c r="I27" s="12"/>
      <c r="J27" s="12"/>
      <c r="K27" s="12"/>
      <c r="L27" s="12"/>
      <c r="M27" s="12"/>
      <c r="N27" s="12"/>
      <c r="O27" s="12"/>
      <c r="P27" s="12"/>
      <c r="Q27" s="12">
        <f t="shared" si="14"/>
        <v>0</v>
      </c>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x14ac:dyDescent="0.25">
      <c r="A28" s="8" t="s">
        <v>70</v>
      </c>
      <c r="B28" s="12">
        <f t="shared" si="0"/>
        <v>0</v>
      </c>
      <c r="C28" s="12"/>
      <c r="D28" s="12"/>
      <c r="E28" s="12"/>
      <c r="F28" s="12"/>
      <c r="G28" s="12"/>
      <c r="H28" s="12"/>
      <c r="I28" s="12"/>
      <c r="J28" s="12"/>
      <c r="K28" s="12"/>
      <c r="L28" s="12"/>
      <c r="M28" s="12"/>
      <c r="N28" s="12"/>
      <c r="O28" s="12"/>
      <c r="P28" s="12"/>
      <c r="Q28" s="12">
        <f t="shared" si="14"/>
        <v>0</v>
      </c>
      <c r="R28" s="12"/>
      <c r="S28" s="12"/>
      <c r="T28" s="12"/>
      <c r="U28" s="12"/>
      <c r="V28" s="12"/>
      <c r="W28" s="12">
        <f>SUM(X28:AB28)</f>
        <v>22508730</v>
      </c>
      <c r="X28" s="12">
        <v>21455470</v>
      </c>
      <c r="Y28" s="12">
        <v>1053260</v>
      </c>
      <c r="Z28" s="12"/>
      <c r="AA28" s="12"/>
      <c r="AB28" s="12"/>
      <c r="AC28" s="12"/>
      <c r="AD28" s="12"/>
      <c r="AE28" s="12"/>
      <c r="AF28" s="12"/>
      <c r="AG28" s="12"/>
      <c r="AH28" s="12"/>
      <c r="AI28" s="12"/>
      <c r="AJ28" s="12"/>
      <c r="AK28" s="12"/>
      <c r="AL28" s="12"/>
      <c r="AM28" s="12">
        <v>236784.171875</v>
      </c>
      <c r="AN28" s="12"/>
      <c r="AO28" s="12"/>
      <c r="AP28" s="12"/>
      <c r="AQ28" s="12"/>
      <c r="AR28" s="12"/>
      <c r="AS28" s="12"/>
      <c r="AT28" s="12"/>
      <c r="AU28" s="12"/>
      <c r="AV28" s="12"/>
      <c r="AW28" s="12"/>
      <c r="AX28" s="12"/>
      <c r="AY28" s="12"/>
      <c r="AZ28" s="12"/>
      <c r="BA28" s="12"/>
      <c r="BB28" s="12"/>
      <c r="BC28" s="12"/>
      <c r="BD28" s="12"/>
      <c r="BE28" s="12"/>
    </row>
    <row r="29" spans="1:62" ht="13.5" x14ac:dyDescent="0.25">
      <c r="A29" s="8" t="s">
        <v>71</v>
      </c>
      <c r="B29" s="12">
        <f t="shared" si="0"/>
        <v>39635496</v>
      </c>
      <c r="C29" s="12"/>
      <c r="D29" s="12"/>
      <c r="E29" s="12">
        <v>39635496</v>
      </c>
      <c r="F29" s="12"/>
      <c r="G29" s="12"/>
      <c r="H29" s="12"/>
      <c r="I29" s="12"/>
      <c r="J29" s="12"/>
      <c r="K29" s="12"/>
      <c r="L29" s="12"/>
      <c r="M29" s="12"/>
      <c r="N29" s="12"/>
      <c r="O29" s="12"/>
      <c r="P29" s="12"/>
      <c r="Q29" s="12">
        <f t="shared" si="14"/>
        <v>0</v>
      </c>
      <c r="R29" s="12"/>
      <c r="S29" s="12"/>
      <c r="T29" s="12"/>
      <c r="U29" s="12"/>
      <c r="V29" s="12">
        <v>84533.9296875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x14ac:dyDescent="0.25">
      <c r="A30" s="8" t="s">
        <v>72</v>
      </c>
      <c r="B30" s="12">
        <f t="shared" si="0"/>
        <v>0</v>
      </c>
      <c r="C30" s="12"/>
      <c r="D30" s="12"/>
      <c r="E30" s="12"/>
      <c r="F30" s="12"/>
      <c r="G30" s="12"/>
      <c r="H30" s="12"/>
      <c r="I30" s="12"/>
      <c r="J30" s="12"/>
      <c r="K30" s="12"/>
      <c r="L30" s="12"/>
      <c r="M30" s="12"/>
      <c r="N30" s="12"/>
      <c r="O30" s="12"/>
      <c r="P30" s="12"/>
      <c r="Q30" s="12">
        <f t="shared" si="14"/>
        <v>0</v>
      </c>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
      <c r="A31" s="13" t="s">
        <v>73</v>
      </c>
      <c r="B31" s="14">
        <f t="shared" si="0"/>
        <v>0</v>
      </c>
      <c r="C31" s="14">
        <v>0</v>
      </c>
      <c r="D31" s="14">
        <f>SUM(D32:D42)</f>
        <v>0</v>
      </c>
      <c r="E31" s="14">
        <f t="shared" ref="E31:L31" si="15">SUM(E32:E42)</f>
        <v>0</v>
      </c>
      <c r="F31" s="14">
        <f t="shared" si="15"/>
        <v>0</v>
      </c>
      <c r="G31" s="14">
        <f t="shared" si="15"/>
        <v>0</v>
      </c>
      <c r="H31" s="14">
        <f t="shared" si="15"/>
        <v>0</v>
      </c>
      <c r="I31" s="14">
        <f t="shared" si="15"/>
        <v>0</v>
      </c>
      <c r="J31" s="14">
        <f t="shared" si="15"/>
        <v>0</v>
      </c>
      <c r="K31" s="14">
        <f t="shared" si="15"/>
        <v>0</v>
      </c>
      <c r="L31" s="14">
        <f t="shared" si="15"/>
        <v>0</v>
      </c>
      <c r="M31" s="14">
        <f>SUM(M32:M42)</f>
        <v>1236.069580078125</v>
      </c>
      <c r="N31" s="14">
        <v>0</v>
      </c>
      <c r="O31" s="14">
        <v>0</v>
      </c>
      <c r="P31" s="14">
        <f t="shared" ref="P31:BE31" si="16">SUM(P32:P42)</f>
        <v>0</v>
      </c>
      <c r="Q31" s="14">
        <f t="shared" si="16"/>
        <v>0</v>
      </c>
      <c r="R31" s="14">
        <f t="shared" si="16"/>
        <v>0</v>
      </c>
      <c r="S31" s="14">
        <f t="shared" si="16"/>
        <v>0</v>
      </c>
      <c r="T31" s="14">
        <f t="shared" si="16"/>
        <v>0</v>
      </c>
      <c r="U31" s="14">
        <f t="shared" si="16"/>
        <v>0</v>
      </c>
      <c r="V31" s="14">
        <f t="shared" si="16"/>
        <v>25082</v>
      </c>
      <c r="W31" s="14">
        <f t="shared" si="2"/>
        <v>0</v>
      </c>
      <c r="X31" s="14">
        <f t="shared" si="16"/>
        <v>0</v>
      </c>
      <c r="Y31" s="14">
        <f t="shared" si="16"/>
        <v>0</v>
      </c>
      <c r="Z31" s="14">
        <f t="shared" si="16"/>
        <v>0</v>
      </c>
      <c r="AA31" s="14">
        <f t="shared" si="16"/>
        <v>0</v>
      </c>
      <c r="AB31" s="14">
        <f t="shared" si="16"/>
        <v>0</v>
      </c>
      <c r="AC31" s="14">
        <f t="shared" si="16"/>
        <v>4398.73828125</v>
      </c>
      <c r="AD31" s="14">
        <f t="shared" si="16"/>
        <v>0</v>
      </c>
      <c r="AE31" s="14">
        <f t="shared" si="16"/>
        <v>0</v>
      </c>
      <c r="AF31" s="14">
        <f t="shared" si="16"/>
        <v>0</v>
      </c>
      <c r="AG31" s="14">
        <f t="shared" si="16"/>
        <v>0</v>
      </c>
      <c r="AH31" s="14">
        <f t="shared" si="16"/>
        <v>0</v>
      </c>
      <c r="AI31" s="14">
        <f t="shared" si="16"/>
        <v>0</v>
      </c>
      <c r="AJ31" s="14">
        <f t="shared" si="16"/>
        <v>0</v>
      </c>
      <c r="AK31" s="14">
        <f t="shared" si="16"/>
        <v>0</v>
      </c>
      <c r="AL31" s="14">
        <f t="shared" si="16"/>
        <v>0</v>
      </c>
      <c r="AM31" s="14">
        <f t="shared" si="16"/>
        <v>0</v>
      </c>
      <c r="AN31" s="14">
        <f t="shared" si="16"/>
        <v>0</v>
      </c>
      <c r="AO31" s="14">
        <f t="shared" si="16"/>
        <v>0</v>
      </c>
      <c r="AP31" s="14">
        <f t="shared" si="16"/>
        <v>0</v>
      </c>
      <c r="AQ31" s="14">
        <f t="shared" si="16"/>
        <v>0</v>
      </c>
      <c r="AR31" s="14">
        <f t="shared" si="16"/>
        <v>0</v>
      </c>
      <c r="AS31" s="14">
        <f t="shared" si="16"/>
        <v>0</v>
      </c>
      <c r="AT31" s="14">
        <f t="shared" si="16"/>
        <v>0</v>
      </c>
      <c r="AU31" s="14">
        <f t="shared" si="16"/>
        <v>0</v>
      </c>
      <c r="AV31" s="14">
        <f>SUM(AV32:AV42)</f>
        <v>0</v>
      </c>
      <c r="AW31" s="14">
        <f t="shared" si="16"/>
        <v>0</v>
      </c>
      <c r="AX31" s="14">
        <v>0</v>
      </c>
      <c r="AY31" s="14">
        <f t="shared" si="16"/>
        <v>0</v>
      </c>
      <c r="AZ31" s="14">
        <f t="shared" si="16"/>
        <v>0</v>
      </c>
      <c r="BA31" s="14">
        <f t="shared" si="16"/>
        <v>0</v>
      </c>
      <c r="BB31" s="14">
        <f t="shared" si="16"/>
        <v>0</v>
      </c>
      <c r="BC31" s="14">
        <f t="shared" si="16"/>
        <v>0</v>
      </c>
      <c r="BD31" s="14">
        <f>SUM(BD32:BD42)</f>
        <v>38499039</v>
      </c>
      <c r="BE31" s="14">
        <f t="shared" si="16"/>
        <v>0</v>
      </c>
      <c r="BG31" s="7"/>
      <c r="BH31" s="7"/>
      <c r="BI31" s="7"/>
      <c r="BJ31" s="7"/>
    </row>
    <row r="32" spans="1:62" ht="13.5" x14ac:dyDescent="0.25">
      <c r="A32" s="8" t="s">
        <v>74</v>
      </c>
      <c r="B32" s="12">
        <f t="shared" si="0"/>
        <v>0</v>
      </c>
      <c r="C32" s="12"/>
      <c r="D32" s="12"/>
      <c r="E32" s="12"/>
      <c r="F32" s="12"/>
      <c r="G32" s="12"/>
      <c r="H32" s="12"/>
      <c r="I32" s="12"/>
      <c r="J32" s="12"/>
      <c r="K32" s="12"/>
      <c r="L32" s="12"/>
      <c r="M32" s="12"/>
      <c r="N32" s="12"/>
      <c r="O32" s="12"/>
      <c r="P32" s="12"/>
      <c r="Q32" s="12">
        <f t="shared" si="14"/>
        <v>0</v>
      </c>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v>3253000</v>
      </c>
      <c r="BE32" s="12"/>
    </row>
    <row r="33" spans="1:64" ht="13.5" x14ac:dyDescent="0.25">
      <c r="A33" s="8" t="s">
        <v>75</v>
      </c>
      <c r="B33" s="12">
        <f t="shared" si="0"/>
        <v>0</v>
      </c>
      <c r="C33" s="12"/>
      <c r="D33" s="12"/>
      <c r="E33" s="12"/>
      <c r="F33" s="12"/>
      <c r="G33" s="12"/>
      <c r="H33" s="12"/>
      <c r="I33" s="12"/>
      <c r="J33" s="12"/>
      <c r="K33" s="12"/>
      <c r="L33" s="12"/>
      <c r="M33" s="12"/>
      <c r="N33" s="12"/>
      <c r="O33" s="12"/>
      <c r="P33" s="12"/>
      <c r="Q33" s="12">
        <f t="shared" si="14"/>
        <v>0</v>
      </c>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x14ac:dyDescent="0.25">
      <c r="A34" s="8" t="s">
        <v>66</v>
      </c>
      <c r="B34" s="12">
        <f t="shared" si="0"/>
        <v>0</v>
      </c>
      <c r="C34" s="12"/>
      <c r="D34" s="12"/>
      <c r="E34" s="12"/>
      <c r="F34" s="12"/>
      <c r="G34" s="12"/>
      <c r="H34" s="12"/>
      <c r="I34" s="12"/>
      <c r="J34" s="12"/>
      <c r="K34" s="12"/>
      <c r="L34" s="12"/>
      <c r="M34" s="12"/>
      <c r="N34" s="12"/>
      <c r="O34" s="12"/>
      <c r="P34" s="12"/>
      <c r="Q34" s="12">
        <f t="shared" si="14"/>
        <v>0</v>
      </c>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x14ac:dyDescent="0.25">
      <c r="A35" s="8" t="s">
        <v>67</v>
      </c>
      <c r="B35" s="12">
        <f t="shared" si="0"/>
        <v>0</v>
      </c>
      <c r="C35" s="12"/>
      <c r="D35" s="12"/>
      <c r="E35" s="12"/>
      <c r="F35" s="12"/>
      <c r="G35" s="12"/>
      <c r="H35" s="12"/>
      <c r="I35" s="12"/>
      <c r="J35" s="12"/>
      <c r="K35" s="12"/>
      <c r="L35" s="12"/>
      <c r="M35" s="12"/>
      <c r="N35" s="12"/>
      <c r="O35" s="12"/>
      <c r="P35" s="12"/>
      <c r="Q35" s="12">
        <f t="shared" si="14"/>
        <v>0</v>
      </c>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x14ac:dyDescent="0.25">
      <c r="A36" s="8" t="s">
        <v>68</v>
      </c>
      <c r="B36" s="12">
        <f t="shared" si="0"/>
        <v>0</v>
      </c>
      <c r="C36" s="12"/>
      <c r="D36" s="12"/>
      <c r="E36" s="12"/>
      <c r="F36" s="12"/>
      <c r="G36" s="12"/>
      <c r="H36" s="12"/>
      <c r="I36" s="12"/>
      <c r="J36" s="12"/>
      <c r="K36" s="12"/>
      <c r="L36" s="12"/>
      <c r="M36" s="12"/>
      <c r="N36" s="12"/>
      <c r="O36" s="12"/>
      <c r="P36" s="12"/>
      <c r="Q36" s="12">
        <f t="shared" si="14"/>
        <v>0</v>
      </c>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x14ac:dyDescent="0.25">
      <c r="A37" s="8" t="s">
        <v>76</v>
      </c>
      <c r="B37" s="12">
        <f t="shared" si="0"/>
        <v>0</v>
      </c>
      <c r="C37" s="12"/>
      <c r="D37" s="12"/>
      <c r="E37" s="12"/>
      <c r="F37" s="12"/>
      <c r="G37" s="12"/>
      <c r="H37" s="12"/>
      <c r="I37" s="12"/>
      <c r="J37" s="12"/>
      <c r="K37" s="12"/>
      <c r="L37" s="12"/>
      <c r="M37" s="12"/>
      <c r="N37" s="12"/>
      <c r="O37" s="12"/>
      <c r="P37" s="12"/>
      <c r="Q37" s="12">
        <f t="shared" si="14"/>
        <v>0</v>
      </c>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x14ac:dyDescent="0.25">
      <c r="A38" s="8" t="s">
        <v>70</v>
      </c>
      <c r="B38" s="12">
        <f t="shared" si="0"/>
        <v>0</v>
      </c>
      <c r="C38" s="12"/>
      <c r="D38" s="12"/>
      <c r="E38" s="12"/>
      <c r="F38" s="12"/>
      <c r="G38" s="12"/>
      <c r="H38" s="12"/>
      <c r="I38" s="12"/>
      <c r="J38" s="12"/>
      <c r="K38" s="12"/>
      <c r="L38" s="12"/>
      <c r="M38" s="12"/>
      <c r="N38" s="12"/>
      <c r="O38" s="12"/>
      <c r="P38" s="12"/>
      <c r="Q38" s="12">
        <f t="shared" si="14"/>
        <v>0</v>
      </c>
      <c r="R38" s="12"/>
      <c r="S38" s="12"/>
      <c r="T38" s="12"/>
      <c r="U38" s="12"/>
      <c r="V38" s="12"/>
      <c r="W38" s="12">
        <f t="shared" si="2"/>
        <v>0</v>
      </c>
      <c r="X38" s="12"/>
      <c r="Y38" s="12"/>
      <c r="Z38" s="12"/>
      <c r="AA38" s="12"/>
      <c r="AB38" s="12"/>
      <c r="AC38" s="12">
        <v>4398.73828125</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12404280</v>
      </c>
      <c r="BE38" s="12"/>
    </row>
    <row r="39" spans="1:64" ht="13.5" x14ac:dyDescent="0.25">
      <c r="A39" s="22" t="s">
        <v>125</v>
      </c>
      <c r="B39" s="12">
        <f t="shared" si="0"/>
        <v>0</v>
      </c>
      <c r="C39" s="12"/>
      <c r="D39" s="12"/>
      <c r="E39" s="12"/>
      <c r="F39" s="12"/>
      <c r="G39" s="12"/>
      <c r="H39" s="12"/>
      <c r="I39" s="12"/>
      <c r="J39" s="12"/>
      <c r="K39" s="12"/>
      <c r="L39" s="12"/>
      <c r="M39" s="12">
        <v>1236.069580078125</v>
      </c>
      <c r="N39" s="12"/>
      <c r="O39" s="12"/>
      <c r="P39" s="12"/>
      <c r="Q39" s="12">
        <f t="shared" si="14"/>
        <v>0</v>
      </c>
      <c r="R39" s="12"/>
      <c r="S39" s="12"/>
      <c r="T39" s="12"/>
      <c r="U39" s="12"/>
      <c r="V39" s="12">
        <v>25082</v>
      </c>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18740000</v>
      </c>
      <c r="BE39" s="12"/>
    </row>
    <row r="40" spans="1:64" ht="13.5" x14ac:dyDescent="0.25">
      <c r="A40" s="8" t="s">
        <v>77</v>
      </c>
      <c r="B40" s="12">
        <f t="shared" si="0"/>
        <v>0</v>
      </c>
      <c r="C40" s="12"/>
      <c r="D40" s="12"/>
      <c r="E40" s="12"/>
      <c r="F40" s="12"/>
      <c r="G40" s="12"/>
      <c r="H40" s="12"/>
      <c r="I40" s="12"/>
      <c r="J40" s="12"/>
      <c r="K40" s="12"/>
      <c r="L40" s="12"/>
      <c r="M40" s="12"/>
      <c r="N40" s="12"/>
      <c r="O40" s="12"/>
      <c r="P40" s="12"/>
      <c r="Q40" s="12">
        <f t="shared" si="14"/>
        <v>0</v>
      </c>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ht="13.5" x14ac:dyDescent="0.25">
      <c r="A41" s="8" t="s">
        <v>78</v>
      </c>
      <c r="B41" s="12">
        <f t="shared" si="0"/>
        <v>0</v>
      </c>
      <c r="C41" s="12"/>
      <c r="D41" s="12"/>
      <c r="E41" s="12"/>
      <c r="F41" s="12"/>
      <c r="G41" s="12"/>
      <c r="H41" s="12"/>
      <c r="I41" s="12"/>
      <c r="J41" s="12"/>
      <c r="K41" s="12"/>
      <c r="L41" s="12"/>
      <c r="M41" s="12"/>
      <c r="N41" s="12"/>
      <c r="O41" s="12"/>
      <c r="P41" s="12"/>
      <c r="Q41" s="12">
        <f t="shared" si="14"/>
        <v>0</v>
      </c>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x14ac:dyDescent="0.25">
      <c r="A42" s="8" t="s">
        <v>79</v>
      </c>
      <c r="B42" s="12">
        <f t="shared" si="0"/>
        <v>0</v>
      </c>
      <c r="C42" s="12"/>
      <c r="D42" s="12"/>
      <c r="E42" s="12"/>
      <c r="F42" s="12"/>
      <c r="G42" s="12"/>
      <c r="H42" s="12"/>
      <c r="I42" s="12"/>
      <c r="J42" s="12"/>
      <c r="K42" s="12"/>
      <c r="L42" s="12"/>
      <c r="M42" s="12"/>
      <c r="N42" s="12"/>
      <c r="O42" s="12"/>
      <c r="P42" s="12"/>
      <c r="Q42" s="12">
        <f t="shared" si="14"/>
        <v>0</v>
      </c>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x14ac:dyDescent="0.25">
      <c r="A43" s="22" t="s">
        <v>127</v>
      </c>
      <c r="B43" s="12">
        <f t="shared" si="0"/>
        <v>0</v>
      </c>
      <c r="C43" s="12"/>
      <c r="D43" s="12"/>
      <c r="E43" s="12"/>
      <c r="F43" s="12"/>
      <c r="G43" s="12"/>
      <c r="H43" s="12"/>
      <c r="I43" s="12"/>
      <c r="J43" s="12"/>
      <c r="K43" s="12"/>
      <c r="L43" s="12"/>
      <c r="M43" s="12"/>
      <c r="N43" s="12"/>
      <c r="O43" s="12"/>
      <c r="P43" s="12"/>
      <c r="Q43" s="12">
        <f t="shared" si="14"/>
        <v>0</v>
      </c>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21919500</v>
      </c>
      <c r="BE43" s="12"/>
    </row>
    <row r="44" spans="1:64" s="2" customFormat="1" ht="15.75" x14ac:dyDescent="0.2">
      <c r="A44" s="13" t="s">
        <v>80</v>
      </c>
      <c r="B44" s="14">
        <f t="shared" si="0"/>
        <v>16907865.6875</v>
      </c>
      <c r="C44" s="14">
        <v>1917923</v>
      </c>
      <c r="D44" s="14">
        <f t="shared" ref="D44" si="17">D45+D59+D67</f>
        <v>0</v>
      </c>
      <c r="E44" s="14">
        <f>E45+E59+E67</f>
        <v>14989942.6875</v>
      </c>
      <c r="F44" s="14">
        <f t="shared" ref="F44:L44" si="18">F45+F59+F67</f>
        <v>0</v>
      </c>
      <c r="G44" s="14">
        <f t="shared" si="18"/>
        <v>0</v>
      </c>
      <c r="H44" s="14">
        <f t="shared" si="18"/>
        <v>0</v>
      </c>
      <c r="I44" s="14">
        <f t="shared" si="18"/>
        <v>0</v>
      </c>
      <c r="J44" s="14">
        <f t="shared" si="18"/>
        <v>202253.515625</v>
      </c>
      <c r="K44" s="14">
        <f t="shared" si="18"/>
        <v>0</v>
      </c>
      <c r="L44" s="14">
        <f t="shared" si="18"/>
        <v>0</v>
      </c>
      <c r="M44" s="14">
        <f>M45+M59+M67</f>
        <v>22510.663818359375</v>
      </c>
      <c r="N44" s="14">
        <v>0</v>
      </c>
      <c r="O44" s="14">
        <f t="shared" ref="O44:AS44" si="19">O45+O59+O67</f>
        <v>13164.2060546875</v>
      </c>
      <c r="P44" s="14">
        <f t="shared" si="19"/>
        <v>0</v>
      </c>
      <c r="Q44" s="14">
        <f t="shared" si="19"/>
        <v>0</v>
      </c>
      <c r="R44" s="14">
        <f t="shared" si="19"/>
        <v>0</v>
      </c>
      <c r="S44" s="14">
        <f t="shared" si="19"/>
        <v>0</v>
      </c>
      <c r="T44" s="14">
        <f t="shared" si="19"/>
        <v>0</v>
      </c>
      <c r="U44" s="14">
        <f t="shared" si="19"/>
        <v>0</v>
      </c>
      <c r="V44" s="14">
        <f t="shared" si="19"/>
        <v>81047.033779144287</v>
      </c>
      <c r="W44" s="14">
        <f t="shared" si="2"/>
        <v>0</v>
      </c>
      <c r="X44" s="14">
        <f t="shared" si="19"/>
        <v>0</v>
      </c>
      <c r="Y44" s="14">
        <f t="shared" si="19"/>
        <v>0</v>
      </c>
      <c r="Z44" s="14">
        <f t="shared" si="19"/>
        <v>0</v>
      </c>
      <c r="AA44" s="14">
        <f t="shared" si="19"/>
        <v>0</v>
      </c>
      <c r="AB44" s="14">
        <f t="shared" si="19"/>
        <v>0</v>
      </c>
      <c r="AC44" s="14">
        <f t="shared" si="19"/>
        <v>0</v>
      </c>
      <c r="AD44" s="14">
        <f t="shared" si="19"/>
        <v>0</v>
      </c>
      <c r="AE44" s="14">
        <f>AE45+AE59+AE67</f>
        <v>456359.81898498535</v>
      </c>
      <c r="AF44" s="14">
        <f>AF45+AF59+AF67</f>
        <v>10855633.141113281</v>
      </c>
      <c r="AG44" s="14">
        <f>AG45+AG59+AG67</f>
        <v>22080.3515625</v>
      </c>
      <c r="AH44" s="14">
        <f t="shared" si="19"/>
        <v>0</v>
      </c>
      <c r="AI44" s="14">
        <f t="shared" si="19"/>
        <v>2292181.09375</v>
      </c>
      <c r="AJ44" s="14">
        <f t="shared" si="19"/>
        <v>517404.54772567749</v>
      </c>
      <c r="AK44" s="14">
        <f t="shared" si="19"/>
        <v>12597876.474121094</v>
      </c>
      <c r="AL44" s="14">
        <f t="shared" si="19"/>
        <v>554143.89389801025</v>
      </c>
      <c r="AM44" s="14">
        <f t="shared" si="19"/>
        <v>0</v>
      </c>
      <c r="AN44" s="14">
        <f>AN45+AN59+AN67+AN72</f>
        <v>85722.409606933594</v>
      </c>
      <c r="AO44" s="14">
        <f t="shared" ref="AO44:AR44" si="20">AO45+AO59+AO67+AO72</f>
        <v>539480.3984375</v>
      </c>
      <c r="AP44" s="14">
        <f t="shared" si="20"/>
        <v>349616.021484375</v>
      </c>
      <c r="AQ44" s="14">
        <f t="shared" si="20"/>
        <v>12899.944183349609</v>
      </c>
      <c r="AR44" s="14">
        <f t="shared" si="20"/>
        <v>0</v>
      </c>
      <c r="AS44" s="14">
        <f t="shared" si="19"/>
        <v>2712000</v>
      </c>
      <c r="AT44" s="14">
        <f>AT45+AT59+AT67</f>
        <v>0</v>
      </c>
      <c r="AU44" s="14">
        <f t="shared" ref="AU44:BC44" si="21">AU45+AU59+AU67</f>
        <v>0</v>
      </c>
      <c r="AV44" s="14">
        <f t="shared" si="21"/>
        <v>0</v>
      </c>
      <c r="AW44" s="14">
        <f t="shared" si="21"/>
        <v>0</v>
      </c>
      <c r="AX44" s="14">
        <v>931.67</v>
      </c>
      <c r="AY44" s="14">
        <f t="shared" si="21"/>
        <v>0</v>
      </c>
      <c r="AZ44" s="14">
        <f t="shared" si="21"/>
        <v>0</v>
      </c>
      <c r="BA44" s="14">
        <f t="shared" si="21"/>
        <v>0</v>
      </c>
      <c r="BB44" s="14">
        <f t="shared" si="21"/>
        <v>0</v>
      </c>
      <c r="BC44" s="14">
        <f t="shared" si="21"/>
        <v>0</v>
      </c>
      <c r="BD44" s="14">
        <f>BD45+BD59+BD67</f>
        <v>215599396.26953125</v>
      </c>
      <c r="BE44" s="14">
        <f>BE45+BE59+BE67</f>
        <v>0</v>
      </c>
      <c r="BF44" s="6"/>
      <c r="BG44" s="6"/>
      <c r="BH44" s="6"/>
      <c r="BI44" s="6"/>
      <c r="BJ44" s="6"/>
      <c r="BK44" s="6"/>
      <c r="BL44" s="6"/>
    </row>
    <row r="45" spans="1:64" s="2" customFormat="1" x14ac:dyDescent="0.2">
      <c r="A45" s="13" t="s">
        <v>81</v>
      </c>
      <c r="B45" s="14">
        <f t="shared" si="0"/>
        <v>13853867.550000001</v>
      </c>
      <c r="C45" s="14">
        <v>1900430.55</v>
      </c>
      <c r="D45" s="14">
        <f>SUM(D46:D58)</f>
        <v>0</v>
      </c>
      <c r="E45" s="14">
        <f t="shared" ref="E45:L45" si="22">SUM(E46:E58)</f>
        <v>11953437</v>
      </c>
      <c r="F45" s="14">
        <f>SUM(F46:F58)</f>
        <v>0</v>
      </c>
      <c r="G45" s="14">
        <f t="shared" si="22"/>
        <v>0</v>
      </c>
      <c r="H45" s="14">
        <f t="shared" si="22"/>
        <v>0</v>
      </c>
      <c r="I45" s="14">
        <f t="shared" si="22"/>
        <v>0</v>
      </c>
      <c r="J45" s="14">
        <f t="shared" si="22"/>
        <v>202253.515625</v>
      </c>
      <c r="K45" s="14">
        <f t="shared" si="22"/>
        <v>0</v>
      </c>
      <c r="L45" s="14">
        <f t="shared" si="22"/>
        <v>0</v>
      </c>
      <c r="M45" s="14">
        <f>SUM(M46:M58)</f>
        <v>22510.663818359375</v>
      </c>
      <c r="N45" s="14">
        <v>0</v>
      </c>
      <c r="O45" s="14">
        <f>SUM(O46:O58)</f>
        <v>13164.2060546875</v>
      </c>
      <c r="P45" s="14">
        <f t="shared" ref="P45:BC45" si="23">SUM(P46:P58)</f>
        <v>0</v>
      </c>
      <c r="Q45" s="14">
        <f t="shared" si="23"/>
        <v>0</v>
      </c>
      <c r="R45" s="14">
        <f t="shared" si="23"/>
        <v>0</v>
      </c>
      <c r="S45" s="14">
        <f t="shared" si="23"/>
        <v>0</v>
      </c>
      <c r="T45" s="14">
        <f t="shared" si="23"/>
        <v>0</v>
      </c>
      <c r="U45" s="14">
        <f t="shared" si="23"/>
        <v>0</v>
      </c>
      <c r="V45" s="14">
        <f t="shared" si="23"/>
        <v>79637.226161956787</v>
      </c>
      <c r="W45" s="14">
        <f t="shared" si="2"/>
        <v>0</v>
      </c>
      <c r="X45" s="14">
        <f t="shared" si="23"/>
        <v>0</v>
      </c>
      <c r="Y45" s="14">
        <f t="shared" si="23"/>
        <v>0</v>
      </c>
      <c r="Z45" s="14">
        <f t="shared" si="23"/>
        <v>0</v>
      </c>
      <c r="AA45" s="14">
        <f t="shared" si="23"/>
        <v>0</v>
      </c>
      <c r="AB45" s="14">
        <f t="shared" si="23"/>
        <v>0</v>
      </c>
      <c r="AC45" s="14">
        <f t="shared" si="23"/>
        <v>0</v>
      </c>
      <c r="AD45" s="14">
        <f t="shared" si="23"/>
        <v>0</v>
      </c>
      <c r="AE45" s="14">
        <f t="shared" si="23"/>
        <v>177004.10023498535</v>
      </c>
      <c r="AF45" s="14">
        <f>SUM(AF46:AF58)</f>
        <v>23601.7978515625</v>
      </c>
      <c r="AG45" s="14">
        <f>SUM(AG46:AG58)</f>
        <v>0</v>
      </c>
      <c r="AH45" s="14">
        <f t="shared" si="23"/>
        <v>0</v>
      </c>
      <c r="AI45" s="14">
        <f t="shared" si="23"/>
        <v>0</v>
      </c>
      <c r="AJ45" s="14">
        <f t="shared" si="23"/>
        <v>14558.878784179688</v>
      </c>
      <c r="AK45" s="14">
        <f t="shared" si="23"/>
        <v>1639750.640625</v>
      </c>
      <c r="AL45" s="14">
        <f t="shared" si="23"/>
        <v>545041.57200622559</v>
      </c>
      <c r="AM45" s="14">
        <f t="shared" si="23"/>
        <v>0</v>
      </c>
      <c r="AN45" s="14">
        <f t="shared" si="23"/>
        <v>0</v>
      </c>
      <c r="AO45" s="14">
        <f>SUM(AO46:AO58)</f>
        <v>0</v>
      </c>
      <c r="AP45" s="14">
        <f>SUM(AP46:AP58)</f>
        <v>0</v>
      </c>
      <c r="AQ45" s="14">
        <f t="shared" si="23"/>
        <v>0</v>
      </c>
      <c r="AR45" s="14">
        <f t="shared" si="23"/>
        <v>0</v>
      </c>
      <c r="AS45" s="14">
        <f t="shared" si="23"/>
        <v>0</v>
      </c>
      <c r="AT45" s="14">
        <f t="shared" si="23"/>
        <v>0</v>
      </c>
      <c r="AU45" s="14">
        <f t="shared" si="23"/>
        <v>0</v>
      </c>
      <c r="AV45" s="14">
        <f t="shared" si="23"/>
        <v>0</v>
      </c>
      <c r="AW45" s="14">
        <f t="shared" si="23"/>
        <v>0</v>
      </c>
      <c r="AX45" s="14">
        <v>0</v>
      </c>
      <c r="AY45" s="14">
        <f t="shared" si="23"/>
        <v>0</v>
      </c>
      <c r="AZ45" s="14">
        <f t="shared" si="23"/>
        <v>0</v>
      </c>
      <c r="BA45" s="14">
        <f t="shared" si="23"/>
        <v>0</v>
      </c>
      <c r="BB45" s="14">
        <f t="shared" si="23"/>
        <v>0</v>
      </c>
      <c r="BC45" s="14">
        <f t="shared" si="23"/>
        <v>0</v>
      </c>
      <c r="BD45" s="14">
        <f>SUM(BD46:BD58)</f>
        <v>111305064.04296875</v>
      </c>
      <c r="BE45" s="14">
        <f>SUM(BE46:BE58)</f>
        <v>0</v>
      </c>
      <c r="BF45" s="5"/>
    </row>
    <row r="46" spans="1:64" ht="13.5" x14ac:dyDescent="0.25">
      <c r="A46" s="22" t="s">
        <v>144</v>
      </c>
      <c r="B46" s="12">
        <f>D46+E46+F46+C46</f>
        <v>3273305</v>
      </c>
      <c r="C46" s="12">
        <v>535835</v>
      </c>
      <c r="D46" s="12"/>
      <c r="E46" s="12">
        <v>2737470</v>
      </c>
      <c r="F46" s="12"/>
      <c r="G46" s="12"/>
      <c r="H46" s="12"/>
      <c r="I46" s="12"/>
      <c r="J46" s="12">
        <v>202253.515625</v>
      </c>
      <c r="K46" s="12"/>
      <c r="L46" s="12"/>
      <c r="M46" s="12">
        <v>7204.10498046875</v>
      </c>
      <c r="N46" s="12">
        <v>23666</v>
      </c>
      <c r="O46" s="12">
        <v>13164.2060546875</v>
      </c>
      <c r="P46" s="12"/>
      <c r="Q46" s="12">
        <f t="shared" ref="Q46:Q58" si="24">SUM(R46:U46)</f>
        <v>0</v>
      </c>
      <c r="R46" s="12"/>
      <c r="S46" s="12"/>
      <c r="T46" s="12"/>
      <c r="U46" s="12"/>
      <c r="V46" s="12">
        <v>10285.41015625</v>
      </c>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23147800</v>
      </c>
      <c r="BE46" s="12"/>
    </row>
    <row r="47" spans="1:64" ht="13.5" x14ac:dyDescent="0.25">
      <c r="A47" s="22" t="s">
        <v>145</v>
      </c>
      <c r="B47" s="12">
        <f t="shared" si="0"/>
        <v>2253014</v>
      </c>
      <c r="C47" s="12">
        <v>15922</v>
      </c>
      <c r="D47" s="12"/>
      <c r="E47" s="12">
        <v>2237092</v>
      </c>
      <c r="F47" s="12"/>
      <c r="G47" s="12"/>
      <c r="H47" s="12"/>
      <c r="I47" s="12"/>
      <c r="J47" s="12"/>
      <c r="K47" s="12"/>
      <c r="L47" s="12"/>
      <c r="M47" s="12">
        <v>5609.80322265625</v>
      </c>
      <c r="N47" s="12"/>
      <c r="O47" s="12"/>
      <c r="P47" s="12"/>
      <c r="Q47" s="12">
        <f t="shared" si="24"/>
        <v>0</v>
      </c>
      <c r="R47" s="12"/>
      <c r="S47" s="12"/>
      <c r="T47" s="12"/>
      <c r="U47" s="12"/>
      <c r="V47" s="12">
        <v>45578.08203125</v>
      </c>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9755143</v>
      </c>
      <c r="BE47" s="12"/>
    </row>
    <row r="48" spans="1:64" ht="13.5" x14ac:dyDescent="0.25">
      <c r="A48" s="8" t="s">
        <v>82</v>
      </c>
      <c r="B48" s="12">
        <f t="shared" si="0"/>
        <v>1802167.55</v>
      </c>
      <c r="C48" s="12">
        <v>1232390.55</v>
      </c>
      <c r="D48" s="12"/>
      <c r="E48" s="12">
        <v>569777</v>
      </c>
      <c r="F48" s="12"/>
      <c r="G48" s="12"/>
      <c r="H48" s="12"/>
      <c r="I48" s="12"/>
      <c r="J48" s="12"/>
      <c r="K48" s="12"/>
      <c r="L48" s="12"/>
      <c r="M48" s="12">
        <v>1597.6209716796875</v>
      </c>
      <c r="N48" s="12"/>
      <c r="O48" s="12"/>
      <c r="P48" s="12"/>
      <c r="Q48" s="12">
        <f t="shared" si="24"/>
        <v>0</v>
      </c>
      <c r="R48" s="12"/>
      <c r="S48" s="12"/>
      <c r="T48" s="12"/>
      <c r="U48" s="12"/>
      <c r="V48" s="12">
        <v>485.6510009765625</v>
      </c>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16400129</v>
      </c>
      <c r="BE48" s="12"/>
    </row>
    <row r="49" spans="1:58" ht="13.5" x14ac:dyDescent="0.25">
      <c r="A49" s="22" t="s">
        <v>146</v>
      </c>
      <c r="B49" s="12">
        <f t="shared" si="0"/>
        <v>1289026</v>
      </c>
      <c r="C49" s="12"/>
      <c r="D49" s="12"/>
      <c r="E49" s="12">
        <v>1289026</v>
      </c>
      <c r="F49" s="12"/>
      <c r="G49" s="12"/>
      <c r="H49" s="12"/>
      <c r="I49" s="12"/>
      <c r="J49" s="12"/>
      <c r="K49" s="12"/>
      <c r="L49" s="12"/>
      <c r="M49" s="12">
        <v>368.42001342773438</v>
      </c>
      <c r="N49" s="12"/>
      <c r="O49" s="12"/>
      <c r="P49" s="12"/>
      <c r="Q49" s="12">
        <f t="shared" si="24"/>
        <v>0</v>
      </c>
      <c r="R49" s="12"/>
      <c r="S49" s="12"/>
      <c r="T49" s="12"/>
      <c r="U49" s="12"/>
      <c r="V49" s="12">
        <v>15164.283203125</v>
      </c>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2118800</v>
      </c>
      <c r="BE49" s="12"/>
    </row>
    <row r="50" spans="1:58" ht="13.5" x14ac:dyDescent="0.25">
      <c r="A50" s="8" t="s">
        <v>83</v>
      </c>
      <c r="B50" s="12">
        <f t="shared" si="0"/>
        <v>0</v>
      </c>
      <c r="C50" s="12"/>
      <c r="D50" s="12"/>
      <c r="E50" s="12"/>
      <c r="F50" s="12"/>
      <c r="G50" s="12"/>
      <c r="H50" s="12"/>
      <c r="I50" s="12"/>
      <c r="J50" s="12"/>
      <c r="K50" s="12"/>
      <c r="L50" s="12"/>
      <c r="M50" s="12"/>
      <c r="N50" s="12"/>
      <c r="O50" s="12"/>
      <c r="P50" s="12"/>
      <c r="Q50" s="12">
        <f t="shared" si="24"/>
        <v>0</v>
      </c>
      <c r="R50" s="12"/>
      <c r="S50" s="12"/>
      <c r="T50" s="12"/>
      <c r="U50" s="12"/>
      <c r="V50" s="12">
        <v>671.36700439453125</v>
      </c>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37042.15625</v>
      </c>
      <c r="BE50" s="12"/>
    </row>
    <row r="51" spans="1:58" ht="13.5" x14ac:dyDescent="0.25">
      <c r="A51" s="22" t="s">
        <v>147</v>
      </c>
      <c r="B51" s="12">
        <f t="shared" si="0"/>
        <v>0</v>
      </c>
      <c r="C51" s="12"/>
      <c r="D51" s="12"/>
      <c r="E51" s="12"/>
      <c r="F51" s="12"/>
      <c r="G51" s="12"/>
      <c r="H51" s="12"/>
      <c r="I51" s="12"/>
      <c r="J51" s="12"/>
      <c r="K51" s="12"/>
      <c r="L51" s="12"/>
      <c r="M51" s="12">
        <v>591.05401611328125</v>
      </c>
      <c r="N51" s="12"/>
      <c r="O51" s="12"/>
      <c r="P51" s="12"/>
      <c r="Q51" s="12">
        <f t="shared" si="24"/>
        <v>0</v>
      </c>
      <c r="R51" s="12"/>
      <c r="S51" s="12"/>
      <c r="T51" s="12"/>
      <c r="U51" s="12"/>
      <c r="V51" s="12">
        <v>1154.0989990234375</v>
      </c>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53230.07421875</v>
      </c>
      <c r="BE51" s="12"/>
    </row>
    <row r="52" spans="1:58" ht="13.5" x14ac:dyDescent="0.25">
      <c r="A52" s="22" t="s">
        <v>148</v>
      </c>
      <c r="B52" s="12">
        <f t="shared" si="0"/>
        <v>9156</v>
      </c>
      <c r="C52" s="12"/>
      <c r="D52" s="12"/>
      <c r="E52" s="12">
        <v>9156</v>
      </c>
      <c r="F52" s="12"/>
      <c r="G52" s="12"/>
      <c r="H52" s="12"/>
      <c r="I52" s="12"/>
      <c r="J52" s="12"/>
      <c r="K52" s="12"/>
      <c r="L52" s="12"/>
      <c r="M52" s="12">
        <v>249.12399291992188</v>
      </c>
      <c r="N52" s="12"/>
      <c r="O52" s="12"/>
      <c r="P52" s="12"/>
      <c r="Q52" s="12">
        <f t="shared" si="24"/>
        <v>0</v>
      </c>
      <c r="R52" s="12"/>
      <c r="S52" s="12"/>
      <c r="T52" s="12"/>
      <c r="U52" s="12"/>
      <c r="V52" s="12"/>
      <c r="W52" s="12">
        <f t="shared" si="2"/>
        <v>0</v>
      </c>
      <c r="X52" s="12"/>
      <c r="Y52" s="12"/>
      <c r="Z52" s="12"/>
      <c r="AA52" s="12"/>
      <c r="AB52" s="12"/>
      <c r="AC52" s="12"/>
      <c r="AD52" s="12"/>
      <c r="AE52" s="12">
        <v>788.8909912109375</v>
      </c>
      <c r="AF52" s="12">
        <v>16619.3828125</v>
      </c>
      <c r="AG52" s="12"/>
      <c r="AH52" s="12"/>
      <c r="AI52" s="12"/>
      <c r="AJ52" s="12">
        <v>12587.423828125</v>
      </c>
      <c r="AK52" s="12">
        <v>1505032.25</v>
      </c>
      <c r="AL52" s="12"/>
      <c r="AM52" s="12"/>
      <c r="AN52" s="12"/>
      <c r="AO52" s="12"/>
      <c r="AP52" s="12"/>
      <c r="AQ52" s="12"/>
      <c r="AR52" s="12"/>
      <c r="AS52" s="12"/>
      <c r="AT52" s="12"/>
      <c r="AU52" s="12"/>
      <c r="AV52" s="12"/>
      <c r="AW52" s="12"/>
      <c r="AX52" s="12"/>
      <c r="AY52" s="12"/>
      <c r="AZ52" s="12"/>
      <c r="BA52" s="12"/>
      <c r="BB52" s="12"/>
      <c r="BC52" s="12"/>
      <c r="BD52" s="12">
        <v>29322752</v>
      </c>
      <c r="BE52" s="12"/>
    </row>
    <row r="53" spans="1:58" ht="13.5" x14ac:dyDescent="0.25">
      <c r="A53" s="22" t="s">
        <v>149</v>
      </c>
      <c r="B53" s="12">
        <f t="shared" si="0"/>
        <v>0</v>
      </c>
      <c r="C53" s="12"/>
      <c r="D53" s="12"/>
      <c r="E53" s="12"/>
      <c r="F53" s="12"/>
      <c r="G53" s="12"/>
      <c r="H53" s="12"/>
      <c r="I53" s="12"/>
      <c r="J53" s="12"/>
      <c r="K53" s="12"/>
      <c r="L53" s="12"/>
      <c r="M53" s="12">
        <v>1078.387939453125</v>
      </c>
      <c r="N53" s="12"/>
      <c r="O53" s="12"/>
      <c r="P53" s="12"/>
      <c r="Q53" s="12">
        <f t="shared" si="24"/>
        <v>0</v>
      </c>
      <c r="R53" s="12"/>
      <c r="S53" s="12"/>
      <c r="T53" s="12"/>
      <c r="U53" s="12"/>
      <c r="V53" s="12">
        <v>3057.058837890625</v>
      </c>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744755.8125</v>
      </c>
      <c r="BE53" s="12"/>
    </row>
    <row r="54" spans="1:58" ht="13.5" x14ac:dyDescent="0.25">
      <c r="A54" s="22" t="s">
        <v>150</v>
      </c>
      <c r="B54" s="12">
        <f t="shared" si="0"/>
        <v>0</v>
      </c>
      <c r="C54" s="12"/>
      <c r="D54" s="12"/>
      <c r="E54" s="12"/>
      <c r="F54" s="12"/>
      <c r="G54" s="12"/>
      <c r="H54" s="12"/>
      <c r="I54" s="12"/>
      <c r="J54" s="12"/>
      <c r="K54" s="12"/>
      <c r="L54" s="12"/>
      <c r="M54" s="12">
        <v>3683.3623046875</v>
      </c>
      <c r="N54" s="12"/>
      <c r="O54" s="12"/>
      <c r="P54" s="12"/>
      <c r="Q54" s="12">
        <f t="shared" si="24"/>
        <v>0</v>
      </c>
      <c r="R54" s="12"/>
      <c r="S54" s="12"/>
      <c r="T54" s="12"/>
      <c r="U54" s="12"/>
      <c r="V54" s="12">
        <v>756.46697998046875</v>
      </c>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1385689.5</v>
      </c>
      <c r="BE54" s="12"/>
    </row>
    <row r="55" spans="1:58" ht="13.5" x14ac:dyDescent="0.25">
      <c r="A55" s="8" t="s">
        <v>84</v>
      </c>
      <c r="B55" s="12">
        <f t="shared" si="0"/>
        <v>0</v>
      </c>
      <c r="C55" s="12"/>
      <c r="D55" s="12"/>
      <c r="E55" s="12"/>
      <c r="F55" s="12"/>
      <c r="G55" s="12"/>
      <c r="H55" s="12"/>
      <c r="I55" s="12"/>
      <c r="J55" s="12"/>
      <c r="K55" s="12"/>
      <c r="L55" s="12"/>
      <c r="M55" s="12"/>
      <c r="N55" s="12"/>
      <c r="O55" s="12"/>
      <c r="P55" s="12"/>
      <c r="Q55" s="12">
        <f t="shared" si="24"/>
        <v>0</v>
      </c>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303327.96875</v>
      </c>
      <c r="BE55" s="12"/>
    </row>
    <row r="56" spans="1:58" ht="13.5" x14ac:dyDescent="0.25">
      <c r="A56" s="8" t="s">
        <v>85</v>
      </c>
      <c r="B56" s="12">
        <f t="shared" si="0"/>
        <v>0</v>
      </c>
      <c r="C56" s="12"/>
      <c r="D56" s="12"/>
      <c r="E56" s="12"/>
      <c r="F56" s="12"/>
      <c r="G56" s="12"/>
      <c r="H56" s="12"/>
      <c r="I56" s="12"/>
      <c r="J56" s="12"/>
      <c r="K56" s="12"/>
      <c r="L56" s="12"/>
      <c r="M56" s="12"/>
      <c r="N56" s="12"/>
      <c r="O56" s="12"/>
      <c r="P56" s="12"/>
      <c r="Q56" s="12">
        <f t="shared" si="24"/>
        <v>0</v>
      </c>
      <c r="R56" s="12"/>
      <c r="S56" s="12"/>
      <c r="T56" s="12"/>
      <c r="U56" s="12"/>
      <c r="V56" s="12"/>
      <c r="W56" s="12">
        <f t="shared" si="2"/>
        <v>0</v>
      </c>
      <c r="X56" s="12"/>
      <c r="Y56" s="12"/>
      <c r="Z56" s="12"/>
      <c r="AA56" s="12"/>
      <c r="AB56" s="12"/>
      <c r="AC56" s="12"/>
      <c r="AD56" s="12"/>
      <c r="AE56" s="12">
        <v>132.30299377441406</v>
      </c>
      <c r="AF56" s="12">
        <v>6982.4150390625</v>
      </c>
      <c r="AG56" s="12"/>
      <c r="AH56" s="12"/>
      <c r="AI56" s="12"/>
      <c r="AJ56" s="12">
        <v>1971.4549560546875</v>
      </c>
      <c r="AK56" s="12">
        <v>134718.390625</v>
      </c>
      <c r="AL56" s="12">
        <v>206.69700622558594</v>
      </c>
      <c r="AM56" s="12"/>
      <c r="AN56" s="12"/>
      <c r="AO56" s="12"/>
      <c r="AP56" s="12"/>
      <c r="AQ56" s="12"/>
      <c r="AR56" s="12"/>
      <c r="AS56" s="12"/>
      <c r="AT56" s="12"/>
      <c r="AU56" s="12"/>
      <c r="AV56" s="12"/>
      <c r="AW56" s="12"/>
      <c r="AX56" s="12"/>
      <c r="AY56" s="12"/>
      <c r="AZ56" s="12"/>
      <c r="BA56" s="12"/>
      <c r="BB56" s="12"/>
      <c r="BC56" s="12"/>
      <c r="BD56" s="12">
        <v>145124.09375</v>
      </c>
      <c r="BE56" s="12"/>
    </row>
    <row r="57" spans="1:58" ht="13.5" x14ac:dyDescent="0.25">
      <c r="A57" s="8" t="s">
        <v>86</v>
      </c>
      <c r="B57" s="12">
        <f t="shared" si="0"/>
        <v>0</v>
      </c>
      <c r="C57" s="12"/>
      <c r="D57" s="12"/>
      <c r="E57" s="12"/>
      <c r="F57" s="12"/>
      <c r="G57" s="12"/>
      <c r="H57" s="12"/>
      <c r="I57" s="12"/>
      <c r="J57" s="12"/>
      <c r="K57" s="12"/>
      <c r="L57" s="12"/>
      <c r="M57" s="12"/>
      <c r="N57" s="12"/>
      <c r="O57" s="12"/>
      <c r="P57" s="12"/>
      <c r="Q57" s="12">
        <f t="shared" si="24"/>
        <v>0</v>
      </c>
      <c r="R57" s="12"/>
      <c r="S57" s="12"/>
      <c r="T57" s="12"/>
      <c r="U57" s="12"/>
      <c r="V57" s="12">
        <v>12.034999847412109</v>
      </c>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142200.4375</v>
      </c>
      <c r="BE57" s="12"/>
    </row>
    <row r="58" spans="1:58" ht="13.5" x14ac:dyDescent="0.25">
      <c r="A58" s="22" t="s">
        <v>151</v>
      </c>
      <c r="B58" s="12">
        <f t="shared" si="0"/>
        <v>5227199</v>
      </c>
      <c r="C58" s="12">
        <v>116283</v>
      </c>
      <c r="D58" s="12"/>
      <c r="E58" s="12">
        <v>5110916</v>
      </c>
      <c r="F58" s="12"/>
      <c r="G58" s="12"/>
      <c r="H58" s="12"/>
      <c r="I58" s="12"/>
      <c r="J58" s="12"/>
      <c r="K58" s="12"/>
      <c r="L58" s="12"/>
      <c r="M58" s="12">
        <v>2128.786376953125</v>
      </c>
      <c r="N58" s="12"/>
      <c r="O58" s="12"/>
      <c r="P58" s="12"/>
      <c r="Q58" s="12">
        <f t="shared" si="24"/>
        <v>0</v>
      </c>
      <c r="R58" s="12"/>
      <c r="S58" s="12"/>
      <c r="T58" s="12"/>
      <c r="U58" s="12"/>
      <c r="V58" s="12">
        <v>2472.77294921875</v>
      </c>
      <c r="W58" s="12">
        <f t="shared" si="2"/>
        <v>0</v>
      </c>
      <c r="X58" s="12"/>
      <c r="Y58" s="12"/>
      <c r="Z58" s="12"/>
      <c r="AA58" s="12"/>
      <c r="AB58" s="12"/>
      <c r="AC58" s="12"/>
      <c r="AD58" s="12"/>
      <c r="AE58" s="12">
        <v>176082.90625</v>
      </c>
      <c r="AF58" s="12"/>
      <c r="AG58" s="12"/>
      <c r="AH58" s="12"/>
      <c r="AI58" s="12"/>
      <c r="AJ58" s="12"/>
      <c r="AK58" s="12"/>
      <c r="AL58" s="12">
        <v>544834.875</v>
      </c>
      <c r="AM58" s="12"/>
      <c r="AN58" s="12"/>
      <c r="AO58" s="12"/>
      <c r="AP58" s="12"/>
      <c r="AQ58" s="12"/>
      <c r="AR58" s="12"/>
      <c r="AS58" s="12"/>
      <c r="AT58" s="12"/>
      <c r="AU58" s="12"/>
      <c r="AV58" s="12"/>
      <c r="AW58" s="12"/>
      <c r="AX58" s="12"/>
      <c r="AY58" s="12"/>
      <c r="AZ58" s="12"/>
      <c r="BA58" s="12"/>
      <c r="BB58" s="12"/>
      <c r="BC58" s="12"/>
      <c r="BD58" s="12">
        <v>27749070</v>
      </c>
      <c r="BE58" s="12"/>
    </row>
    <row r="59" spans="1:58" s="2" customFormat="1" x14ac:dyDescent="0.2">
      <c r="A59" s="13" t="s">
        <v>87</v>
      </c>
      <c r="B59" s="14">
        <f t="shared" si="0"/>
        <v>17059</v>
      </c>
      <c r="C59" s="14">
        <v>0</v>
      </c>
      <c r="D59" s="14">
        <f t="shared" ref="D59:L59" si="25">SUM(D60:D66)</f>
        <v>0</v>
      </c>
      <c r="E59" s="14">
        <f t="shared" si="25"/>
        <v>17059</v>
      </c>
      <c r="F59" s="14">
        <f t="shared" si="25"/>
        <v>0</v>
      </c>
      <c r="G59" s="14">
        <f t="shared" si="25"/>
        <v>0</v>
      </c>
      <c r="H59" s="14">
        <f t="shared" si="25"/>
        <v>0</v>
      </c>
      <c r="I59" s="14">
        <f t="shared" si="25"/>
        <v>0</v>
      </c>
      <c r="J59" s="14">
        <f t="shared" si="25"/>
        <v>0</v>
      </c>
      <c r="K59" s="14">
        <f t="shared" si="25"/>
        <v>0</v>
      </c>
      <c r="L59" s="14">
        <f t="shared" si="25"/>
        <v>0</v>
      </c>
      <c r="M59" s="14">
        <f>SUM(M60:M66)</f>
        <v>0</v>
      </c>
      <c r="N59" s="14">
        <v>0</v>
      </c>
      <c r="O59" s="14">
        <v>0</v>
      </c>
      <c r="P59" s="14">
        <f t="shared" ref="P59:BC59" si="26">SUM(P60:P66)</f>
        <v>0</v>
      </c>
      <c r="Q59" s="14">
        <f t="shared" si="26"/>
        <v>0</v>
      </c>
      <c r="R59" s="14">
        <f t="shared" si="26"/>
        <v>0</v>
      </c>
      <c r="S59" s="14">
        <f t="shared" si="26"/>
        <v>0</v>
      </c>
      <c r="T59" s="14">
        <f t="shared" si="26"/>
        <v>0</v>
      </c>
      <c r="U59" s="14">
        <f t="shared" si="26"/>
        <v>0</v>
      </c>
      <c r="V59" s="14">
        <f t="shared" si="26"/>
        <v>0</v>
      </c>
      <c r="W59" s="14">
        <f t="shared" si="2"/>
        <v>0</v>
      </c>
      <c r="X59" s="14">
        <f t="shared" si="26"/>
        <v>0</v>
      </c>
      <c r="Y59" s="14">
        <f t="shared" si="26"/>
        <v>0</v>
      </c>
      <c r="Z59" s="14">
        <f t="shared" si="26"/>
        <v>0</v>
      </c>
      <c r="AA59" s="14">
        <f t="shared" si="26"/>
        <v>0</v>
      </c>
      <c r="AB59" s="14">
        <f t="shared" si="26"/>
        <v>0</v>
      </c>
      <c r="AC59" s="14">
        <f t="shared" si="26"/>
        <v>0</v>
      </c>
      <c r="AD59" s="14">
        <f t="shared" si="26"/>
        <v>0</v>
      </c>
      <c r="AE59" s="14">
        <f>SUM(AE60:AE66)</f>
        <v>0.5</v>
      </c>
      <c r="AF59" s="14">
        <f>SUM(AF60:AF66)</f>
        <v>10618796.935546875</v>
      </c>
      <c r="AG59" s="14">
        <f>SUM(AG60:AG66)</f>
        <v>22080.3515625</v>
      </c>
      <c r="AH59" s="14">
        <f t="shared" si="26"/>
        <v>0</v>
      </c>
      <c r="AI59" s="14">
        <f t="shared" si="26"/>
        <v>2292181.09375</v>
      </c>
      <c r="AJ59" s="14">
        <f t="shared" si="26"/>
        <v>1532.2080039978027</v>
      </c>
      <c r="AK59" s="14">
        <f t="shared" si="26"/>
        <v>8993571.75</v>
      </c>
      <c r="AL59" s="14">
        <f t="shared" si="26"/>
        <v>563.7130126953125</v>
      </c>
      <c r="AM59" s="14">
        <f t="shared" si="26"/>
        <v>0</v>
      </c>
      <c r="AN59" s="14">
        <f t="shared" si="26"/>
        <v>0</v>
      </c>
      <c r="AO59" s="14">
        <f>SUM(AO60:AO66)</f>
        <v>0</v>
      </c>
      <c r="AP59" s="14">
        <f>SUM(AP60:AP66)</f>
        <v>0</v>
      </c>
      <c r="AQ59" s="14">
        <f t="shared" si="26"/>
        <v>0</v>
      </c>
      <c r="AR59" s="14">
        <f t="shared" si="26"/>
        <v>0</v>
      </c>
      <c r="AS59" s="14">
        <f t="shared" si="26"/>
        <v>0</v>
      </c>
      <c r="AT59" s="14">
        <f t="shared" si="26"/>
        <v>0</v>
      </c>
      <c r="AU59" s="14">
        <f t="shared" si="26"/>
        <v>0</v>
      </c>
      <c r="AV59" s="14">
        <f t="shared" si="26"/>
        <v>0</v>
      </c>
      <c r="AW59" s="14">
        <f t="shared" si="26"/>
        <v>0</v>
      </c>
      <c r="AX59" s="14">
        <v>0</v>
      </c>
      <c r="AY59" s="14">
        <f t="shared" si="26"/>
        <v>0</v>
      </c>
      <c r="AZ59" s="14">
        <f t="shared" si="26"/>
        <v>0</v>
      </c>
      <c r="BA59" s="14">
        <f t="shared" si="26"/>
        <v>0</v>
      </c>
      <c r="BB59" s="14">
        <f t="shared" si="26"/>
        <v>0</v>
      </c>
      <c r="BC59" s="14">
        <f t="shared" si="26"/>
        <v>0</v>
      </c>
      <c r="BD59" s="14">
        <f>SUM(BD60:BD66)</f>
        <v>3603104.7265625</v>
      </c>
      <c r="BE59" s="14">
        <f>SUM(BE60:BE66)</f>
        <v>0</v>
      </c>
      <c r="BF59" s="5"/>
    </row>
    <row r="60" spans="1:58" ht="13.5" x14ac:dyDescent="0.25">
      <c r="A60" s="8" t="s">
        <v>88</v>
      </c>
      <c r="B60" s="12">
        <f t="shared" si="0"/>
        <v>0</v>
      </c>
      <c r="C60" s="12"/>
      <c r="D60" s="12"/>
      <c r="E60" s="12"/>
      <c r="F60" s="12"/>
      <c r="G60" s="12"/>
      <c r="H60" s="12"/>
      <c r="I60" s="12"/>
      <c r="J60" s="12"/>
      <c r="K60" s="12"/>
      <c r="L60" s="12"/>
      <c r="M60" s="12"/>
      <c r="N60" s="12"/>
      <c r="O60" s="12"/>
      <c r="P60" s="12"/>
      <c r="Q60" s="12">
        <f t="shared" ref="Q60:Q66" si="27">SUM(R60:U60)</f>
        <v>0</v>
      </c>
      <c r="R60" s="12"/>
      <c r="S60" s="12"/>
      <c r="T60" s="12"/>
      <c r="U60" s="12"/>
      <c r="V60" s="12"/>
      <c r="W60" s="12">
        <f t="shared" si="2"/>
        <v>0</v>
      </c>
      <c r="X60" s="12"/>
      <c r="Y60" s="12"/>
      <c r="Z60" s="12"/>
      <c r="AA60" s="12"/>
      <c r="AB60" s="12"/>
      <c r="AC60" s="12"/>
      <c r="AD60" s="12"/>
      <c r="AE60" s="12"/>
      <c r="AF60" s="12"/>
      <c r="AG60" s="12">
        <v>22080.3515625</v>
      </c>
      <c r="AH60" s="12"/>
      <c r="AI60" s="12">
        <v>1833744.875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x14ac:dyDescent="0.25">
      <c r="A61" s="8" t="s">
        <v>89</v>
      </c>
      <c r="B61" s="12">
        <f t="shared" si="0"/>
        <v>0</v>
      </c>
      <c r="C61" s="12"/>
      <c r="D61" s="12"/>
      <c r="E61" s="12"/>
      <c r="F61" s="12"/>
      <c r="G61" s="12"/>
      <c r="H61" s="12"/>
      <c r="I61" s="12"/>
      <c r="J61" s="12"/>
      <c r="K61" s="12"/>
      <c r="L61" s="12"/>
      <c r="M61" s="12"/>
      <c r="N61" s="12"/>
      <c r="O61" s="12"/>
      <c r="P61" s="12"/>
      <c r="Q61" s="12">
        <f t="shared" si="27"/>
        <v>0</v>
      </c>
      <c r="R61" s="12"/>
      <c r="S61" s="12"/>
      <c r="T61" s="12"/>
      <c r="U61" s="12"/>
      <c r="V61" s="12"/>
      <c r="W61" s="12">
        <f t="shared" si="2"/>
        <v>0</v>
      </c>
      <c r="X61" s="12"/>
      <c r="Y61" s="12"/>
      <c r="Z61" s="12"/>
      <c r="AA61" s="12"/>
      <c r="AB61" s="12"/>
      <c r="AC61" s="12"/>
      <c r="AD61" s="12"/>
      <c r="AE61" s="12"/>
      <c r="AF61" s="12"/>
      <c r="AG61" s="12"/>
      <c r="AH61" s="12"/>
      <c r="AI61" s="12">
        <v>458436.21875</v>
      </c>
      <c r="AJ61" s="12"/>
      <c r="AK61" s="12"/>
      <c r="AL61" s="12"/>
      <c r="AM61" s="12"/>
      <c r="AN61" s="12"/>
      <c r="AO61" s="12"/>
      <c r="AP61" s="12"/>
      <c r="AQ61" s="12"/>
      <c r="AR61" s="12"/>
      <c r="AS61" s="12"/>
      <c r="AT61" s="12"/>
      <c r="AU61" s="12"/>
      <c r="AV61" s="12"/>
      <c r="AW61" s="12"/>
      <c r="AX61" s="12"/>
      <c r="AY61" s="12"/>
      <c r="AZ61" s="12"/>
      <c r="BA61" s="12"/>
      <c r="BB61" s="12"/>
      <c r="BC61" s="12"/>
      <c r="BD61" s="12">
        <v>72402.6796875</v>
      </c>
      <c r="BE61" s="12"/>
    </row>
    <row r="62" spans="1:58" ht="13.5" x14ac:dyDescent="0.25">
      <c r="A62" s="8" t="s">
        <v>90</v>
      </c>
      <c r="B62" s="12">
        <f t="shared" si="0"/>
        <v>0</v>
      </c>
      <c r="C62" s="12"/>
      <c r="D62" s="12"/>
      <c r="E62" s="12"/>
      <c r="F62" s="12"/>
      <c r="G62" s="12"/>
      <c r="H62" s="12"/>
      <c r="I62" s="12"/>
      <c r="J62" s="12"/>
      <c r="K62" s="12"/>
      <c r="L62" s="12"/>
      <c r="M62" s="12"/>
      <c r="N62" s="12"/>
      <c r="O62" s="12"/>
      <c r="P62" s="12"/>
      <c r="Q62" s="12">
        <f t="shared" si="27"/>
        <v>0</v>
      </c>
      <c r="R62" s="12"/>
      <c r="S62" s="12"/>
      <c r="T62" s="12"/>
      <c r="U62" s="12"/>
      <c r="V62" s="12"/>
      <c r="W62" s="12">
        <f t="shared" si="2"/>
        <v>0</v>
      </c>
      <c r="X62" s="12"/>
      <c r="Y62" s="12"/>
      <c r="Z62" s="12"/>
      <c r="AA62" s="12"/>
      <c r="AB62" s="12"/>
      <c r="AC62" s="12"/>
      <c r="AD62" s="12"/>
      <c r="AE62" s="12"/>
      <c r="AF62" s="12">
        <v>10599969</v>
      </c>
      <c r="AG62" s="12"/>
      <c r="AH62" s="12"/>
      <c r="AI62" s="12"/>
      <c r="AJ62" s="12">
        <v>1494.7030029296875</v>
      </c>
      <c r="AK62" s="12">
        <v>8903131</v>
      </c>
      <c r="AL62" s="12">
        <v>563.7130126953125</v>
      </c>
      <c r="AM62" s="12"/>
      <c r="AN62" s="12"/>
      <c r="AO62" s="12"/>
      <c r="AP62" s="12"/>
      <c r="AQ62" s="12"/>
      <c r="AR62" s="12"/>
      <c r="AS62" s="12"/>
      <c r="AT62" s="12"/>
      <c r="AU62" s="12"/>
      <c r="AV62" s="12"/>
      <c r="AW62" s="12"/>
      <c r="AX62" s="12"/>
      <c r="AY62" s="12"/>
      <c r="AZ62" s="12"/>
      <c r="BA62" s="12"/>
      <c r="BB62" s="12"/>
      <c r="BC62" s="12"/>
      <c r="BD62" s="12">
        <v>32800</v>
      </c>
      <c r="BE62" s="12"/>
    </row>
    <row r="63" spans="1:58" ht="13.5" x14ac:dyDescent="0.25">
      <c r="A63" s="8" t="s">
        <v>91</v>
      </c>
      <c r="B63" s="12">
        <f t="shared" si="0"/>
        <v>0</v>
      </c>
      <c r="C63" s="12"/>
      <c r="D63" s="12"/>
      <c r="E63" s="12"/>
      <c r="F63" s="12"/>
      <c r="G63" s="12"/>
      <c r="H63" s="12"/>
      <c r="I63" s="12"/>
      <c r="J63" s="12"/>
      <c r="K63" s="12"/>
      <c r="L63" s="12"/>
      <c r="M63" s="12"/>
      <c r="N63" s="12"/>
      <c r="O63" s="12"/>
      <c r="P63" s="12"/>
      <c r="Q63" s="12">
        <f t="shared" si="27"/>
        <v>0</v>
      </c>
      <c r="R63" s="12"/>
      <c r="S63" s="12"/>
      <c r="T63" s="12"/>
      <c r="U63" s="12"/>
      <c r="V63" s="12"/>
      <c r="W63" s="12">
        <f t="shared" si="2"/>
        <v>0</v>
      </c>
      <c r="X63" s="12"/>
      <c r="Y63" s="12"/>
      <c r="Z63" s="12"/>
      <c r="AA63" s="12"/>
      <c r="AB63" s="12"/>
      <c r="AC63" s="12"/>
      <c r="AD63" s="12"/>
      <c r="AE63" s="12">
        <v>0.5</v>
      </c>
      <c r="AF63" s="12">
        <v>18827.935546875</v>
      </c>
      <c r="AG63" s="12"/>
      <c r="AH63" s="12"/>
      <c r="AI63" s="12"/>
      <c r="AJ63" s="12">
        <v>37.505001068115234</v>
      </c>
      <c r="AK63" s="12">
        <v>90440.75</v>
      </c>
      <c r="AL63" s="12"/>
      <c r="AM63" s="12"/>
      <c r="AN63" s="12"/>
      <c r="AO63" s="12"/>
      <c r="AP63" s="12"/>
      <c r="AQ63" s="12"/>
      <c r="AR63" s="12"/>
      <c r="AS63" s="12"/>
      <c r="AT63" s="12"/>
      <c r="AU63" s="12"/>
      <c r="AV63" s="12"/>
      <c r="AW63" s="12"/>
      <c r="AX63" s="12"/>
      <c r="AY63" s="12"/>
      <c r="AZ63" s="12"/>
      <c r="BA63" s="12"/>
      <c r="BB63" s="12"/>
      <c r="BC63" s="12"/>
      <c r="BD63" s="12">
        <v>3178159.75</v>
      </c>
      <c r="BE63" s="12"/>
    </row>
    <row r="64" spans="1:58" ht="13.5" x14ac:dyDescent="0.25">
      <c r="A64" s="8" t="s">
        <v>119</v>
      </c>
      <c r="B64" s="12">
        <f t="shared" si="0"/>
        <v>0</v>
      </c>
      <c r="C64" s="12"/>
      <c r="D64" s="12"/>
      <c r="E64" s="12"/>
      <c r="F64" s="12"/>
      <c r="G64" s="12"/>
      <c r="H64" s="12"/>
      <c r="I64" s="12"/>
      <c r="J64" s="12"/>
      <c r="K64" s="12"/>
      <c r="L64" s="12"/>
      <c r="M64" s="12"/>
      <c r="N64" s="12"/>
      <c r="O64" s="12"/>
      <c r="P64" s="12"/>
      <c r="Q64" s="12">
        <f t="shared" si="27"/>
        <v>0</v>
      </c>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83607.28125</v>
      </c>
      <c r="BE64" s="12"/>
    </row>
    <row r="65" spans="1:57" ht="13.5" x14ac:dyDescent="0.25">
      <c r="A65" s="8" t="s">
        <v>120</v>
      </c>
      <c r="B65" s="12">
        <f t="shared" si="0"/>
        <v>0</v>
      </c>
      <c r="C65" s="12"/>
      <c r="D65" s="12"/>
      <c r="E65" s="12"/>
      <c r="F65" s="12"/>
      <c r="G65" s="12"/>
      <c r="H65" s="12"/>
      <c r="I65" s="12"/>
      <c r="J65" s="12"/>
      <c r="K65" s="12"/>
      <c r="L65" s="12"/>
      <c r="M65" s="12"/>
      <c r="N65" s="12"/>
      <c r="O65" s="12"/>
      <c r="P65" s="12"/>
      <c r="Q65" s="12">
        <f t="shared" si="27"/>
        <v>0</v>
      </c>
      <c r="R65" s="12"/>
      <c r="S65" s="12"/>
      <c r="T65" s="12"/>
      <c r="U65" s="12"/>
      <c r="V65" s="12"/>
      <c r="W65" s="12">
        <f t="shared" si="2"/>
        <v>0</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row>
    <row r="66" spans="1:57" ht="13.5" x14ac:dyDescent="0.25">
      <c r="A66" s="8" t="s">
        <v>92</v>
      </c>
      <c r="B66" s="12">
        <f t="shared" si="0"/>
        <v>17059</v>
      </c>
      <c r="C66" s="12"/>
      <c r="D66" s="12"/>
      <c r="E66" s="12">
        <v>17059</v>
      </c>
      <c r="F66" s="12"/>
      <c r="G66" s="12"/>
      <c r="H66" s="12"/>
      <c r="I66" s="12"/>
      <c r="J66" s="12"/>
      <c r="K66" s="12"/>
      <c r="L66" s="12"/>
      <c r="M66" s="12"/>
      <c r="N66" s="12"/>
      <c r="O66" s="12"/>
      <c r="P66" s="12"/>
      <c r="Q66" s="12">
        <f t="shared" si="27"/>
        <v>0</v>
      </c>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236135.015625</v>
      </c>
      <c r="BE66" s="12"/>
    </row>
    <row r="67" spans="1:57" s="2" customFormat="1" x14ac:dyDescent="0.2">
      <c r="A67" s="13" t="s">
        <v>93</v>
      </c>
      <c r="B67" s="14">
        <f t="shared" si="0"/>
        <v>3036939.1375000002</v>
      </c>
      <c r="C67" s="14">
        <v>17492.45</v>
      </c>
      <c r="D67" s="14">
        <f>SUM(D68:D71)</f>
        <v>0</v>
      </c>
      <c r="E67" s="14">
        <f>SUM(E68:E71)</f>
        <v>3019446.6875</v>
      </c>
      <c r="F67" s="14">
        <f t="shared" ref="F67:L67" si="28">SUM(F68:F71)</f>
        <v>0</v>
      </c>
      <c r="G67" s="14">
        <f t="shared" si="28"/>
        <v>0</v>
      </c>
      <c r="H67" s="14">
        <f t="shared" si="28"/>
        <v>0</v>
      </c>
      <c r="I67" s="14">
        <f t="shared" si="28"/>
        <v>0</v>
      </c>
      <c r="J67" s="14">
        <f t="shared" si="28"/>
        <v>0</v>
      </c>
      <c r="K67" s="14">
        <f t="shared" si="28"/>
        <v>0</v>
      </c>
      <c r="L67" s="14">
        <f t="shared" si="28"/>
        <v>0</v>
      </c>
      <c r="M67" s="14">
        <f>SUM(M68:M71)</f>
        <v>0</v>
      </c>
      <c r="N67" s="14">
        <v>0</v>
      </c>
      <c r="O67" s="14">
        <v>0</v>
      </c>
      <c r="P67" s="14">
        <f t="shared" ref="P67:AS67" si="29">SUM(P68:P71)</f>
        <v>0</v>
      </c>
      <c r="Q67" s="14">
        <f>SUM(Q68:Q71)</f>
        <v>0</v>
      </c>
      <c r="R67" s="14">
        <f t="shared" si="29"/>
        <v>0</v>
      </c>
      <c r="S67" s="14">
        <f t="shared" si="29"/>
        <v>0</v>
      </c>
      <c r="T67" s="14">
        <f t="shared" si="29"/>
        <v>0</v>
      </c>
      <c r="U67" s="14">
        <f t="shared" si="29"/>
        <v>0</v>
      </c>
      <c r="V67" s="14">
        <f t="shared" si="29"/>
        <v>1409.8076171875</v>
      </c>
      <c r="W67" s="14">
        <f t="shared" si="2"/>
        <v>0</v>
      </c>
      <c r="X67" s="14">
        <f t="shared" si="29"/>
        <v>0</v>
      </c>
      <c r="Y67" s="14">
        <f t="shared" si="29"/>
        <v>0</v>
      </c>
      <c r="Z67" s="14">
        <f t="shared" si="29"/>
        <v>0</v>
      </c>
      <c r="AA67" s="14">
        <f t="shared" si="29"/>
        <v>0</v>
      </c>
      <c r="AB67" s="14">
        <f t="shared" si="29"/>
        <v>0</v>
      </c>
      <c r="AC67" s="14">
        <f t="shared" si="29"/>
        <v>0</v>
      </c>
      <c r="AD67" s="14">
        <f t="shared" si="29"/>
        <v>0</v>
      </c>
      <c r="AE67" s="14">
        <f t="shared" si="29"/>
        <v>279355.21875</v>
      </c>
      <c r="AF67" s="14">
        <f>SUM(AF68:AF71)</f>
        <v>213234.40771484375</v>
      </c>
      <c r="AG67" s="14">
        <f t="shared" si="29"/>
        <v>0</v>
      </c>
      <c r="AH67" s="14">
        <f t="shared" si="29"/>
        <v>0</v>
      </c>
      <c r="AI67" s="14">
        <f t="shared" si="29"/>
        <v>0</v>
      </c>
      <c r="AJ67" s="14">
        <f t="shared" si="29"/>
        <v>501313.4609375</v>
      </c>
      <c r="AK67" s="14">
        <f t="shared" si="29"/>
        <v>1964554.0834960938</v>
      </c>
      <c r="AL67" s="14">
        <f t="shared" si="29"/>
        <v>8538.6088790893555</v>
      </c>
      <c r="AM67" s="14">
        <f t="shared" si="29"/>
        <v>0</v>
      </c>
      <c r="AN67" s="14">
        <f t="shared" si="29"/>
        <v>0</v>
      </c>
      <c r="AO67" s="14">
        <f>SUM(AO68:AO71)</f>
        <v>0</v>
      </c>
      <c r="AP67" s="14">
        <f>SUM(AP68:AP71)</f>
        <v>0</v>
      </c>
      <c r="AQ67" s="14">
        <f t="shared" si="29"/>
        <v>0</v>
      </c>
      <c r="AR67" s="14">
        <f t="shared" si="29"/>
        <v>0</v>
      </c>
      <c r="AS67" s="14">
        <f t="shared" si="29"/>
        <v>2712000</v>
      </c>
      <c r="AT67" s="14">
        <f>SUM(AT68:AT71)</f>
        <v>0</v>
      </c>
      <c r="AU67" s="14">
        <f t="shared" ref="AU67:BC67" si="30">SUM(AU68:AU71)</f>
        <v>0</v>
      </c>
      <c r="AV67" s="14">
        <f t="shared" si="30"/>
        <v>0</v>
      </c>
      <c r="AW67" s="14">
        <f t="shared" si="30"/>
        <v>0</v>
      </c>
      <c r="AX67" s="14">
        <v>931.67</v>
      </c>
      <c r="AY67" s="14">
        <f t="shared" si="30"/>
        <v>0</v>
      </c>
      <c r="AZ67" s="14">
        <f t="shared" si="30"/>
        <v>0</v>
      </c>
      <c r="BA67" s="14">
        <f t="shared" si="30"/>
        <v>0</v>
      </c>
      <c r="BB67" s="14">
        <f t="shared" si="30"/>
        <v>0</v>
      </c>
      <c r="BC67" s="14">
        <f t="shared" si="30"/>
        <v>0</v>
      </c>
      <c r="BD67" s="14">
        <f>SUM(BD68:BD71)</f>
        <v>100691227.5</v>
      </c>
      <c r="BE67" s="14">
        <f>SUM(BE68:BE71)</f>
        <v>0</v>
      </c>
    </row>
    <row r="68" spans="1:57" ht="13.5" x14ac:dyDescent="0.25">
      <c r="A68" s="22" t="s">
        <v>130</v>
      </c>
      <c r="B68" s="12">
        <f t="shared" ref="B68:B92" si="31">D68+E68+F68+C68</f>
        <v>23970</v>
      </c>
      <c r="C68" s="12"/>
      <c r="D68" s="12"/>
      <c r="E68" s="12">
        <v>23970</v>
      </c>
      <c r="F68" s="12"/>
      <c r="G68" s="12"/>
      <c r="H68" s="12"/>
      <c r="I68" s="12"/>
      <c r="J68" s="12"/>
      <c r="K68" s="12"/>
      <c r="L68" s="12"/>
      <c r="M68" s="12"/>
      <c r="N68" s="12"/>
      <c r="O68" s="12"/>
      <c r="P68" s="12"/>
      <c r="Q68" s="12">
        <f t="shared" ref="Q68:Q71" si="32">SUM(R68:U68)</f>
        <v>0</v>
      </c>
      <c r="R68" s="12"/>
      <c r="S68" s="12"/>
      <c r="T68" s="12"/>
      <c r="U68" s="12"/>
      <c r="V68" s="12"/>
      <c r="W68" s="12">
        <f t="shared" si="2"/>
        <v>0</v>
      </c>
      <c r="X68" s="12"/>
      <c r="Y68" s="12"/>
      <c r="Z68" s="12"/>
      <c r="AA68" s="12"/>
      <c r="AB68" s="12"/>
      <c r="AC68" s="12"/>
      <c r="AD68" s="12"/>
      <c r="AE68" s="12"/>
      <c r="AF68" s="12">
        <v>157224.265625</v>
      </c>
      <c r="AG68" s="12"/>
      <c r="AH68" s="12"/>
      <c r="AI68" s="12"/>
      <c r="AJ68" s="12">
        <v>117049.75</v>
      </c>
      <c r="AK68" s="12">
        <v>1092498.75</v>
      </c>
      <c r="AL68" s="12">
        <v>2010.83203125</v>
      </c>
      <c r="AM68" s="12"/>
      <c r="AN68" s="12"/>
      <c r="AO68" s="12"/>
      <c r="AP68" s="12"/>
      <c r="AQ68" s="12"/>
      <c r="AR68" s="12"/>
      <c r="AS68" s="12"/>
      <c r="AT68" s="12"/>
      <c r="AU68" s="12"/>
      <c r="AV68" s="12"/>
      <c r="AW68" s="12"/>
      <c r="AX68" s="12"/>
      <c r="AY68" s="12"/>
      <c r="AZ68" s="12"/>
      <c r="BA68" s="12"/>
      <c r="BB68" s="12"/>
      <c r="BC68" s="12"/>
      <c r="BD68" s="12">
        <v>6511711</v>
      </c>
      <c r="BE68" s="12"/>
    </row>
    <row r="69" spans="1:57" ht="13.5" x14ac:dyDescent="0.25">
      <c r="A69" s="22" t="s">
        <v>131</v>
      </c>
      <c r="B69" s="12">
        <f t="shared" si="31"/>
        <v>508056.84375</v>
      </c>
      <c r="C69" s="12"/>
      <c r="D69" s="12"/>
      <c r="E69" s="12">
        <v>508056.84375</v>
      </c>
      <c r="F69" s="12"/>
      <c r="G69" s="12"/>
      <c r="H69" s="12"/>
      <c r="I69" s="12"/>
      <c r="J69" s="12"/>
      <c r="K69" s="12"/>
      <c r="L69" s="12"/>
      <c r="M69" s="12"/>
      <c r="N69" s="12"/>
      <c r="O69" s="12"/>
      <c r="P69" s="12"/>
      <c r="Q69" s="12">
        <f t="shared" si="32"/>
        <v>0</v>
      </c>
      <c r="R69" s="12"/>
      <c r="S69" s="12"/>
      <c r="T69" s="12"/>
      <c r="U69" s="12"/>
      <c r="V69" s="12">
        <v>1196.0250244140625</v>
      </c>
      <c r="W69" s="12">
        <f t="shared" ref="W69:W74" si="33">SUM(X69:AB69)</f>
        <v>0</v>
      </c>
      <c r="X69" s="12"/>
      <c r="Y69" s="12"/>
      <c r="Z69" s="12"/>
      <c r="AA69" s="12"/>
      <c r="AB69" s="12"/>
      <c r="AC69" s="12"/>
      <c r="AD69" s="12"/>
      <c r="AE69" s="12">
        <v>130814</v>
      </c>
      <c r="AF69" s="12">
        <v>3771.31591796875</v>
      </c>
      <c r="AG69" s="12"/>
      <c r="AH69" s="12"/>
      <c r="AI69" s="12"/>
      <c r="AJ69" s="12">
        <v>96105.8046875</v>
      </c>
      <c r="AK69" s="12">
        <v>23462.720703125</v>
      </c>
      <c r="AL69" s="12">
        <v>6416.06884765625</v>
      </c>
      <c r="AM69" s="12"/>
      <c r="AN69" s="12"/>
      <c r="AO69" s="12"/>
      <c r="AP69" s="12"/>
      <c r="AQ69" s="12"/>
      <c r="AR69" s="12"/>
      <c r="AS69" s="12"/>
      <c r="AT69" s="12"/>
      <c r="AU69" s="12"/>
      <c r="AV69" s="12"/>
      <c r="AW69" s="12"/>
      <c r="AX69" s="12"/>
      <c r="AY69" s="12"/>
      <c r="AZ69" s="12"/>
      <c r="BA69" s="12"/>
      <c r="BB69" s="12"/>
      <c r="BC69" s="12"/>
      <c r="BD69" s="12">
        <v>37373420</v>
      </c>
      <c r="BE69" s="12"/>
    </row>
    <row r="70" spans="1:57" ht="13.5" x14ac:dyDescent="0.25">
      <c r="A70" s="22" t="s">
        <v>132</v>
      </c>
      <c r="B70" s="12">
        <f t="shared" si="31"/>
        <v>510505.29375000001</v>
      </c>
      <c r="C70" s="12">
        <v>2448.4500000000003</v>
      </c>
      <c r="D70" s="12"/>
      <c r="E70" s="12">
        <v>508056.84375</v>
      </c>
      <c r="F70" s="12"/>
      <c r="G70" s="12"/>
      <c r="H70" s="12"/>
      <c r="I70" s="12"/>
      <c r="J70" s="12"/>
      <c r="K70" s="12"/>
      <c r="L70" s="12"/>
      <c r="M70" s="12"/>
      <c r="N70" s="12"/>
      <c r="O70" s="12"/>
      <c r="P70" s="12"/>
      <c r="Q70" s="12">
        <f t="shared" si="32"/>
        <v>0</v>
      </c>
      <c r="R70" s="12"/>
      <c r="S70" s="12"/>
      <c r="T70" s="12"/>
      <c r="U70" s="12"/>
      <c r="V70" s="12">
        <v>213.7825927734375</v>
      </c>
      <c r="W70" s="12">
        <f t="shared" si="33"/>
        <v>0</v>
      </c>
      <c r="X70" s="12"/>
      <c r="Y70" s="12"/>
      <c r="Z70" s="12"/>
      <c r="AA70" s="12"/>
      <c r="AB70" s="12"/>
      <c r="AC70" s="12"/>
      <c r="AD70" s="12"/>
      <c r="AE70" s="12">
        <v>148541.21875</v>
      </c>
      <c r="AF70" s="12">
        <v>3343.123046875</v>
      </c>
      <c r="AG70" s="12"/>
      <c r="AH70" s="12"/>
      <c r="AI70" s="12"/>
      <c r="AJ70" s="12">
        <v>288157.90625</v>
      </c>
      <c r="AK70" s="12">
        <v>7614.48779296875</v>
      </c>
      <c r="AL70" s="12">
        <v>111.70800018310547</v>
      </c>
      <c r="AM70" s="12"/>
      <c r="AN70" s="12"/>
      <c r="AO70" s="12"/>
      <c r="AP70" s="12"/>
      <c r="AQ70" s="12"/>
      <c r="AR70" s="12"/>
      <c r="AS70" s="12"/>
      <c r="AT70" s="12"/>
      <c r="AU70" s="12"/>
      <c r="AV70" s="12"/>
      <c r="AW70" s="12"/>
      <c r="AX70" s="12"/>
      <c r="AY70" s="12"/>
      <c r="AZ70" s="12"/>
      <c r="BA70" s="12"/>
      <c r="BB70" s="12"/>
      <c r="BC70" s="12"/>
      <c r="BD70" s="12">
        <v>49574840</v>
      </c>
      <c r="BE70" s="12"/>
    </row>
    <row r="71" spans="1:57" ht="13.5" x14ac:dyDescent="0.25">
      <c r="A71" s="22" t="s">
        <v>133</v>
      </c>
      <c r="B71" s="12">
        <f t="shared" si="31"/>
        <v>1994407</v>
      </c>
      <c r="C71" s="12">
        <v>15044</v>
      </c>
      <c r="D71" s="12"/>
      <c r="E71" s="12">
        <v>1979363</v>
      </c>
      <c r="F71" s="12"/>
      <c r="G71" s="12"/>
      <c r="H71" s="12"/>
      <c r="I71" s="12"/>
      <c r="J71" s="12"/>
      <c r="K71" s="12"/>
      <c r="L71" s="12"/>
      <c r="M71" s="12"/>
      <c r="N71" s="12"/>
      <c r="O71" s="12"/>
      <c r="P71" s="12"/>
      <c r="Q71" s="12">
        <f t="shared" si="32"/>
        <v>0</v>
      </c>
      <c r="R71" s="12"/>
      <c r="S71" s="12"/>
      <c r="T71" s="12"/>
      <c r="U71" s="12"/>
      <c r="V71" s="12"/>
      <c r="W71" s="12">
        <f t="shared" si="33"/>
        <v>0</v>
      </c>
      <c r="X71" s="12"/>
      <c r="Y71" s="12"/>
      <c r="Z71" s="12"/>
      <c r="AA71" s="12"/>
      <c r="AB71" s="12"/>
      <c r="AC71" s="12"/>
      <c r="AD71" s="12"/>
      <c r="AE71" s="12"/>
      <c r="AF71" s="12">
        <v>48895.703125</v>
      </c>
      <c r="AG71" s="12"/>
      <c r="AH71" s="12"/>
      <c r="AI71" s="12"/>
      <c r="AJ71" s="12"/>
      <c r="AK71" s="12">
        <v>840978.125</v>
      </c>
      <c r="AL71" s="12"/>
      <c r="AM71" s="12"/>
      <c r="AN71" s="12"/>
      <c r="AO71" s="12"/>
      <c r="AP71" s="12"/>
      <c r="AQ71" s="12"/>
      <c r="AR71" s="12"/>
      <c r="AS71" s="12">
        <v>2712000</v>
      </c>
      <c r="AT71" s="12"/>
      <c r="AU71" s="12"/>
      <c r="AV71" s="12"/>
      <c r="AW71" s="12"/>
      <c r="AX71" s="12">
        <v>931.67</v>
      </c>
      <c r="AY71" s="12"/>
      <c r="AZ71" s="12"/>
      <c r="BA71" s="12"/>
      <c r="BB71" s="12"/>
      <c r="BC71" s="12"/>
      <c r="BD71" s="12">
        <v>7231256.5</v>
      </c>
      <c r="BE71" s="12"/>
    </row>
    <row r="72" spans="1:57" s="2" customFormat="1" x14ac:dyDescent="0.2">
      <c r="A72" s="13" t="s">
        <v>94</v>
      </c>
      <c r="B72" s="14">
        <f t="shared" si="31"/>
        <v>0</v>
      </c>
      <c r="C72" s="14">
        <v>0</v>
      </c>
      <c r="D72" s="14">
        <f>SUM(D73:D75)</f>
        <v>0</v>
      </c>
      <c r="E72" s="14">
        <f>SUM(E73:E75)</f>
        <v>0</v>
      </c>
      <c r="F72" s="14">
        <f>SUM(F73:F75)</f>
        <v>0</v>
      </c>
      <c r="G72" s="14">
        <f t="shared" ref="G72:V72" si="34">SUM(G73:G75)</f>
        <v>0</v>
      </c>
      <c r="H72" s="14">
        <f t="shared" si="34"/>
        <v>0</v>
      </c>
      <c r="I72" s="14">
        <f t="shared" si="34"/>
        <v>0</v>
      </c>
      <c r="J72" s="14">
        <f t="shared" si="34"/>
        <v>0</v>
      </c>
      <c r="K72" s="14">
        <f t="shared" si="34"/>
        <v>0</v>
      </c>
      <c r="L72" s="14">
        <f t="shared" si="34"/>
        <v>0</v>
      </c>
      <c r="M72" s="14">
        <f t="shared" si="34"/>
        <v>0</v>
      </c>
      <c r="N72" s="14">
        <f t="shared" si="34"/>
        <v>0</v>
      </c>
      <c r="O72" s="14">
        <f t="shared" si="34"/>
        <v>0</v>
      </c>
      <c r="P72" s="14">
        <f t="shared" si="34"/>
        <v>0</v>
      </c>
      <c r="Q72" s="14">
        <f t="shared" si="34"/>
        <v>0</v>
      </c>
      <c r="R72" s="14">
        <f t="shared" si="34"/>
        <v>0</v>
      </c>
      <c r="S72" s="14">
        <f t="shared" si="34"/>
        <v>0</v>
      </c>
      <c r="T72" s="14">
        <f t="shared" si="34"/>
        <v>0</v>
      </c>
      <c r="U72" s="14">
        <f t="shared" si="34"/>
        <v>0</v>
      </c>
      <c r="V72" s="14">
        <f t="shared" si="34"/>
        <v>0</v>
      </c>
      <c r="W72" s="14">
        <f t="shared" si="33"/>
        <v>0</v>
      </c>
      <c r="X72" s="14">
        <f t="shared" ref="X72:BD72" si="35">SUM(X73:X75)</f>
        <v>0</v>
      </c>
      <c r="Y72" s="14">
        <f t="shared" si="35"/>
        <v>0</v>
      </c>
      <c r="Z72" s="14">
        <f t="shared" si="35"/>
        <v>0</v>
      </c>
      <c r="AA72" s="14">
        <f t="shared" si="35"/>
        <v>0</v>
      </c>
      <c r="AB72" s="14">
        <f t="shared" si="35"/>
        <v>0</v>
      </c>
      <c r="AC72" s="14">
        <f t="shared" si="35"/>
        <v>0</v>
      </c>
      <c r="AD72" s="14">
        <f t="shared" si="35"/>
        <v>0</v>
      </c>
      <c r="AE72" s="14">
        <f t="shared" si="35"/>
        <v>0</v>
      </c>
      <c r="AF72" s="14">
        <f t="shared" si="35"/>
        <v>0</v>
      </c>
      <c r="AG72" s="14">
        <f t="shared" si="35"/>
        <v>0</v>
      </c>
      <c r="AH72" s="14">
        <f t="shared" si="35"/>
        <v>0</v>
      </c>
      <c r="AI72" s="14">
        <f t="shared" si="35"/>
        <v>0</v>
      </c>
      <c r="AJ72" s="14">
        <f t="shared" si="35"/>
        <v>0</v>
      </c>
      <c r="AK72" s="14">
        <f t="shared" si="35"/>
        <v>0</v>
      </c>
      <c r="AL72" s="14">
        <f t="shared" si="35"/>
        <v>0</v>
      </c>
      <c r="AM72" s="14">
        <f t="shared" si="35"/>
        <v>0</v>
      </c>
      <c r="AN72" s="14">
        <f>SUM(AN73:AN75)</f>
        <v>85722.409606933594</v>
      </c>
      <c r="AO72" s="14">
        <f t="shared" si="35"/>
        <v>539480.3984375</v>
      </c>
      <c r="AP72" s="14">
        <f>SUM(AP73:AP75)</f>
        <v>349616.021484375</v>
      </c>
      <c r="AQ72" s="14">
        <f t="shared" si="35"/>
        <v>12899.944183349609</v>
      </c>
      <c r="AR72" s="14">
        <f t="shared" si="35"/>
        <v>0</v>
      </c>
      <c r="AS72" s="14">
        <f t="shared" si="35"/>
        <v>23372.2487231493</v>
      </c>
      <c r="AT72" s="14">
        <f t="shared" si="35"/>
        <v>0</v>
      </c>
      <c r="AU72" s="14">
        <f t="shared" si="35"/>
        <v>0</v>
      </c>
      <c r="AV72" s="14">
        <f t="shared" si="35"/>
        <v>0</v>
      </c>
      <c r="AW72" s="14">
        <f t="shared" si="35"/>
        <v>0</v>
      </c>
      <c r="AX72" s="14">
        <v>0</v>
      </c>
      <c r="AY72" s="14">
        <f t="shared" si="35"/>
        <v>0</v>
      </c>
      <c r="AZ72" s="14">
        <f t="shared" si="35"/>
        <v>0</v>
      </c>
      <c r="BA72" s="14">
        <f t="shared" si="35"/>
        <v>0</v>
      </c>
      <c r="BB72" s="14">
        <f t="shared" si="35"/>
        <v>0</v>
      </c>
      <c r="BC72" s="14">
        <f t="shared" si="35"/>
        <v>0</v>
      </c>
      <c r="BD72" s="14">
        <f t="shared" si="35"/>
        <v>0</v>
      </c>
      <c r="BE72" s="14">
        <f>SUM(BE73:BE75)</f>
        <v>0</v>
      </c>
    </row>
    <row r="73" spans="1:57" ht="13.5" x14ac:dyDescent="0.25">
      <c r="A73" s="8" t="s">
        <v>95</v>
      </c>
      <c r="B73" s="14">
        <f t="shared" si="31"/>
        <v>0</v>
      </c>
      <c r="C73" s="12"/>
      <c r="D73" s="12"/>
      <c r="E73" s="12"/>
      <c r="F73" s="12"/>
      <c r="G73" s="12"/>
      <c r="H73" s="12"/>
      <c r="I73" s="12"/>
      <c r="J73" s="12"/>
      <c r="K73" s="12"/>
      <c r="L73" s="12"/>
      <c r="M73" s="12"/>
      <c r="N73" s="12"/>
      <c r="O73" s="12"/>
      <c r="P73" s="12"/>
      <c r="Q73" s="12">
        <f t="shared" ref="Q73:Q92" si="36">SUM(R73:U73)</f>
        <v>0</v>
      </c>
      <c r="R73" s="12"/>
      <c r="S73" s="12"/>
      <c r="T73" s="12"/>
      <c r="U73" s="12"/>
      <c r="V73" s="12"/>
      <c r="W73" s="12">
        <f t="shared" si="33"/>
        <v>0</v>
      </c>
      <c r="X73" s="12"/>
      <c r="Y73" s="12"/>
      <c r="Z73" s="12"/>
      <c r="AA73" s="12"/>
      <c r="AB73" s="12"/>
      <c r="AC73" s="12"/>
      <c r="AD73" s="12"/>
      <c r="AE73" s="12"/>
      <c r="AF73" s="12"/>
      <c r="AG73" s="12"/>
      <c r="AH73" s="12"/>
      <c r="AI73" s="12"/>
      <c r="AJ73" s="12"/>
      <c r="AK73" s="12"/>
      <c r="AL73" s="12"/>
      <c r="AM73" s="12"/>
      <c r="AN73" s="12">
        <v>3193.780029296875</v>
      </c>
      <c r="AO73" s="12">
        <v>48652.37890625</v>
      </c>
      <c r="AP73" s="12">
        <v>212831.03125</v>
      </c>
      <c r="AQ73" s="12">
        <v>366.18838500976563</v>
      </c>
      <c r="AR73" s="12"/>
      <c r="AS73" s="12">
        <v>1.1200000047683716</v>
      </c>
      <c r="AT73" s="12"/>
      <c r="AU73" s="12"/>
      <c r="AV73" s="12"/>
      <c r="AW73" s="12"/>
      <c r="AX73" s="12"/>
      <c r="AY73" s="12"/>
      <c r="AZ73" s="12"/>
      <c r="BA73" s="12"/>
      <c r="BB73" s="12"/>
      <c r="BC73" s="12"/>
      <c r="BD73" s="12"/>
      <c r="BE73" s="12"/>
    </row>
    <row r="74" spans="1:57" ht="13.5" x14ac:dyDescent="0.25">
      <c r="A74" s="8" t="s">
        <v>96</v>
      </c>
      <c r="B74" s="14">
        <f t="shared" si="31"/>
        <v>0</v>
      </c>
      <c r="C74" s="12"/>
      <c r="D74" s="12"/>
      <c r="E74" s="12"/>
      <c r="F74" s="12"/>
      <c r="G74" s="12"/>
      <c r="H74" s="12"/>
      <c r="I74" s="12"/>
      <c r="J74" s="12"/>
      <c r="K74" s="12"/>
      <c r="L74" s="12"/>
      <c r="M74" s="12"/>
      <c r="N74" s="12"/>
      <c r="O74" s="12"/>
      <c r="P74" s="12"/>
      <c r="Q74" s="12">
        <f t="shared" si="36"/>
        <v>0</v>
      </c>
      <c r="R74" s="12"/>
      <c r="S74" s="12"/>
      <c r="T74" s="12"/>
      <c r="U74" s="12"/>
      <c r="V74" s="12"/>
      <c r="W74" s="12">
        <f t="shared" si="33"/>
        <v>0</v>
      </c>
      <c r="X74" s="12"/>
      <c r="Y74" s="12"/>
      <c r="Z74" s="12"/>
      <c r="AA74" s="12"/>
      <c r="AB74" s="12"/>
      <c r="AC74" s="12"/>
      <c r="AD74" s="12"/>
      <c r="AE74" s="12"/>
      <c r="AF74" s="12"/>
      <c r="AG74" s="12"/>
      <c r="AH74" s="12"/>
      <c r="AI74" s="12"/>
      <c r="AJ74" s="12"/>
      <c r="AK74" s="12"/>
      <c r="AL74" s="12"/>
      <c r="AM74" s="12"/>
      <c r="AN74" s="12">
        <v>933.15301513671875</v>
      </c>
      <c r="AO74" s="12">
        <v>16521.30078125</v>
      </c>
      <c r="AP74" s="12">
        <v>15746.451171875</v>
      </c>
      <c r="AQ74" s="12">
        <v>990.50579833984375</v>
      </c>
      <c r="AR74" s="12"/>
      <c r="AS74" s="12">
        <v>554.24200439453125</v>
      </c>
      <c r="AT74" s="12"/>
      <c r="AU74" s="12"/>
      <c r="AV74" s="12"/>
      <c r="AW74" s="12"/>
      <c r="AX74" s="12"/>
      <c r="AY74" s="12"/>
      <c r="AZ74" s="12"/>
      <c r="BA74" s="12"/>
      <c r="BB74" s="12"/>
      <c r="BC74" s="12"/>
      <c r="BD74" s="12"/>
      <c r="BE74" s="12"/>
    </row>
    <row r="75" spans="1:57" ht="13.5" x14ac:dyDescent="0.25">
      <c r="A75" s="8" t="s">
        <v>97</v>
      </c>
      <c r="B75" s="14">
        <f t="shared" si="31"/>
        <v>0</v>
      </c>
      <c r="C75" s="12"/>
      <c r="D75" s="12"/>
      <c r="E75" s="12"/>
      <c r="F75" s="12"/>
      <c r="G75" s="12"/>
      <c r="H75" s="12"/>
      <c r="I75" s="12"/>
      <c r="J75" s="12"/>
      <c r="K75" s="12"/>
      <c r="L75" s="12"/>
      <c r="M75" s="12"/>
      <c r="N75" s="12"/>
      <c r="O75" s="12"/>
      <c r="P75" s="12"/>
      <c r="Q75" s="12">
        <f t="shared" si="36"/>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v>81595.4765625</v>
      </c>
      <c r="AO75" s="12">
        <v>474306.71875</v>
      </c>
      <c r="AP75" s="12">
        <v>121038.5390625</v>
      </c>
      <c r="AQ75" s="12">
        <v>11543.25</v>
      </c>
      <c r="AR75" s="12"/>
      <c r="AS75" s="12">
        <v>22816.88671875</v>
      </c>
      <c r="AT75" s="12"/>
      <c r="AU75" s="12"/>
      <c r="AV75" s="12"/>
      <c r="AW75" s="12"/>
      <c r="AX75" s="12"/>
      <c r="AY75" s="12"/>
      <c r="AZ75" s="12"/>
      <c r="BA75" s="12"/>
      <c r="BB75" s="12"/>
      <c r="BC75" s="12"/>
      <c r="BD75" s="12"/>
      <c r="BE75" s="12"/>
    </row>
    <row r="76" spans="1:57" ht="13.5" x14ac:dyDescent="0.25">
      <c r="A76" s="8" t="s">
        <v>98</v>
      </c>
      <c r="B76" s="14">
        <f t="shared" si="31"/>
        <v>2237092</v>
      </c>
      <c r="C76" s="12"/>
      <c r="D76" s="12"/>
      <c r="E76" s="12">
        <v>2237092</v>
      </c>
      <c r="F76" s="12"/>
      <c r="G76" s="12"/>
      <c r="H76" s="12"/>
      <c r="I76" s="12"/>
      <c r="J76" s="12"/>
      <c r="K76" s="12"/>
      <c r="L76" s="12"/>
      <c r="M76" s="12"/>
      <c r="N76" s="12"/>
      <c r="O76" s="12"/>
      <c r="P76" s="12"/>
      <c r="Q76" s="12">
        <f t="shared" si="36"/>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ht="13.5" x14ac:dyDescent="0.25">
      <c r="A77" s="13" t="s">
        <v>99</v>
      </c>
      <c r="B77" s="14">
        <f>D77+E77+F77+C77</f>
        <v>214548.3061328695</v>
      </c>
      <c r="C77" s="14">
        <v>0</v>
      </c>
      <c r="D77" s="14">
        <f>SUM(D78:D81)</f>
        <v>0</v>
      </c>
      <c r="E77" s="14">
        <f>SUM(E78:E81)</f>
        <v>214548.3061328695</v>
      </c>
      <c r="F77" s="14">
        <v>0</v>
      </c>
      <c r="G77" s="14">
        <v>0</v>
      </c>
      <c r="H77" s="14">
        <v>0</v>
      </c>
      <c r="I77" s="14">
        <v>0</v>
      </c>
      <c r="J77" s="14">
        <v>0</v>
      </c>
      <c r="K77" s="14">
        <v>0</v>
      </c>
      <c r="L77" s="14">
        <v>0</v>
      </c>
      <c r="M77" s="14">
        <v>0</v>
      </c>
      <c r="N77" s="14">
        <v>0</v>
      </c>
      <c r="O77" s="14">
        <v>0</v>
      </c>
      <c r="P77" s="14">
        <f t="shared" ref="P77:V77" si="37">SUM(P78:P81)</f>
        <v>0</v>
      </c>
      <c r="Q77" s="14">
        <f>SUM(Q78:Q81)</f>
        <v>3571.98</v>
      </c>
      <c r="R77" s="14">
        <f t="shared" si="37"/>
        <v>3571.98</v>
      </c>
      <c r="S77" s="14">
        <f>SUM(S78:S81)</f>
        <v>0</v>
      </c>
      <c r="T77" s="14">
        <f t="shared" si="37"/>
        <v>0</v>
      </c>
      <c r="U77" s="14">
        <f t="shared" si="37"/>
        <v>0</v>
      </c>
      <c r="V77" s="14">
        <f t="shared" si="37"/>
        <v>0</v>
      </c>
      <c r="W77" s="14">
        <v>0</v>
      </c>
      <c r="X77" s="14">
        <v>0</v>
      </c>
      <c r="Y77" s="14">
        <v>0</v>
      </c>
      <c r="Z77" s="14">
        <v>0</v>
      </c>
      <c r="AA77" s="14">
        <v>0</v>
      </c>
      <c r="AB77" s="14">
        <v>0</v>
      </c>
      <c r="AC77" s="14">
        <v>0</v>
      </c>
      <c r="AD77" s="14">
        <v>0</v>
      </c>
      <c r="AE77" s="14">
        <v>0</v>
      </c>
      <c r="AF77" s="14">
        <v>0</v>
      </c>
      <c r="AG77" s="14">
        <v>0</v>
      </c>
      <c r="AH77" s="14">
        <v>0</v>
      </c>
      <c r="AI77" s="14">
        <v>0</v>
      </c>
      <c r="AJ77" s="14">
        <v>0</v>
      </c>
      <c r="AK77" s="12">
        <v>3709</v>
      </c>
      <c r="AL77" s="14">
        <v>0</v>
      </c>
      <c r="AM77" s="14">
        <v>0</v>
      </c>
      <c r="AN77" s="14">
        <v>0</v>
      </c>
      <c r="AO77" s="14">
        <v>0</v>
      </c>
      <c r="AP77" s="14">
        <v>0</v>
      </c>
      <c r="AQ77" s="14">
        <v>0</v>
      </c>
      <c r="AR77" s="14">
        <v>0</v>
      </c>
      <c r="AS77" s="14">
        <v>0</v>
      </c>
      <c r="AT77" s="14">
        <v>0</v>
      </c>
      <c r="AU77" s="14">
        <f t="shared" ref="AU77:BC77" si="38">SUM(AU78:AU81)</f>
        <v>13794</v>
      </c>
      <c r="AV77" s="14">
        <f t="shared" si="38"/>
        <v>2106.8899975585937</v>
      </c>
      <c r="AW77" s="14">
        <f t="shared" si="38"/>
        <v>0</v>
      </c>
      <c r="AX77" s="14">
        <v>0</v>
      </c>
      <c r="AY77" s="14">
        <f t="shared" si="38"/>
        <v>0</v>
      </c>
      <c r="AZ77" s="14">
        <f t="shared" si="38"/>
        <v>859.67</v>
      </c>
      <c r="BA77" s="14">
        <f t="shared" si="38"/>
        <v>0</v>
      </c>
      <c r="BB77" s="14">
        <f t="shared" si="38"/>
        <v>0</v>
      </c>
      <c r="BC77" s="14">
        <f t="shared" si="38"/>
        <v>0</v>
      </c>
      <c r="BD77" s="14">
        <f>SUM(BD78:BD81)</f>
        <v>256952.279296875</v>
      </c>
      <c r="BE77" s="14">
        <f>SUM(BE78:BE81)</f>
        <v>0</v>
      </c>
    </row>
    <row r="78" spans="1:57" ht="13.5" x14ac:dyDescent="0.25">
      <c r="A78" s="22" t="s">
        <v>134</v>
      </c>
      <c r="B78" s="12">
        <f t="shared" si="31"/>
        <v>204838</v>
      </c>
      <c r="C78" s="12"/>
      <c r="D78" s="12"/>
      <c r="E78" s="12">
        <v>204838</v>
      </c>
      <c r="F78" s="12"/>
      <c r="G78" s="12"/>
      <c r="H78" s="12"/>
      <c r="I78" s="12"/>
      <c r="J78" s="12"/>
      <c r="K78" s="12"/>
      <c r="L78" s="12"/>
      <c r="M78" s="12"/>
      <c r="N78" s="12"/>
      <c r="O78" s="12"/>
      <c r="P78" s="12"/>
      <c r="Q78" s="12">
        <v>0</v>
      </c>
      <c r="R78" s="12">
        <v>0</v>
      </c>
      <c r="S78" s="12"/>
      <c r="T78" s="12"/>
      <c r="U78" s="12"/>
      <c r="V78" s="12"/>
      <c r="W78" s="12">
        <f t="shared" ref="W78:W86" si="39">SUM(X78:AB78)</f>
        <v>0</v>
      </c>
      <c r="X78" s="12"/>
      <c r="Y78" s="12"/>
      <c r="Z78" s="12"/>
      <c r="AA78" s="12"/>
      <c r="AB78" s="12"/>
      <c r="AC78" s="12"/>
      <c r="AD78" s="12"/>
      <c r="AE78" s="12"/>
      <c r="AF78" s="12"/>
      <c r="AG78" s="12"/>
      <c r="AH78" s="12"/>
      <c r="AI78" s="12"/>
      <c r="AJ78" s="12"/>
      <c r="AK78" s="12">
        <v>3709</v>
      </c>
      <c r="AL78" s="12"/>
      <c r="AM78" s="12"/>
      <c r="AN78" s="12"/>
      <c r="AO78" s="12"/>
      <c r="AP78" s="12"/>
      <c r="AQ78" s="12"/>
      <c r="AR78" s="12"/>
      <c r="AS78" s="12"/>
      <c r="AT78" s="12"/>
      <c r="AU78" s="12">
        <v>13794</v>
      </c>
      <c r="AV78" s="12">
        <v>1162.83</v>
      </c>
      <c r="AW78" s="12"/>
      <c r="AX78" s="12"/>
      <c r="AY78" s="12"/>
      <c r="AZ78" s="12">
        <v>1</v>
      </c>
      <c r="BA78" s="12"/>
      <c r="BB78" s="12"/>
      <c r="BC78" s="12"/>
      <c r="BD78" s="12">
        <v>229121.859375</v>
      </c>
      <c r="BE78" s="12"/>
    </row>
    <row r="79" spans="1:57" ht="13.5" x14ac:dyDescent="0.25">
      <c r="A79" s="22" t="s">
        <v>135</v>
      </c>
      <c r="B79" s="12">
        <f t="shared" si="31"/>
        <v>9710.3061328695185</v>
      </c>
      <c r="C79" s="12"/>
      <c r="D79" s="12"/>
      <c r="E79" s="12">
        <v>9710.3061328695185</v>
      </c>
      <c r="F79" s="12"/>
      <c r="G79" s="12"/>
      <c r="H79" s="12"/>
      <c r="I79" s="12"/>
      <c r="J79" s="12"/>
      <c r="K79" s="12"/>
      <c r="L79" s="12"/>
      <c r="M79" s="12"/>
      <c r="N79" s="12"/>
      <c r="O79" s="12"/>
      <c r="P79" s="12"/>
      <c r="Q79" s="12">
        <v>3571.98</v>
      </c>
      <c r="R79" s="12">
        <v>3571.98</v>
      </c>
      <c r="S79" s="12"/>
      <c r="T79" s="12"/>
      <c r="U79" s="12"/>
      <c r="V79" s="12"/>
      <c r="W79" s="12">
        <f t="shared" si="39"/>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944.05999755859375</v>
      </c>
      <c r="AW79" s="12"/>
      <c r="AX79" s="12"/>
      <c r="AY79" s="12"/>
      <c r="AZ79" s="12">
        <v>858.67</v>
      </c>
      <c r="BA79" s="12"/>
      <c r="BB79" s="12"/>
      <c r="BC79" s="12"/>
      <c r="BD79" s="12">
        <v>27830.419921875</v>
      </c>
      <c r="BE79" s="12"/>
    </row>
    <row r="80" spans="1:57" ht="13.5" x14ac:dyDescent="0.25">
      <c r="A80" s="8" t="s">
        <v>100</v>
      </c>
      <c r="B80" s="12">
        <f t="shared" si="31"/>
        <v>0</v>
      </c>
      <c r="C80" s="12"/>
      <c r="D80" s="12"/>
      <c r="E80" s="12"/>
      <c r="F80" s="12"/>
      <c r="G80" s="12"/>
      <c r="H80" s="12"/>
      <c r="I80" s="12"/>
      <c r="J80" s="12"/>
      <c r="K80" s="12"/>
      <c r="L80" s="12"/>
      <c r="M80" s="12"/>
      <c r="N80" s="12"/>
      <c r="O80" s="12"/>
      <c r="P80" s="12"/>
      <c r="Q80" s="12">
        <f t="shared" si="36"/>
        <v>0</v>
      </c>
      <c r="R80" s="12"/>
      <c r="S80" s="12"/>
      <c r="T80" s="12"/>
      <c r="U80" s="12"/>
      <c r="V80" s="12"/>
      <c r="W80" s="12">
        <f t="shared" si="39"/>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x14ac:dyDescent="0.25">
      <c r="A81" s="8" t="s">
        <v>101</v>
      </c>
      <c r="B81" s="12">
        <f t="shared" si="31"/>
        <v>0</v>
      </c>
      <c r="C81" s="12"/>
      <c r="D81" s="12"/>
      <c r="E81" s="12"/>
      <c r="F81" s="12"/>
      <c r="G81" s="12"/>
      <c r="H81" s="12"/>
      <c r="I81" s="12"/>
      <c r="J81" s="12"/>
      <c r="K81" s="12"/>
      <c r="L81" s="12"/>
      <c r="M81" s="12"/>
      <c r="N81" s="12"/>
      <c r="O81" s="12"/>
      <c r="P81" s="12"/>
      <c r="Q81" s="12">
        <f t="shared" si="36"/>
        <v>0</v>
      </c>
      <c r="R81" s="12"/>
      <c r="S81" s="12"/>
      <c r="T81" s="12"/>
      <c r="U81" s="12"/>
      <c r="V81" s="12"/>
      <c r="W81" s="12">
        <f t="shared" si="39"/>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row>
    <row r="82" spans="1:57" ht="13.5" x14ac:dyDescent="0.25">
      <c r="A82" s="8" t="s">
        <v>102</v>
      </c>
      <c r="B82" s="12">
        <f t="shared" si="31"/>
        <v>0</v>
      </c>
      <c r="C82" s="12"/>
      <c r="D82" s="12"/>
      <c r="E82" s="12"/>
      <c r="F82" s="12"/>
      <c r="G82" s="12"/>
      <c r="H82" s="12"/>
      <c r="I82" s="12"/>
      <c r="J82" s="12"/>
      <c r="K82" s="12"/>
      <c r="L82" s="12"/>
      <c r="M82" s="12"/>
      <c r="N82" s="12"/>
      <c r="O82" s="12"/>
      <c r="P82" s="12"/>
      <c r="Q82" s="12">
        <f t="shared" si="36"/>
        <v>0</v>
      </c>
      <c r="R82" s="12"/>
      <c r="S82" s="12"/>
      <c r="T82" s="12"/>
      <c r="U82" s="12"/>
      <c r="V82" s="12"/>
      <c r="W82" s="12">
        <f t="shared" si="39"/>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x14ac:dyDescent="0.25">
      <c r="A83" s="8" t="s">
        <v>103</v>
      </c>
      <c r="B83" s="12">
        <f t="shared" si="31"/>
        <v>0</v>
      </c>
      <c r="C83" s="12"/>
      <c r="D83" s="12"/>
      <c r="E83" s="12"/>
      <c r="F83" s="12"/>
      <c r="G83" s="12"/>
      <c r="H83" s="12"/>
      <c r="I83" s="12"/>
      <c r="J83" s="12"/>
      <c r="K83" s="12"/>
      <c r="L83" s="12"/>
      <c r="M83" s="12"/>
      <c r="N83" s="12"/>
      <c r="O83" s="12"/>
      <c r="P83" s="12"/>
      <c r="Q83" s="12">
        <f t="shared" si="36"/>
        <v>0</v>
      </c>
      <c r="R83" s="12"/>
      <c r="S83" s="12"/>
      <c r="T83" s="12"/>
      <c r="U83" s="12"/>
      <c r="V83" s="12"/>
      <c r="W83" s="12">
        <f t="shared" si="39"/>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x14ac:dyDescent="0.25">
      <c r="A84" s="8" t="s">
        <v>104</v>
      </c>
      <c r="B84" s="12">
        <f t="shared" si="31"/>
        <v>0</v>
      </c>
      <c r="C84" s="12"/>
      <c r="D84" s="12"/>
      <c r="E84" s="12"/>
      <c r="F84" s="12"/>
      <c r="G84" s="12"/>
      <c r="H84" s="12"/>
      <c r="I84" s="12"/>
      <c r="J84" s="12"/>
      <c r="K84" s="12"/>
      <c r="L84" s="12"/>
      <c r="M84" s="12"/>
      <c r="N84" s="12"/>
      <c r="O84" s="12"/>
      <c r="P84" s="12"/>
      <c r="Q84" s="12">
        <f t="shared" si="36"/>
        <v>0</v>
      </c>
      <c r="R84" s="12"/>
      <c r="S84" s="12"/>
      <c r="T84" s="12"/>
      <c r="U84" s="12"/>
      <c r="V84" s="12"/>
      <c r="W84" s="12">
        <f t="shared" si="39"/>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x14ac:dyDescent="0.25">
      <c r="A85" s="8" t="s">
        <v>105</v>
      </c>
      <c r="B85" s="12">
        <f t="shared" si="31"/>
        <v>0</v>
      </c>
      <c r="C85" s="12"/>
      <c r="D85" s="12"/>
      <c r="E85" s="12"/>
      <c r="F85" s="12"/>
      <c r="G85" s="12"/>
      <c r="H85" s="12"/>
      <c r="I85" s="12"/>
      <c r="J85" s="12"/>
      <c r="K85" s="12"/>
      <c r="L85" s="12"/>
      <c r="M85" s="12"/>
      <c r="N85" s="12"/>
      <c r="O85" s="12"/>
      <c r="P85" s="12"/>
      <c r="Q85" s="12">
        <f t="shared" si="36"/>
        <v>0</v>
      </c>
      <c r="R85" s="12"/>
      <c r="S85" s="12"/>
      <c r="T85" s="12"/>
      <c r="U85" s="12"/>
      <c r="V85" s="12"/>
      <c r="W85" s="12">
        <f t="shared" si="39"/>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
      <c r="A86" s="13" t="s">
        <v>106</v>
      </c>
      <c r="B86" s="14">
        <f t="shared" si="31"/>
        <v>0</v>
      </c>
      <c r="C86" s="14">
        <v>0</v>
      </c>
      <c r="D86" s="14">
        <f t="shared" ref="D86:U86" si="40">SUM(D82:D85)</f>
        <v>0</v>
      </c>
      <c r="E86" s="14">
        <f t="shared" si="40"/>
        <v>0</v>
      </c>
      <c r="F86" s="14">
        <f t="shared" si="40"/>
        <v>0</v>
      </c>
      <c r="G86" s="14">
        <f t="shared" si="40"/>
        <v>0</v>
      </c>
      <c r="H86" s="14">
        <f t="shared" si="40"/>
        <v>0</v>
      </c>
      <c r="I86" s="14">
        <f t="shared" si="40"/>
        <v>0</v>
      </c>
      <c r="J86" s="14">
        <f t="shared" si="40"/>
        <v>0</v>
      </c>
      <c r="K86" s="14">
        <f t="shared" si="40"/>
        <v>0</v>
      </c>
      <c r="L86" s="14">
        <f t="shared" si="40"/>
        <v>0</v>
      </c>
      <c r="M86" s="14">
        <f t="shared" si="40"/>
        <v>0</v>
      </c>
      <c r="N86" s="14">
        <f t="shared" si="40"/>
        <v>0</v>
      </c>
      <c r="O86" s="14">
        <f t="shared" si="40"/>
        <v>0</v>
      </c>
      <c r="P86" s="14">
        <f t="shared" si="40"/>
        <v>0</v>
      </c>
      <c r="Q86" s="14">
        <f t="shared" si="36"/>
        <v>0</v>
      </c>
      <c r="R86" s="14">
        <f t="shared" si="40"/>
        <v>0</v>
      </c>
      <c r="S86" s="14">
        <f t="shared" si="40"/>
        <v>0</v>
      </c>
      <c r="T86" s="14">
        <f t="shared" si="40"/>
        <v>0</v>
      </c>
      <c r="U86" s="14">
        <f t="shared" si="40"/>
        <v>0</v>
      </c>
      <c r="V86" s="14">
        <f t="shared" ref="V86:AT86" si="41">SUM(V82:V85)</f>
        <v>0</v>
      </c>
      <c r="W86" s="14">
        <f t="shared" si="39"/>
        <v>0</v>
      </c>
      <c r="X86" s="14">
        <f t="shared" si="41"/>
        <v>0</v>
      </c>
      <c r="Y86" s="14">
        <f t="shared" si="41"/>
        <v>0</v>
      </c>
      <c r="Z86" s="14">
        <f t="shared" si="41"/>
        <v>0</v>
      </c>
      <c r="AA86" s="14">
        <f t="shared" si="41"/>
        <v>0</v>
      </c>
      <c r="AB86" s="14">
        <f t="shared" si="41"/>
        <v>0</v>
      </c>
      <c r="AC86" s="14">
        <f t="shared" si="41"/>
        <v>0</v>
      </c>
      <c r="AD86" s="14">
        <f t="shared" si="41"/>
        <v>0</v>
      </c>
      <c r="AE86" s="14">
        <f t="shared" si="41"/>
        <v>0</v>
      </c>
      <c r="AF86" s="14">
        <f t="shared" si="41"/>
        <v>0</v>
      </c>
      <c r="AG86" s="14">
        <f t="shared" si="41"/>
        <v>0</v>
      </c>
      <c r="AH86" s="14">
        <f t="shared" si="41"/>
        <v>0</v>
      </c>
      <c r="AI86" s="14">
        <f t="shared" si="41"/>
        <v>0</v>
      </c>
      <c r="AJ86" s="14">
        <f t="shared" si="41"/>
        <v>0</v>
      </c>
      <c r="AK86" s="14">
        <f t="shared" si="41"/>
        <v>0</v>
      </c>
      <c r="AL86" s="14">
        <f t="shared" si="41"/>
        <v>0</v>
      </c>
      <c r="AM86" s="14">
        <f t="shared" si="41"/>
        <v>0</v>
      </c>
      <c r="AN86" s="14">
        <f t="shared" si="41"/>
        <v>0</v>
      </c>
      <c r="AO86" s="14">
        <f t="shared" si="41"/>
        <v>0</v>
      </c>
      <c r="AP86" s="14">
        <f t="shared" si="41"/>
        <v>0</v>
      </c>
      <c r="AQ86" s="14">
        <f t="shared" si="41"/>
        <v>0</v>
      </c>
      <c r="AR86" s="14">
        <f t="shared" si="41"/>
        <v>0</v>
      </c>
      <c r="AS86" s="14">
        <f t="shared" si="41"/>
        <v>0</v>
      </c>
      <c r="AT86" s="14">
        <f t="shared" si="41"/>
        <v>0</v>
      </c>
      <c r="AU86" s="14">
        <f>SUM(AU82:AU85)</f>
        <v>0</v>
      </c>
      <c r="AV86" s="14">
        <f>SUM(AV82:AV85)</f>
        <v>0</v>
      </c>
      <c r="AW86" s="14">
        <f t="shared" ref="AW86:BE86" si="42">SUM(AW82:AW85)</f>
        <v>0</v>
      </c>
      <c r="AX86" s="14">
        <v>0</v>
      </c>
      <c r="AY86" s="14">
        <f t="shared" si="42"/>
        <v>0</v>
      </c>
      <c r="AZ86" s="14">
        <f t="shared" si="42"/>
        <v>0</v>
      </c>
      <c r="BA86" s="14">
        <f t="shared" si="42"/>
        <v>0</v>
      </c>
      <c r="BB86" s="14">
        <f t="shared" si="42"/>
        <v>0</v>
      </c>
      <c r="BC86" s="14">
        <f t="shared" si="42"/>
        <v>0</v>
      </c>
      <c r="BD86" s="14">
        <f>SUM(BD82:BD85)</f>
        <v>0</v>
      </c>
      <c r="BE86" s="14">
        <f t="shared" si="42"/>
        <v>0</v>
      </c>
    </row>
    <row r="87" spans="1:57" ht="13.5" x14ac:dyDescent="0.25">
      <c r="A87" s="8" t="s">
        <v>107</v>
      </c>
      <c r="B87" s="14">
        <f t="shared" si="31"/>
        <v>0</v>
      </c>
      <c r="C87" s="12"/>
      <c r="D87" s="12"/>
      <c r="E87" s="12"/>
      <c r="F87" s="12"/>
      <c r="G87" s="12"/>
      <c r="H87" s="12"/>
      <c r="I87" s="12"/>
      <c r="J87" s="12"/>
      <c r="K87" s="12"/>
      <c r="L87" s="12"/>
      <c r="M87" s="12"/>
      <c r="N87" s="12"/>
      <c r="O87" s="12"/>
      <c r="P87" s="12"/>
      <c r="Q87" s="12">
        <f t="shared" si="36"/>
        <v>0</v>
      </c>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3107</v>
      </c>
      <c r="AW87" s="12"/>
      <c r="AX87" s="12"/>
      <c r="AY87" s="12"/>
      <c r="AZ87" s="12"/>
      <c r="BA87" s="12"/>
      <c r="BB87" s="12"/>
      <c r="BC87" s="12"/>
      <c r="BD87" s="12">
        <v>3107</v>
      </c>
      <c r="BE87" s="12"/>
    </row>
    <row r="88" spans="1:57" ht="13.5" x14ac:dyDescent="0.25">
      <c r="A88" s="8" t="s">
        <v>108</v>
      </c>
      <c r="B88" s="14">
        <f t="shared" si="31"/>
        <v>0</v>
      </c>
      <c r="C88" s="12"/>
      <c r="D88" s="12"/>
      <c r="E88" s="12"/>
      <c r="F88" s="12"/>
      <c r="G88" s="12"/>
      <c r="H88" s="12"/>
      <c r="I88" s="12"/>
      <c r="J88" s="12"/>
      <c r="K88" s="12"/>
      <c r="L88" s="12"/>
      <c r="M88" s="12"/>
      <c r="N88" s="12"/>
      <c r="O88" s="12"/>
      <c r="P88" s="12"/>
      <c r="Q88" s="12">
        <f t="shared" si="36"/>
        <v>0</v>
      </c>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x14ac:dyDescent="0.25">
      <c r="A89" s="8" t="s">
        <v>109</v>
      </c>
      <c r="B89" s="14">
        <f t="shared" si="31"/>
        <v>0</v>
      </c>
      <c r="C89" s="12"/>
      <c r="D89" s="12"/>
      <c r="E89" s="12"/>
      <c r="F89" s="12"/>
      <c r="G89" s="12"/>
      <c r="H89" s="12"/>
      <c r="I89" s="12"/>
      <c r="J89" s="12"/>
      <c r="K89" s="12"/>
      <c r="L89" s="12"/>
      <c r="M89" s="12"/>
      <c r="N89" s="12"/>
      <c r="O89" s="12"/>
      <c r="P89" s="12"/>
      <c r="Q89" s="12">
        <f t="shared" si="36"/>
        <v>0</v>
      </c>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x14ac:dyDescent="0.25">
      <c r="A90" s="8" t="s">
        <v>110</v>
      </c>
      <c r="B90" s="14">
        <f t="shared" si="31"/>
        <v>0</v>
      </c>
      <c r="C90" s="12"/>
      <c r="D90" s="12"/>
      <c r="E90" s="12"/>
      <c r="F90" s="12"/>
      <c r="G90" s="12"/>
      <c r="H90" s="12"/>
      <c r="I90" s="12"/>
      <c r="J90" s="12"/>
      <c r="K90" s="12"/>
      <c r="L90" s="12"/>
      <c r="M90" s="12"/>
      <c r="N90" s="12"/>
      <c r="O90" s="12"/>
      <c r="P90" s="12"/>
      <c r="Q90" s="12">
        <f t="shared" si="36"/>
        <v>0</v>
      </c>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x14ac:dyDescent="0.25">
      <c r="A91" s="8" t="s">
        <v>111</v>
      </c>
      <c r="B91" s="14">
        <f t="shared" si="31"/>
        <v>0</v>
      </c>
      <c r="C91" s="12"/>
      <c r="D91" s="12"/>
      <c r="E91" s="12"/>
      <c r="F91" s="12"/>
      <c r="G91" s="12"/>
      <c r="H91" s="12"/>
      <c r="I91" s="12"/>
      <c r="J91" s="12"/>
      <c r="K91" s="12"/>
      <c r="L91" s="12"/>
      <c r="M91" s="12"/>
      <c r="N91" s="12"/>
      <c r="O91" s="12"/>
      <c r="P91" s="12"/>
      <c r="Q91" s="12">
        <f t="shared" si="36"/>
        <v>0</v>
      </c>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x14ac:dyDescent="0.25">
      <c r="A92" s="8" t="s">
        <v>112</v>
      </c>
      <c r="B92" s="14">
        <f t="shared" si="31"/>
        <v>0</v>
      </c>
      <c r="C92" s="12"/>
      <c r="D92" s="12"/>
      <c r="E92" s="12"/>
      <c r="F92" s="12"/>
      <c r="G92" s="12"/>
      <c r="H92" s="12"/>
      <c r="I92" s="12"/>
      <c r="J92" s="12"/>
      <c r="K92" s="12"/>
      <c r="L92" s="12"/>
      <c r="M92" s="12"/>
      <c r="N92" s="12"/>
      <c r="O92" s="12"/>
      <c r="P92" s="12"/>
      <c r="Q92" s="12">
        <f t="shared" si="36"/>
        <v>0</v>
      </c>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
      <c r="B95" s="13"/>
      <c r="C95" s="15"/>
    </row>
    <row r="96" spans="1:57"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G3:BH3"/>
    <mergeCell ref="BI3:BJ3"/>
  </mergeCells>
  <pageMargins left="0.7" right="0.7" top="0.75" bottom="0.75" header="0.3" footer="0.3"/>
  <pageSetup paperSize="9" orientation="portrait" r:id="rId1"/>
  <ignoredErrors>
    <ignoredError sqref="W4:W9 E72 Q39:Q58 W38:W43 W46:W59 Q29:Q30" formulaRange="1"/>
    <ignoredError sqref="W10:W13 W44:W45 Q31" formula="1" formulaRange="1"/>
    <ignoredError sqref="AN44 Q59 Q32:Q33 W31"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Q20" activePane="bottomRight" state="frozen"/>
      <selection pane="topRight" activeCell="B1" sqref="B1"/>
      <selection pane="bottomLeft" activeCell="A4" sqref="A4"/>
      <selection pane="bottomRight" activeCell="T46" sqref="T46"/>
    </sheetView>
  </sheetViews>
  <sheetFormatPr defaultRowHeight="12.75" x14ac:dyDescent="0.2"/>
  <cols>
    <col min="1" max="1" width="34.140625" customWidth="1"/>
    <col min="2" max="2" width="16.28515625" customWidth="1"/>
    <col min="3" max="3" width="12" customWidth="1"/>
    <col min="4" max="4" width="14.5703125" customWidth="1"/>
    <col min="5" max="5" width="12.7109375" customWidth="1"/>
    <col min="6" max="6" width="15.5703125" customWidth="1"/>
    <col min="7" max="7" width="13.28515625" customWidth="1"/>
    <col min="8" max="8" width="12.140625" customWidth="1"/>
    <col min="11" max="11" width="10.5703125" bestFit="1" customWidth="1"/>
    <col min="14" max="14" width="10.7109375" bestFit="1" customWidth="1"/>
    <col min="16" max="16" width="10.140625" bestFit="1" customWidth="1"/>
    <col min="18" max="18" width="11.7109375" customWidth="1"/>
    <col min="19" max="19" width="13.140625" customWidth="1"/>
    <col min="21" max="21" width="12.140625" customWidth="1"/>
    <col min="23" max="23" width="12.42578125" customWidth="1"/>
    <col min="24" max="24" width="14.42578125" customWidth="1"/>
    <col min="25" max="25" width="12.42578125" customWidth="1"/>
    <col min="26" max="26" width="11.42578125" customWidth="1"/>
    <col min="27" max="27" width="10.5703125" customWidth="1"/>
    <col min="28" max="28" width="10.140625" customWidth="1"/>
    <col min="29" max="29" width="12.5703125" customWidth="1"/>
    <col min="30" max="30" width="11" customWidth="1"/>
    <col min="31" max="31" width="11.28515625" customWidth="1"/>
    <col min="32" max="32" width="10.5703125" customWidth="1"/>
    <col min="33" max="33" width="13" customWidth="1"/>
    <col min="36" max="36" width="10.28515625" customWidth="1"/>
    <col min="37" max="37" width="10.42578125" customWidth="1"/>
    <col min="38" max="38" width="11.28515625" bestFit="1" customWidth="1"/>
    <col min="39" max="39" width="10.42578125" customWidth="1"/>
    <col min="42" max="42" width="10.42578125" customWidth="1"/>
    <col min="43" max="43" width="11.7109375" customWidth="1"/>
    <col min="46" max="46" width="12.5703125" customWidth="1"/>
    <col min="48" max="48" width="13" customWidth="1"/>
    <col min="49" max="49" width="10.140625" bestFit="1" customWidth="1"/>
    <col min="51" max="51" width="10.140625" bestFit="1" customWidth="1"/>
    <col min="57" max="57" width="11.28515625" bestFit="1" customWidth="1"/>
  </cols>
  <sheetData>
    <row r="1" spans="1:63" x14ac:dyDescent="0.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364</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366</v>
      </c>
      <c r="AZ3" s="10" t="s">
        <v>49</v>
      </c>
      <c r="BA3" s="10" t="s">
        <v>50</v>
      </c>
      <c r="BB3" s="10" t="s">
        <v>51</v>
      </c>
      <c r="BC3" s="10" t="s">
        <v>52</v>
      </c>
      <c r="BD3" s="10" t="s">
        <v>53</v>
      </c>
      <c r="BE3" s="10" t="s">
        <v>54</v>
      </c>
      <c r="BF3" s="10" t="s">
        <v>55</v>
      </c>
      <c r="BG3" s="3"/>
      <c r="BH3" s="139"/>
      <c r="BI3" s="139"/>
      <c r="BJ3" s="139"/>
      <c r="BK3" s="139"/>
    </row>
    <row r="4" spans="1:63" ht="13.5" x14ac:dyDescent="0.25">
      <c r="A4" s="22" t="s">
        <v>164</v>
      </c>
      <c r="B4" s="12">
        <f>E4+F4+G4+D4</f>
        <v>6196012.9203234185</v>
      </c>
      <c r="C4" s="12">
        <f>H4+I4</f>
        <v>0</v>
      </c>
      <c r="D4" s="12">
        <v>103062.31485466879</v>
      </c>
      <c r="E4" s="12">
        <v>29057.10546875</v>
      </c>
      <c r="F4" s="12">
        <v>6063893.5</v>
      </c>
      <c r="G4" s="12"/>
      <c r="H4" s="12"/>
      <c r="I4" s="12"/>
      <c r="J4" s="12"/>
      <c r="K4" s="12">
        <v>40306.234375</v>
      </c>
      <c r="L4" s="12"/>
      <c r="M4" s="12"/>
      <c r="N4" s="12"/>
      <c r="O4" s="12">
        <v>23666</v>
      </c>
      <c r="P4" s="12">
        <v>23363.25</v>
      </c>
      <c r="Q4" s="12"/>
      <c r="R4" s="12">
        <v>661548</v>
      </c>
      <c r="S4" s="12">
        <v>661548</v>
      </c>
      <c r="T4" s="12"/>
      <c r="U4" s="12"/>
      <c r="V4" s="12"/>
      <c r="W4" s="12">
        <v>38160.56640625</v>
      </c>
      <c r="X4" s="12">
        <f>SUM(Y4:AC4)</f>
        <v>54333.21923828125</v>
      </c>
      <c r="Y4" s="12">
        <v>6936.51611328125</v>
      </c>
      <c r="Z4" s="12">
        <v>47396.703125</v>
      </c>
      <c r="AA4" s="12"/>
      <c r="AB4" s="12"/>
      <c r="AC4" s="12"/>
      <c r="AD4" s="12">
        <v>4398.73828125</v>
      </c>
      <c r="AE4" s="12"/>
      <c r="AF4" s="12">
        <v>22424.140625</v>
      </c>
      <c r="AG4" s="12">
        <v>370323.09375</v>
      </c>
      <c r="AH4" s="12">
        <v>895.64581298828125</v>
      </c>
      <c r="AI4" s="12"/>
      <c r="AJ4" s="12">
        <v>58827.4921875</v>
      </c>
      <c r="AK4" s="12">
        <v>50532.5546875</v>
      </c>
      <c r="AL4" s="12">
        <v>365292.90625</v>
      </c>
      <c r="AM4" s="12">
        <v>23052.384765625</v>
      </c>
      <c r="AN4" s="12">
        <v>8287.4462890625</v>
      </c>
      <c r="AO4" s="12">
        <v>3571.029052734375</v>
      </c>
      <c r="AP4" s="12">
        <v>21687.125</v>
      </c>
      <c r="AQ4" s="12">
        <v>14059.474609375</v>
      </c>
      <c r="AR4" s="12">
        <v>575.59686279296875</v>
      </c>
      <c r="AS4" s="12"/>
      <c r="AT4" s="12">
        <v>11537.3994140625</v>
      </c>
      <c r="AU4" s="12"/>
      <c r="AV4" s="12">
        <v>150480</v>
      </c>
      <c r="AW4" s="12">
        <v>7584.8040000000001</v>
      </c>
      <c r="AX4" s="12"/>
      <c r="AY4" s="12">
        <v>3354</v>
      </c>
      <c r="AZ4" s="12"/>
      <c r="BA4" s="12">
        <v>3094.8119999999999</v>
      </c>
      <c r="BB4" s="12"/>
      <c r="BC4" s="12"/>
      <c r="BD4" s="12"/>
      <c r="BE4" s="12">
        <v>925028.1875</v>
      </c>
      <c r="BF4" s="12"/>
    </row>
    <row r="5" spans="1:63" ht="13.5" x14ac:dyDescent="0.25">
      <c r="A5" s="22" t="s">
        <v>143</v>
      </c>
      <c r="B5" s="12">
        <f t="shared" ref="B5:B68" si="0">E5+F5+G5+D5</f>
        <v>0</v>
      </c>
      <c r="C5" s="12">
        <f t="shared" ref="C5:C68" si="1">H5+I5</f>
        <v>0</v>
      </c>
      <c r="D5" s="12"/>
      <c r="E5" s="12"/>
      <c r="F5" s="12"/>
      <c r="G5" s="12"/>
      <c r="H5" s="12"/>
      <c r="I5" s="12"/>
      <c r="J5" s="12"/>
      <c r="K5" s="12"/>
      <c r="L5" s="12"/>
      <c r="M5" s="12"/>
      <c r="N5" s="12">
        <v>23781.068359375</v>
      </c>
      <c r="O5" s="12"/>
      <c r="P5" s="12"/>
      <c r="Q5" s="12"/>
      <c r="R5" s="12">
        <f t="shared" ref="R5:R9" si="2">SUM(S5:V5)</f>
        <v>0</v>
      </c>
      <c r="S5" s="12"/>
      <c r="T5" s="12"/>
      <c r="U5" s="12"/>
      <c r="V5" s="12"/>
      <c r="W5" s="12"/>
      <c r="X5" s="12">
        <f>SUM(Y5:AC5)</f>
        <v>320681.90625</v>
      </c>
      <c r="Y5" s="12"/>
      <c r="Z5" s="12"/>
      <c r="AA5" s="12"/>
      <c r="AB5" s="12"/>
      <c r="AC5" s="12">
        <v>320681.90625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28873.917198119987</v>
      </c>
      <c r="C6" s="12">
        <f t="shared" si="1"/>
        <v>0</v>
      </c>
      <c r="D6" s="12">
        <v>3936.7433699949879</v>
      </c>
      <c r="E6" s="12"/>
      <c r="F6" s="12">
        <v>24937.173828125</v>
      </c>
      <c r="G6" s="12"/>
      <c r="H6" s="12"/>
      <c r="I6" s="12"/>
      <c r="J6" s="12"/>
      <c r="K6" s="12"/>
      <c r="L6" s="12"/>
      <c r="M6" s="12"/>
      <c r="N6" s="12"/>
      <c r="O6" s="12"/>
      <c r="P6" s="12"/>
      <c r="Q6" s="12"/>
      <c r="R6" s="12">
        <f t="shared" si="2"/>
        <v>0</v>
      </c>
      <c r="S6" s="12"/>
      <c r="T6" s="12"/>
      <c r="U6" s="12"/>
      <c r="V6" s="12"/>
      <c r="W6" s="12">
        <v>137772.90625</v>
      </c>
      <c r="X6" s="12">
        <f>SUM(Y6:AC6)</f>
        <v>908353.875</v>
      </c>
      <c r="Y6" s="12">
        <v>908353.875</v>
      </c>
      <c r="Z6" s="12"/>
      <c r="AA6" s="12"/>
      <c r="AB6" s="12"/>
      <c r="AC6" s="12"/>
      <c r="AD6" s="12"/>
      <c r="AE6" s="12"/>
      <c r="AF6" s="12">
        <v>1271.1978759765625</v>
      </c>
      <c r="AG6" s="12">
        <v>39336.65234375</v>
      </c>
      <c r="AH6" s="12">
        <v>584.5194091796875</v>
      </c>
      <c r="AI6" s="12"/>
      <c r="AJ6" s="12">
        <v>9868.283203125</v>
      </c>
      <c r="AK6" s="12">
        <v>4.2679500579833984</v>
      </c>
      <c r="AL6" s="12">
        <v>190388.453125</v>
      </c>
      <c r="AM6" s="12"/>
      <c r="AN6" s="12"/>
      <c r="AO6" s="12"/>
      <c r="AP6" s="12">
        <v>0.19215600192546844</v>
      </c>
      <c r="AQ6" s="12">
        <v>0.28742998838424683</v>
      </c>
      <c r="AR6" s="12">
        <v>1.5223739147186279</v>
      </c>
      <c r="AS6" s="12"/>
      <c r="AT6" s="12">
        <v>109022.3984375</v>
      </c>
      <c r="AU6" s="12"/>
      <c r="AV6" s="12"/>
      <c r="AW6" s="12"/>
      <c r="AX6" s="12"/>
      <c r="AY6" s="12"/>
      <c r="AZ6" s="12"/>
      <c r="BA6" s="12"/>
      <c r="BB6" s="12"/>
      <c r="BC6" s="12"/>
      <c r="BD6" s="12"/>
      <c r="BE6" s="12">
        <v>34435.8359375</v>
      </c>
      <c r="BF6" s="12"/>
    </row>
    <row r="7" spans="1:63" ht="13.5" x14ac:dyDescent="0.25">
      <c r="A7" s="21" t="s">
        <v>124</v>
      </c>
      <c r="B7" s="12">
        <f>E7+F7+G7+D7</f>
        <v>-2117142.2141218437</v>
      </c>
      <c r="C7" s="12">
        <f t="shared" si="1"/>
        <v>0</v>
      </c>
      <c r="D7" s="12">
        <v>-63830.868418718739</v>
      </c>
      <c r="E7" s="12">
        <v>-24288.095703125</v>
      </c>
      <c r="F7" s="12">
        <v>-2029023.25</v>
      </c>
      <c r="G7" s="12"/>
      <c r="H7" s="12"/>
      <c r="I7" s="12"/>
      <c r="J7" s="12"/>
      <c r="K7" s="12"/>
      <c r="L7" s="12"/>
      <c r="M7" s="12"/>
      <c r="N7" s="12"/>
      <c r="O7" s="12"/>
      <c r="P7" s="12"/>
      <c r="Q7" s="12"/>
      <c r="R7" s="12">
        <f t="shared" si="2"/>
        <v>0</v>
      </c>
      <c r="S7" s="12"/>
      <c r="T7" s="12"/>
      <c r="U7" s="12"/>
      <c r="V7" s="12"/>
      <c r="W7" s="12">
        <v>-768.19854736328125</v>
      </c>
      <c r="X7" s="12">
        <f t="shared" ref="X7:X68" si="3">SUM(Y7:AC7)</f>
        <v>0</v>
      </c>
      <c r="Y7" s="12"/>
      <c r="Z7" s="12"/>
      <c r="AA7" s="12"/>
      <c r="AB7" s="12"/>
      <c r="AC7" s="12"/>
      <c r="AD7" s="12"/>
      <c r="AE7" s="12"/>
      <c r="AF7" s="12">
        <v>-1640.5205078125</v>
      </c>
      <c r="AG7" s="12">
        <v>-33834.28515625</v>
      </c>
      <c r="AH7" s="12">
        <v>-731.64129638671875</v>
      </c>
      <c r="AI7" s="12"/>
      <c r="AJ7" s="12">
        <v>-3937.4306640625</v>
      </c>
      <c r="AK7" s="12">
        <v>-2504.047607421875</v>
      </c>
      <c r="AL7" s="12">
        <v>-56898.83203125</v>
      </c>
      <c r="AM7" s="12"/>
      <c r="AN7" s="12"/>
      <c r="AO7" s="12">
        <v>-124.98822784423828</v>
      </c>
      <c r="AP7" s="12">
        <v>-0.20542199909687042</v>
      </c>
      <c r="AQ7" s="12">
        <v>-5.1986641883850098</v>
      </c>
      <c r="AR7" s="12">
        <v>-0.92178601026535034</v>
      </c>
      <c r="AS7" s="12"/>
      <c r="AT7" s="12">
        <v>-11537.3994140625</v>
      </c>
      <c r="AU7" s="12"/>
      <c r="AV7" s="12"/>
      <c r="AW7" s="12"/>
      <c r="AX7" s="12"/>
      <c r="AY7" s="12"/>
      <c r="AZ7" s="12"/>
      <c r="BA7" s="12"/>
      <c r="BB7" s="12"/>
      <c r="BC7" s="12"/>
      <c r="BD7" s="12"/>
      <c r="BE7" s="12">
        <v>-38683.5546875</v>
      </c>
      <c r="BF7" s="12"/>
    </row>
    <row r="8" spans="1:63" ht="13.5" x14ac:dyDescent="0.2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E10+F10+G10+D10</f>
        <v>4107744.6233996949</v>
      </c>
      <c r="C10" s="14">
        <f>H10+I10</f>
        <v>0</v>
      </c>
      <c r="D10" s="14">
        <f>SUM(D4:D9)</f>
        <v>43168.18980594504</v>
      </c>
      <c r="E10" s="14">
        <f>SUM(E4:E9)</f>
        <v>4769.009765625</v>
      </c>
      <c r="F10" s="14">
        <f t="shared" ref="F10:M10" si="4">SUM(F4:F9)</f>
        <v>4059807.423828125</v>
      </c>
      <c r="G10" s="14">
        <f t="shared" si="4"/>
        <v>0</v>
      </c>
      <c r="H10" s="14">
        <f t="shared" si="4"/>
        <v>0</v>
      </c>
      <c r="I10" s="14">
        <f t="shared" si="4"/>
        <v>0</v>
      </c>
      <c r="J10" s="14">
        <f t="shared" si="4"/>
        <v>0</v>
      </c>
      <c r="K10" s="14">
        <f t="shared" si="4"/>
        <v>40306.234375</v>
      </c>
      <c r="L10" s="14">
        <f t="shared" si="4"/>
        <v>0</v>
      </c>
      <c r="M10" s="14">
        <f t="shared" si="4"/>
        <v>0</v>
      </c>
      <c r="N10" s="14">
        <f>SUM(N4:N9)</f>
        <v>23781.068359375</v>
      </c>
      <c r="O10" s="14">
        <v>0</v>
      </c>
      <c r="P10" s="14">
        <f>SUM(P4:P9)</f>
        <v>23363.25</v>
      </c>
      <c r="Q10" s="14">
        <f t="shared" ref="Q10:V10" si="5">SUM(Q4:Q9)</f>
        <v>0</v>
      </c>
      <c r="R10" s="14">
        <v>661548</v>
      </c>
      <c r="S10" s="14">
        <f t="shared" si="5"/>
        <v>661548</v>
      </c>
      <c r="T10" s="14">
        <f t="shared" si="5"/>
        <v>0</v>
      </c>
      <c r="U10" s="14">
        <f t="shared" si="5"/>
        <v>0</v>
      </c>
      <c r="V10" s="14">
        <f t="shared" si="5"/>
        <v>0</v>
      </c>
      <c r="W10" s="14">
        <f>SUM(W4:W9)</f>
        <v>175165.27410888672</v>
      </c>
      <c r="X10" s="14">
        <f t="shared" si="3"/>
        <v>1283369.0004882813</v>
      </c>
      <c r="Y10" s="14">
        <f>SUM(Y4:Y9)</f>
        <v>915290.39111328125</v>
      </c>
      <c r="Z10" s="14">
        <f>SUM(Z4:Z9)</f>
        <v>47396.703125</v>
      </c>
      <c r="AA10" s="14">
        <f t="shared" ref="AA10:AS10" si="6">SUM(AA4:AA9)</f>
        <v>0</v>
      </c>
      <c r="AB10" s="14">
        <f t="shared" si="6"/>
        <v>0</v>
      </c>
      <c r="AC10" s="14">
        <f>SUM(AC4:AC9)</f>
        <v>320681.90625</v>
      </c>
      <c r="AD10" s="14">
        <f t="shared" si="6"/>
        <v>4398.73828125</v>
      </c>
      <c r="AE10" s="14">
        <f t="shared" si="6"/>
        <v>0</v>
      </c>
      <c r="AF10" s="14">
        <f t="shared" si="6"/>
        <v>22054.817993164063</v>
      </c>
      <c r="AG10" s="14">
        <f>SUM(AG4:AG9)</f>
        <v>375825.4609375</v>
      </c>
      <c r="AH10" s="14">
        <f>SUM(AH4:AH9)</f>
        <v>748.52392578125</v>
      </c>
      <c r="AI10" s="14">
        <f t="shared" si="6"/>
        <v>0</v>
      </c>
      <c r="AJ10" s="14">
        <f t="shared" si="6"/>
        <v>64758.3447265625</v>
      </c>
      <c r="AK10" s="14">
        <f>SUM(AK4:AK9)</f>
        <v>48032.775030136108</v>
      </c>
      <c r="AL10" s="14">
        <f>SUM(AL4:AL9)</f>
        <v>498782.52734375</v>
      </c>
      <c r="AM10" s="14">
        <f t="shared" si="6"/>
        <v>23052.384765625</v>
      </c>
      <c r="AN10" s="14">
        <f t="shared" si="6"/>
        <v>8287.4462890625</v>
      </c>
      <c r="AO10" s="14">
        <f t="shared" si="6"/>
        <v>3446.0408248901367</v>
      </c>
      <c r="AP10" s="14">
        <f>SUM(AP4:AP9)</f>
        <v>21687.111734002829</v>
      </c>
      <c r="AQ10" s="14">
        <f t="shared" si="6"/>
        <v>14054.563375174999</v>
      </c>
      <c r="AR10" s="14">
        <f t="shared" si="6"/>
        <v>576.19745069742203</v>
      </c>
      <c r="AS10" s="14">
        <f t="shared" si="6"/>
        <v>0</v>
      </c>
      <c r="AT10" s="14">
        <f>SUM(AT4:AT9)</f>
        <v>109022.3984375</v>
      </c>
      <c r="AU10" s="14">
        <f>SUM(AU4:AU9)</f>
        <v>0</v>
      </c>
      <c r="AV10" s="14">
        <f t="shared" ref="AV10:BF10" si="7">SUM(AV4:AV9)</f>
        <v>150480</v>
      </c>
      <c r="AW10" s="14">
        <f t="shared" si="7"/>
        <v>7584.8040000000001</v>
      </c>
      <c r="AX10" s="14">
        <f>SUM(AX4:AX9)</f>
        <v>0</v>
      </c>
      <c r="AY10" s="14">
        <v>3354</v>
      </c>
      <c r="AZ10" s="14">
        <f t="shared" si="7"/>
        <v>0</v>
      </c>
      <c r="BA10" s="14">
        <f t="shared" si="7"/>
        <v>3094.8119999999999</v>
      </c>
      <c r="BB10" s="14">
        <f t="shared" si="7"/>
        <v>0</v>
      </c>
      <c r="BC10" s="14">
        <f t="shared" si="7"/>
        <v>0</v>
      </c>
      <c r="BD10" s="14">
        <f t="shared" si="7"/>
        <v>0</v>
      </c>
      <c r="BE10" s="14">
        <f>SUM(BE4:BE9)</f>
        <v>920780.46875</v>
      </c>
      <c r="BF10" s="14">
        <f t="shared" si="7"/>
        <v>0</v>
      </c>
    </row>
    <row r="11" spans="1:63" ht="13.5"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320681.90625</v>
      </c>
      <c r="Y11" s="12"/>
      <c r="Z11" s="12"/>
      <c r="AA11" s="12"/>
      <c r="AB11" s="12"/>
      <c r="AC11" s="12">
        <v>320681.90625</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222544.24273198808</v>
      </c>
      <c r="C12" s="12">
        <f>H12+I12</f>
        <v>0</v>
      </c>
      <c r="D12" s="12">
        <v>-13041.530308783396</v>
      </c>
      <c r="E12" s="12">
        <f>(E10-(E11+E13+E31+E43)-E44)</f>
        <v>4.8828125E-4</v>
      </c>
      <c r="F12" s="12">
        <f>(F10-(F11+F13+F31+F43)-F44)</f>
        <v>235585.77255249023</v>
      </c>
      <c r="G12" s="12">
        <f t="shared" ref="G12:M12" si="8">(G10-(G11+G13+G31+G43)-G44)</f>
        <v>0</v>
      </c>
      <c r="H12" s="12">
        <f t="shared" si="8"/>
        <v>0</v>
      </c>
      <c r="I12" s="12">
        <f t="shared" si="8"/>
        <v>0</v>
      </c>
      <c r="J12" s="12">
        <f t="shared" si="8"/>
        <v>0</v>
      </c>
      <c r="K12" s="12">
        <f t="shared" si="8"/>
        <v>-1.953125E-3</v>
      </c>
      <c r="L12" s="12">
        <f t="shared" si="8"/>
        <v>0</v>
      </c>
      <c r="M12" s="12">
        <f t="shared" si="8"/>
        <v>0</v>
      </c>
      <c r="N12" s="12">
        <f>(N10-(N11+N13+N31+N43)-N44)</f>
        <v>34.3349609375</v>
      </c>
      <c r="O12" s="12">
        <v>0</v>
      </c>
      <c r="P12" s="12">
        <v>0</v>
      </c>
      <c r="Q12" s="12">
        <f t="shared" ref="Q12:V12" si="9">(Q10-(Q11+Q13+Q31+Q43)-Q44)</f>
        <v>0</v>
      </c>
      <c r="R12" s="12">
        <f t="shared" si="9"/>
        <v>0</v>
      </c>
      <c r="S12" s="12">
        <f t="shared" si="9"/>
        <v>0</v>
      </c>
      <c r="T12" s="12">
        <f t="shared" si="9"/>
        <v>0</v>
      </c>
      <c r="U12" s="12">
        <f t="shared" si="9"/>
        <v>0</v>
      </c>
      <c r="V12" s="12">
        <f t="shared" si="9"/>
        <v>0</v>
      </c>
      <c r="W12" s="12">
        <f>(W10-(W11+W13+W31+W43)-W44)</f>
        <v>-15497.689357757568</v>
      </c>
      <c r="X12" s="12">
        <f t="shared" si="3"/>
        <v>1.611328125E-2</v>
      </c>
      <c r="Y12" s="12">
        <f t="shared" ref="Y12:BF12" si="10">(Y10-(Y11+Y13+Y31+Y43)-Y44)</f>
        <v>1.611328125E-2</v>
      </c>
      <c r="Z12" s="12">
        <f>(Z10-(Z11+Z13+Z31+Z43)-Z44)</f>
        <v>0</v>
      </c>
      <c r="AA12" s="12">
        <f t="shared" si="10"/>
        <v>0</v>
      </c>
      <c r="AB12" s="12">
        <f t="shared" si="10"/>
        <v>0</v>
      </c>
      <c r="AC12" s="12">
        <f>(AC10-(AC11+AC13+AC31+AC43)-AC44)</f>
        <v>0</v>
      </c>
      <c r="AD12" s="12">
        <f t="shared" si="10"/>
        <v>0</v>
      </c>
      <c r="AE12" s="12">
        <f t="shared" si="10"/>
        <v>0</v>
      </c>
      <c r="AF12" s="12">
        <f t="shared" si="10"/>
        <v>9870.0110106570646</v>
      </c>
      <c r="AG12" s="12">
        <f>(AG10-(AG11+AG13+AG31+AG43)-AG44)</f>
        <v>4562.777961730957</v>
      </c>
      <c r="AH12" s="12">
        <f>(AH10-(AH11+AH13+AH31+AH43)-AH44)</f>
        <v>0</v>
      </c>
      <c r="AI12" s="12">
        <f t="shared" si="10"/>
        <v>0</v>
      </c>
      <c r="AJ12" s="12">
        <f t="shared" si="10"/>
        <v>-13863.466796875</v>
      </c>
      <c r="AK12" s="12">
        <f t="shared" si="10"/>
        <v>28888.806431531906</v>
      </c>
      <c r="AL12" s="12">
        <f t="shared" si="10"/>
        <v>-26101.216247558594</v>
      </c>
      <c r="AM12" s="12">
        <f>(AM10-(AM11+AM13+AM31+AM43)-AM44)</f>
        <v>-1.2941360473632813E-3</v>
      </c>
      <c r="AN12" s="12">
        <f t="shared" si="10"/>
        <v>0</v>
      </c>
      <c r="AO12" s="12">
        <f t="shared" si="10"/>
        <v>3446.0408248901367</v>
      </c>
      <c r="AP12" s="12">
        <f t="shared" si="10"/>
        <v>21687.111734002829</v>
      </c>
      <c r="AQ12" s="12">
        <f t="shared" si="10"/>
        <v>14054.563375174999</v>
      </c>
      <c r="AR12" s="12">
        <f t="shared" si="10"/>
        <v>576.19745069742203</v>
      </c>
      <c r="AS12" s="12">
        <f t="shared" si="10"/>
        <v>0</v>
      </c>
      <c r="AT12" s="12">
        <f t="shared" si="10"/>
        <v>0</v>
      </c>
      <c r="AU12" s="12">
        <f t="shared" si="10"/>
        <v>0</v>
      </c>
      <c r="AV12" s="12">
        <f t="shared" si="10"/>
        <v>0</v>
      </c>
      <c r="AW12" s="12">
        <f>(AW10-(AW11+AW13+AW31+AW43)-AW44)</f>
        <v>0</v>
      </c>
      <c r="AX12" s="12">
        <f t="shared" si="10"/>
        <v>0</v>
      </c>
      <c r="AY12" s="12"/>
      <c r="AZ12" s="12">
        <f t="shared" si="10"/>
        <v>0</v>
      </c>
      <c r="BA12" s="12">
        <f t="shared" si="10"/>
        <v>2.0000953672933974E-3</v>
      </c>
      <c r="BB12" s="12">
        <f t="shared" si="10"/>
        <v>0</v>
      </c>
      <c r="BC12" s="12">
        <f t="shared" si="10"/>
        <v>0</v>
      </c>
      <c r="BD12" s="12">
        <f t="shared" si="10"/>
        <v>0</v>
      </c>
      <c r="BE12" s="12">
        <f>(BE10-(BE11+BE13+BE31+BE43)-BE44)</f>
        <v>-72884.084281921387</v>
      </c>
      <c r="BF12" s="12">
        <f t="shared" si="10"/>
        <v>0</v>
      </c>
    </row>
    <row r="13" spans="1:63" s="2" customFormat="1" x14ac:dyDescent="0.2">
      <c r="A13" s="13" t="s">
        <v>60</v>
      </c>
      <c r="B13" s="14">
        <f t="shared" si="0"/>
        <v>3424262.1977539063</v>
      </c>
      <c r="C13" s="14">
        <f>H13+I13</f>
        <v>0</v>
      </c>
      <c r="D13" s="14"/>
      <c r="E13" s="14">
        <f>SUM(E14:E30)</f>
        <v>4769.00927734375</v>
      </c>
      <c r="F13" s="14">
        <f t="shared" ref="F13:K13" si="11">SUM(F14:F30)</f>
        <v>3419493.1884765625</v>
      </c>
      <c r="G13" s="14">
        <f t="shared" si="11"/>
        <v>0</v>
      </c>
      <c r="H13" s="14">
        <f t="shared" si="11"/>
        <v>0</v>
      </c>
      <c r="I13" s="14">
        <f t="shared" si="11"/>
        <v>0</v>
      </c>
      <c r="J13" s="14">
        <f t="shared" si="11"/>
        <v>0</v>
      </c>
      <c r="K13" s="14">
        <f t="shared" si="11"/>
        <v>34663.36328125</v>
      </c>
      <c r="L13" s="14">
        <f>SUM(L14:L30)</f>
        <v>0</v>
      </c>
      <c r="M13" s="14">
        <f>SUM(M14:M30)</f>
        <v>0</v>
      </c>
      <c r="N13" s="14">
        <f>SUM(N14:N30)</f>
        <v>0</v>
      </c>
      <c r="O13" s="14">
        <f>SUM(O14:O30)</f>
        <v>0</v>
      </c>
      <c r="P13" s="14">
        <f>SUM(P14:P30)</f>
        <v>0</v>
      </c>
      <c r="Q13" s="14">
        <f t="shared" ref="Q13:AU13" si="12">SUM(Q14:Q30)</f>
        <v>0</v>
      </c>
      <c r="R13" s="14">
        <f>SUM(R14:R30)</f>
        <v>229397</v>
      </c>
      <c r="S13" s="14">
        <f t="shared" si="12"/>
        <v>229397</v>
      </c>
      <c r="T13" s="14">
        <f t="shared" si="12"/>
        <v>0</v>
      </c>
      <c r="U13" s="14">
        <f t="shared" si="12"/>
        <v>0</v>
      </c>
      <c r="V13" s="14">
        <f t="shared" si="12"/>
        <v>0</v>
      </c>
      <c r="W13" s="14">
        <f t="shared" si="12"/>
        <v>84533.9296875</v>
      </c>
      <c r="X13" s="14">
        <f>SUM(Y13:AC13)</f>
        <v>962687.078125</v>
      </c>
      <c r="Y13" s="14">
        <f t="shared" si="12"/>
        <v>915290.375</v>
      </c>
      <c r="Z13" s="14">
        <f>SUM(Z14:Z30)</f>
        <v>47396.703125</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44904.65625</v>
      </c>
      <c r="AM13" s="14">
        <f t="shared" si="12"/>
        <v>0</v>
      </c>
      <c r="AN13" s="14">
        <f t="shared" si="12"/>
        <v>8287.4462890625</v>
      </c>
      <c r="AO13" s="14">
        <f t="shared" si="12"/>
        <v>0</v>
      </c>
      <c r="AP13" s="14">
        <f t="shared" si="12"/>
        <v>0</v>
      </c>
      <c r="AQ13" s="14">
        <f t="shared" si="12"/>
        <v>0</v>
      </c>
      <c r="AR13" s="14">
        <f t="shared" si="12"/>
        <v>0</v>
      </c>
      <c r="AS13" s="14">
        <f t="shared" si="12"/>
        <v>0</v>
      </c>
      <c r="AT13" s="14">
        <f t="shared" si="12"/>
        <v>0</v>
      </c>
      <c r="AU13" s="14">
        <f t="shared" si="12"/>
        <v>0</v>
      </c>
      <c r="AV13" s="14">
        <f>SUM(AV14:AV30)</f>
        <v>150480</v>
      </c>
      <c r="AW13" s="14">
        <f>SUM(AW14:AW30)</f>
        <v>7584.8040000000001</v>
      </c>
      <c r="AX13" s="14">
        <f t="shared" ref="AX13:BF13" si="13">SUM(AX14:AX30)</f>
        <v>0</v>
      </c>
      <c r="AY13" s="14"/>
      <c r="AZ13" s="14">
        <f t="shared" si="13"/>
        <v>0</v>
      </c>
      <c r="BA13" s="14">
        <f t="shared" si="13"/>
        <v>3094.8099999046326</v>
      </c>
      <c r="BB13" s="14">
        <f t="shared" si="13"/>
        <v>0</v>
      </c>
      <c r="BC13" s="14">
        <f t="shared" si="13"/>
        <v>0</v>
      </c>
      <c r="BD13" s="14">
        <f t="shared" si="13"/>
        <v>0</v>
      </c>
      <c r="BE13" s="14">
        <f>SUM(BE14:BE30)</f>
        <v>0</v>
      </c>
      <c r="BF13" s="14">
        <f t="shared" si="13"/>
        <v>0</v>
      </c>
    </row>
    <row r="14" spans="1:63" ht="13.5" x14ac:dyDescent="0.25">
      <c r="A14" s="22" t="s">
        <v>167</v>
      </c>
      <c r="B14" s="12">
        <f t="shared" si="0"/>
        <v>2538942.75</v>
      </c>
      <c r="C14" s="12">
        <f t="shared" si="1"/>
        <v>0</v>
      </c>
      <c r="D14" s="12"/>
      <c r="E14" s="12"/>
      <c r="F14" s="12">
        <v>2538942.75</v>
      </c>
      <c r="G14" s="12"/>
      <c r="H14" s="12"/>
      <c r="I14" s="12"/>
      <c r="J14" s="12"/>
      <c r="K14" s="12"/>
      <c r="L14" s="12"/>
      <c r="M14" s="12"/>
      <c r="N14" s="12"/>
      <c r="O14" s="12"/>
      <c r="P14" s="12"/>
      <c r="Q14" s="12"/>
      <c r="R14" s="12">
        <f t="shared" ref="R14:R30" si="14">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v>44904.65625</v>
      </c>
      <c r="AM14" s="12"/>
      <c r="AN14" s="12"/>
      <c r="AO14" s="12"/>
      <c r="AP14" s="12"/>
      <c r="AQ14" s="12"/>
      <c r="AR14" s="12"/>
      <c r="AS14" s="12"/>
      <c r="AT14" s="12"/>
      <c r="AU14" s="12"/>
      <c r="AV14" s="12">
        <v>150480</v>
      </c>
      <c r="AW14" s="12">
        <v>4186.1880000000001</v>
      </c>
      <c r="AX14" s="12"/>
      <c r="AY14" s="12"/>
      <c r="AZ14" s="12"/>
      <c r="BA14" s="12">
        <v>3.5999999046325684</v>
      </c>
      <c r="BB14" s="12"/>
      <c r="BC14" s="12"/>
      <c r="BD14" s="12"/>
      <c r="BE14" s="12"/>
      <c r="BF14" s="12"/>
    </row>
    <row r="15" spans="1:63" ht="13.5" x14ac:dyDescent="0.25">
      <c r="A15" s="8" t="s">
        <v>61</v>
      </c>
      <c r="B15" s="12">
        <f t="shared" si="0"/>
        <v>12533.0634765625</v>
      </c>
      <c r="C15" s="12">
        <f t="shared" si="1"/>
        <v>0</v>
      </c>
      <c r="D15" s="12"/>
      <c r="E15" s="12"/>
      <c r="F15" s="12">
        <v>12533.0634765625</v>
      </c>
      <c r="G15" s="12"/>
      <c r="H15" s="12"/>
      <c r="I15" s="12"/>
      <c r="J15" s="12"/>
      <c r="K15" s="12"/>
      <c r="L15" s="12"/>
      <c r="M15" s="12"/>
      <c r="N15" s="12"/>
      <c r="O15" s="12"/>
      <c r="P15" s="12"/>
      <c r="Q15" s="12"/>
      <c r="R15" s="12">
        <v>4363</v>
      </c>
      <c r="S15" s="12">
        <v>4363</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3398.616</v>
      </c>
      <c r="AX15" s="12"/>
      <c r="AY15" s="12"/>
      <c r="AZ15" s="12"/>
      <c r="BA15" s="12">
        <v>3091.21</v>
      </c>
      <c r="BB15" s="12"/>
      <c r="BC15" s="12"/>
      <c r="BD15" s="12"/>
      <c r="BE15" s="12"/>
      <c r="BF15" s="12"/>
    </row>
    <row r="16" spans="1:63" ht="13.5" x14ac:dyDescent="0.25">
      <c r="A16" s="8" t="s">
        <v>168</v>
      </c>
      <c r="B16" s="12">
        <f t="shared" si="0"/>
        <v>0</v>
      </c>
      <c r="C16" s="12">
        <f t="shared" si="1"/>
        <v>0</v>
      </c>
      <c r="D16" s="12"/>
      <c r="E16" s="12"/>
      <c r="F16" s="12"/>
      <c r="G16" s="12"/>
      <c r="H16" s="12"/>
      <c r="I16" s="12"/>
      <c r="J16" s="12"/>
      <c r="K16" s="12"/>
      <c r="L16" s="12"/>
      <c r="M16" s="12"/>
      <c r="N16" s="12"/>
      <c r="O16" s="12"/>
      <c r="P16" s="12"/>
      <c r="Q16" s="12"/>
      <c r="R16" s="12">
        <f t="shared" si="14"/>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c r="F17" s="12"/>
      <c r="G17" s="12"/>
      <c r="H17" s="12"/>
      <c r="I17" s="12"/>
      <c r="J17" s="12"/>
      <c r="K17" s="12"/>
      <c r="L17" s="12"/>
      <c r="M17" s="12"/>
      <c r="N17" s="12"/>
      <c r="O17" s="12"/>
      <c r="P17" s="12"/>
      <c r="Q17" s="12"/>
      <c r="R17" s="12">
        <f t="shared" si="14"/>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0"/>
        <v>0</v>
      </c>
      <c r="C18" s="12">
        <f t="shared" si="1"/>
        <v>0</v>
      </c>
      <c r="D18" s="12"/>
      <c r="E18" s="12"/>
      <c r="F18" s="12"/>
      <c r="G18" s="12"/>
      <c r="H18" s="12"/>
      <c r="I18" s="12"/>
      <c r="J18" s="12"/>
      <c r="K18" s="12"/>
      <c r="L18" s="12"/>
      <c r="M18" s="12"/>
      <c r="N18" s="12"/>
      <c r="O18" s="12"/>
      <c r="P18" s="12"/>
      <c r="Q18" s="12"/>
      <c r="R18" s="12">
        <f t="shared" si="14"/>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c r="F19" s="12"/>
      <c r="G19" s="12"/>
      <c r="H19" s="12"/>
      <c r="I19" s="12"/>
      <c r="J19" s="12"/>
      <c r="K19" s="12"/>
      <c r="L19" s="12"/>
      <c r="M19" s="12"/>
      <c r="N19" s="12"/>
      <c r="O19" s="12"/>
      <c r="P19" s="12"/>
      <c r="Q19" s="12"/>
      <c r="R19" s="12">
        <f t="shared" si="14"/>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c r="F20" s="12"/>
      <c r="G20" s="12"/>
      <c r="H20" s="12"/>
      <c r="I20" s="12"/>
      <c r="J20" s="12"/>
      <c r="K20" s="12"/>
      <c r="L20" s="12"/>
      <c r="M20" s="12"/>
      <c r="N20" s="12"/>
      <c r="O20" s="12"/>
      <c r="P20" s="12"/>
      <c r="Q20" s="12"/>
      <c r="R20" s="12">
        <f t="shared" si="14"/>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c r="F21" s="12"/>
      <c r="G21" s="12"/>
      <c r="H21" s="12"/>
      <c r="I21" s="12"/>
      <c r="J21" s="12"/>
      <c r="K21" s="12"/>
      <c r="L21" s="12"/>
      <c r="M21" s="12"/>
      <c r="N21" s="12"/>
      <c r="O21" s="12"/>
      <c r="P21" s="12"/>
      <c r="Q21" s="12"/>
      <c r="R21" s="12">
        <f t="shared" si="14"/>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c r="F22" s="12"/>
      <c r="G22" s="12"/>
      <c r="H22" s="12"/>
      <c r="I22" s="12"/>
      <c r="J22" s="12"/>
      <c r="K22" s="12"/>
      <c r="L22" s="12"/>
      <c r="M22" s="12"/>
      <c r="N22" s="12"/>
      <c r="O22" s="12"/>
      <c r="P22" s="12"/>
      <c r="Q22" s="12"/>
      <c r="R22" s="12">
        <f t="shared" si="14"/>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4769.00927734375</v>
      </c>
      <c r="C23" s="12">
        <f t="shared" si="1"/>
        <v>0</v>
      </c>
      <c r="D23" s="12"/>
      <c r="E23" s="12">
        <v>4769.00927734375</v>
      </c>
      <c r="F23" s="12"/>
      <c r="G23" s="12"/>
      <c r="H23" s="12"/>
      <c r="I23" s="12"/>
      <c r="J23" s="12"/>
      <c r="K23" s="12"/>
      <c r="L23" s="12"/>
      <c r="M23" s="12"/>
      <c r="N23" s="12"/>
      <c r="O23" s="12"/>
      <c r="P23" s="12"/>
      <c r="Q23" s="12"/>
      <c r="R23" s="12">
        <f t="shared" si="14"/>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c r="F24" s="12"/>
      <c r="G24" s="12"/>
      <c r="H24" s="12"/>
      <c r="I24" s="12"/>
      <c r="J24" s="12"/>
      <c r="K24" s="12"/>
      <c r="L24" s="12"/>
      <c r="M24" s="12"/>
      <c r="N24" s="12"/>
      <c r="O24" s="12"/>
      <c r="P24" s="12"/>
      <c r="Q24" s="12"/>
      <c r="R24" s="12">
        <f t="shared" si="14"/>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0"/>
        <v>0</v>
      </c>
      <c r="C25" s="12">
        <f t="shared" si="1"/>
        <v>0</v>
      </c>
      <c r="D25" s="12"/>
      <c r="E25" s="12"/>
      <c r="F25" s="12"/>
      <c r="G25" s="12"/>
      <c r="H25" s="12"/>
      <c r="I25" s="12"/>
      <c r="J25" s="12"/>
      <c r="K25" s="12">
        <v>34663.36328125</v>
      </c>
      <c r="L25" s="12"/>
      <c r="M25" s="12"/>
      <c r="N25" s="12"/>
      <c r="O25" s="12"/>
      <c r="P25" s="12"/>
      <c r="Q25" s="12"/>
      <c r="R25" s="12">
        <f t="shared" si="14"/>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c r="F26" s="12"/>
      <c r="G26" s="12"/>
      <c r="H26" s="12"/>
      <c r="I26" s="12"/>
      <c r="J26" s="12"/>
      <c r="K26" s="12"/>
      <c r="L26" s="12"/>
      <c r="M26" s="12"/>
      <c r="N26" s="12"/>
      <c r="O26" s="12"/>
      <c r="P26" s="12"/>
      <c r="Q26" s="12"/>
      <c r="R26" s="12">
        <f t="shared" si="14"/>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0"/>
        <v>0</v>
      </c>
      <c r="C27" s="12">
        <f t="shared" si="1"/>
        <v>0</v>
      </c>
      <c r="D27" s="12"/>
      <c r="E27" s="12"/>
      <c r="F27" s="12"/>
      <c r="G27" s="12"/>
      <c r="H27" s="12"/>
      <c r="I27" s="12"/>
      <c r="J27" s="12"/>
      <c r="K27" s="12"/>
      <c r="L27" s="12"/>
      <c r="M27" s="12"/>
      <c r="N27" s="12"/>
      <c r="O27" s="12"/>
      <c r="P27" s="12"/>
      <c r="Q27" s="12"/>
      <c r="R27" s="12">
        <f t="shared" si="14"/>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c r="F28" s="12"/>
      <c r="G28" s="12"/>
      <c r="H28" s="12"/>
      <c r="I28" s="12"/>
      <c r="J28" s="12"/>
      <c r="K28" s="12"/>
      <c r="L28" s="12"/>
      <c r="M28" s="12"/>
      <c r="N28" s="12"/>
      <c r="O28" s="12"/>
      <c r="P28" s="12"/>
      <c r="Q28" s="12"/>
      <c r="R28" s="12">
        <f t="shared" si="14"/>
        <v>0</v>
      </c>
      <c r="S28" s="12"/>
      <c r="T28" s="12"/>
      <c r="U28" s="12"/>
      <c r="V28" s="12"/>
      <c r="W28" s="12"/>
      <c r="X28" s="12">
        <f>SUM(Y28:AC28)</f>
        <v>962687.078125</v>
      </c>
      <c r="Y28" s="12">
        <v>915290.375</v>
      </c>
      <c r="Z28" s="12">
        <v>47396.703125</v>
      </c>
      <c r="AA28" s="12"/>
      <c r="AB28" s="12"/>
      <c r="AC28" s="12"/>
      <c r="AD28" s="12"/>
      <c r="AE28" s="12"/>
      <c r="AF28" s="12"/>
      <c r="AG28" s="12"/>
      <c r="AH28" s="12"/>
      <c r="AI28" s="12"/>
      <c r="AJ28" s="12"/>
      <c r="AK28" s="12"/>
      <c r="AL28" s="12"/>
      <c r="AM28" s="12"/>
      <c r="AN28" s="12">
        <v>8287.4462890625</v>
      </c>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868017.375</v>
      </c>
      <c r="C29" s="12">
        <f t="shared" si="1"/>
        <v>0</v>
      </c>
      <c r="D29" s="12"/>
      <c r="E29" s="12"/>
      <c r="F29" s="12">
        <v>868017.375</v>
      </c>
      <c r="G29" s="12"/>
      <c r="H29" s="12"/>
      <c r="I29" s="12"/>
      <c r="J29" s="12"/>
      <c r="K29" s="12"/>
      <c r="L29" s="12"/>
      <c r="M29" s="12"/>
      <c r="N29" s="12"/>
      <c r="O29" s="12"/>
      <c r="P29" s="12"/>
      <c r="Q29" s="12"/>
      <c r="R29" s="12">
        <f t="shared" si="14"/>
        <v>0</v>
      </c>
      <c r="S29" s="12"/>
      <c r="T29" s="12"/>
      <c r="U29" s="12"/>
      <c r="V29" s="12"/>
      <c r="W29" s="12">
        <v>84533.9296875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c r="F30" s="12"/>
      <c r="G30" s="12"/>
      <c r="H30" s="12"/>
      <c r="I30" s="12"/>
      <c r="J30" s="12"/>
      <c r="K30" s="12"/>
      <c r="L30" s="12"/>
      <c r="M30" s="12"/>
      <c r="N30" s="12"/>
      <c r="O30" s="12"/>
      <c r="P30" s="12"/>
      <c r="Q30" s="12"/>
      <c r="R30" s="12">
        <f t="shared" si="14"/>
        <v>225034</v>
      </c>
      <c r="S30" s="12">
        <v>225034</v>
      </c>
      <c r="T30" s="12"/>
      <c r="U30" s="12"/>
      <c r="V30" s="12"/>
      <c r="W30" s="12"/>
      <c r="X30" s="12">
        <f t="shared" si="15"/>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v>0</v>
      </c>
      <c r="E31" s="14">
        <f>SUM(E32:E42)</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1236.069580078125</v>
      </c>
      <c r="O31" s="14">
        <v>0</v>
      </c>
      <c r="P31" s="14">
        <v>0</v>
      </c>
      <c r="Q31" s="14">
        <f t="shared" ref="Q31:BF31" si="17">SUM(Q32:Q42)</f>
        <v>0</v>
      </c>
      <c r="R31" s="14">
        <f t="shared" si="17"/>
        <v>0</v>
      </c>
      <c r="S31" s="14">
        <f t="shared" si="17"/>
        <v>0</v>
      </c>
      <c r="T31" s="14">
        <f t="shared" si="17"/>
        <v>0</v>
      </c>
      <c r="U31" s="14">
        <f t="shared" si="17"/>
        <v>0</v>
      </c>
      <c r="V31" s="14">
        <f t="shared" si="17"/>
        <v>0</v>
      </c>
      <c r="W31" s="14">
        <f t="shared" si="17"/>
        <v>25082</v>
      </c>
      <c r="X31" s="14">
        <f t="shared" si="3"/>
        <v>0</v>
      </c>
      <c r="Y31" s="14">
        <f t="shared" si="17"/>
        <v>0</v>
      </c>
      <c r="Z31" s="14">
        <f t="shared" si="17"/>
        <v>0</v>
      </c>
      <c r="AA31" s="14">
        <f t="shared" si="17"/>
        <v>0</v>
      </c>
      <c r="AB31" s="14">
        <f t="shared" si="17"/>
        <v>0</v>
      </c>
      <c r="AC31" s="14">
        <f t="shared" si="17"/>
        <v>0</v>
      </c>
      <c r="AD31" s="14">
        <f t="shared" si="17"/>
        <v>4398.73828125</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v>0</v>
      </c>
      <c r="AZ31" s="14">
        <f t="shared" si="17"/>
        <v>0</v>
      </c>
      <c r="BA31" s="14">
        <f t="shared" si="17"/>
        <v>0</v>
      </c>
      <c r="BB31" s="14">
        <f t="shared" si="17"/>
        <v>0</v>
      </c>
      <c r="BC31" s="14">
        <f t="shared" si="17"/>
        <v>0</v>
      </c>
      <c r="BD31" s="14">
        <f t="shared" si="17"/>
        <v>0</v>
      </c>
      <c r="BE31" s="14">
        <f>SUM(BE32:BE42)</f>
        <v>138596.5380859375</v>
      </c>
      <c r="BF31" s="14">
        <f t="shared" si="17"/>
        <v>0</v>
      </c>
      <c r="BH31" s="7"/>
      <c r="BI31" s="7"/>
      <c r="BJ31" s="7"/>
      <c r="BK31" s="7"/>
    </row>
    <row r="32" spans="1:63" ht="13.5" x14ac:dyDescent="0.25">
      <c r="A32" s="8" t="s">
        <v>74</v>
      </c>
      <c r="B32" s="12">
        <f t="shared" si="0"/>
        <v>0</v>
      </c>
      <c r="C32" s="12">
        <f t="shared" si="1"/>
        <v>0</v>
      </c>
      <c r="D32" s="12">
        <v>0</v>
      </c>
      <c r="E32" s="12"/>
      <c r="F32" s="12"/>
      <c r="G32" s="12"/>
      <c r="H32" s="12"/>
      <c r="I32" s="12"/>
      <c r="J32" s="12"/>
      <c r="K32" s="12"/>
      <c r="L32" s="12"/>
      <c r="M32" s="12"/>
      <c r="N32" s="12"/>
      <c r="O32" s="12"/>
      <c r="P32" s="12"/>
      <c r="Q32" s="12"/>
      <c r="R32" s="12">
        <f t="shared" ref="R32:R43" si="18">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11710.7998046875</v>
      </c>
      <c r="BF32" s="12"/>
    </row>
    <row r="33" spans="1:65" ht="13.5" x14ac:dyDescent="0.25">
      <c r="A33" s="8" t="s">
        <v>75</v>
      </c>
      <c r="B33" s="12">
        <f t="shared" si="0"/>
        <v>0</v>
      </c>
      <c r="C33" s="12">
        <f t="shared" si="1"/>
        <v>0</v>
      </c>
      <c r="D33" s="12"/>
      <c r="E33" s="12"/>
      <c r="F33" s="12"/>
      <c r="G33" s="12"/>
      <c r="H33" s="12"/>
      <c r="I33" s="12"/>
      <c r="J33" s="12"/>
      <c r="K33" s="12"/>
      <c r="L33" s="12"/>
      <c r="M33" s="12"/>
      <c r="N33" s="12"/>
      <c r="O33" s="12"/>
      <c r="P33" s="12"/>
      <c r="Q33" s="12"/>
      <c r="R33" s="12">
        <f t="shared" si="18"/>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c r="F34" s="12"/>
      <c r="G34" s="12"/>
      <c r="H34" s="12"/>
      <c r="I34" s="12"/>
      <c r="J34" s="12"/>
      <c r="K34" s="12"/>
      <c r="L34" s="12"/>
      <c r="M34" s="12"/>
      <c r="N34" s="12"/>
      <c r="O34" s="12"/>
      <c r="P34" s="12"/>
      <c r="Q34" s="12"/>
      <c r="R34" s="12">
        <f t="shared" si="18"/>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c r="F35" s="12"/>
      <c r="G35" s="12"/>
      <c r="H35" s="12"/>
      <c r="I35" s="12"/>
      <c r="J35" s="12"/>
      <c r="K35" s="12"/>
      <c r="L35" s="12"/>
      <c r="M35" s="12"/>
      <c r="N35" s="12"/>
      <c r="O35" s="12"/>
      <c r="P35" s="12"/>
      <c r="Q35" s="12"/>
      <c r="R35" s="12">
        <f t="shared" si="18"/>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c r="F36" s="12"/>
      <c r="G36" s="12"/>
      <c r="H36" s="12"/>
      <c r="I36" s="12"/>
      <c r="J36" s="12"/>
      <c r="K36" s="12"/>
      <c r="L36" s="12"/>
      <c r="M36" s="12"/>
      <c r="N36" s="12"/>
      <c r="O36" s="12"/>
      <c r="P36" s="12"/>
      <c r="Q36" s="12"/>
      <c r="R36" s="12">
        <f t="shared" si="18"/>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c r="F37" s="12"/>
      <c r="G37" s="12"/>
      <c r="H37" s="12"/>
      <c r="I37" s="12"/>
      <c r="J37" s="12"/>
      <c r="K37" s="12"/>
      <c r="L37" s="12"/>
      <c r="M37" s="12"/>
      <c r="N37" s="12"/>
      <c r="O37" s="12"/>
      <c r="P37" s="12"/>
      <c r="Q37" s="12"/>
      <c r="R37" s="12">
        <f t="shared" si="18"/>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c r="F38" s="12"/>
      <c r="G38" s="12"/>
      <c r="H38" s="12"/>
      <c r="I38" s="12"/>
      <c r="J38" s="12"/>
      <c r="K38" s="12"/>
      <c r="L38" s="12"/>
      <c r="M38" s="12"/>
      <c r="N38" s="12"/>
      <c r="O38" s="12"/>
      <c r="P38" s="12"/>
      <c r="Q38" s="12"/>
      <c r="R38" s="12">
        <f t="shared" si="18"/>
        <v>0</v>
      </c>
      <c r="S38" s="12"/>
      <c r="T38" s="12"/>
      <c r="U38" s="12"/>
      <c r="V38" s="12"/>
      <c r="W38" s="12"/>
      <c r="X38" s="12">
        <f t="shared" si="3"/>
        <v>0</v>
      </c>
      <c r="Y38" s="12"/>
      <c r="Z38" s="12"/>
      <c r="AA38" s="12"/>
      <c r="AB38" s="12"/>
      <c r="AC38" s="12"/>
      <c r="AD38" s="12">
        <v>4398.73828125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44655.40625</v>
      </c>
      <c r="BF38" s="12"/>
    </row>
    <row r="39" spans="1:65" ht="13.5" x14ac:dyDescent="0.25">
      <c r="A39" s="22" t="s">
        <v>125</v>
      </c>
      <c r="B39" s="12">
        <f t="shared" si="0"/>
        <v>0</v>
      </c>
      <c r="C39" s="12">
        <f>H39+I39</f>
        <v>0</v>
      </c>
      <c r="D39" s="12"/>
      <c r="E39" s="12"/>
      <c r="F39" s="12"/>
      <c r="G39" s="12"/>
      <c r="H39" s="12"/>
      <c r="I39" s="12"/>
      <c r="J39" s="12"/>
      <c r="K39" s="12"/>
      <c r="L39" s="12"/>
      <c r="M39" s="12"/>
      <c r="N39" s="12">
        <v>1236.069580078125</v>
      </c>
      <c r="O39" s="12"/>
      <c r="P39" s="12"/>
      <c r="Q39" s="12"/>
      <c r="R39" s="12">
        <f t="shared" si="18"/>
        <v>0</v>
      </c>
      <c r="S39" s="12"/>
      <c r="T39" s="12"/>
      <c r="U39" s="12"/>
      <c r="V39" s="12"/>
      <c r="W39" s="12">
        <v>25082</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67464</v>
      </c>
      <c r="BF39" s="12"/>
    </row>
    <row r="40" spans="1:65" ht="13.5" x14ac:dyDescent="0.25">
      <c r="A40" s="8" t="s">
        <v>77</v>
      </c>
      <c r="B40" s="12">
        <f t="shared" si="0"/>
        <v>0</v>
      </c>
      <c r="C40" s="12">
        <f t="shared" si="1"/>
        <v>0</v>
      </c>
      <c r="D40" s="12"/>
      <c r="E40" s="12"/>
      <c r="F40" s="12"/>
      <c r="G40" s="12"/>
      <c r="H40" s="12"/>
      <c r="I40" s="12"/>
      <c r="J40" s="12"/>
      <c r="K40" s="12"/>
      <c r="L40" s="12"/>
      <c r="M40" s="12"/>
      <c r="N40" s="12"/>
      <c r="O40" s="12"/>
      <c r="P40" s="12"/>
      <c r="Q40" s="12"/>
      <c r="R40" s="12">
        <f t="shared" si="18"/>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v>0</v>
      </c>
      <c r="AZ40" s="12"/>
      <c r="BA40" s="12"/>
      <c r="BB40" s="12"/>
      <c r="BC40" s="12"/>
      <c r="BD40" s="12"/>
      <c r="BE40" s="12">
        <v>14766.33203125</v>
      </c>
      <c r="BF40" s="12"/>
    </row>
    <row r="41" spans="1:65" ht="13.5" x14ac:dyDescent="0.25">
      <c r="A41" s="8" t="s">
        <v>78</v>
      </c>
      <c r="B41" s="12">
        <f t="shared" si="0"/>
        <v>0</v>
      </c>
      <c r="C41" s="12">
        <f t="shared" si="1"/>
        <v>0</v>
      </c>
      <c r="D41" s="12"/>
      <c r="E41" s="12"/>
      <c r="F41" s="12"/>
      <c r="G41" s="12"/>
      <c r="H41" s="12"/>
      <c r="I41" s="12"/>
      <c r="J41" s="12"/>
      <c r="K41" s="12"/>
      <c r="L41" s="12"/>
      <c r="M41" s="12"/>
      <c r="N41" s="12"/>
      <c r="O41" s="12"/>
      <c r="P41" s="12"/>
      <c r="Q41" s="12"/>
      <c r="R41" s="12">
        <f t="shared" si="18"/>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c r="F42" s="12"/>
      <c r="G42" s="12"/>
      <c r="H42" s="12"/>
      <c r="I42" s="12"/>
      <c r="J42" s="12"/>
      <c r="K42" s="12"/>
      <c r="L42" s="12"/>
      <c r="M42" s="12"/>
      <c r="N42" s="12"/>
      <c r="O42" s="12"/>
      <c r="P42" s="12"/>
      <c r="Q42" s="12"/>
      <c r="R42" s="12">
        <f t="shared" si="18"/>
        <v>0</v>
      </c>
      <c r="S42" s="12">
        <v>0</v>
      </c>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c r="F43" s="12"/>
      <c r="G43" s="12"/>
      <c r="H43" s="12"/>
      <c r="I43" s="12"/>
      <c r="J43" s="12"/>
      <c r="K43" s="12"/>
      <c r="L43" s="12"/>
      <c r="M43" s="12"/>
      <c r="N43" s="12"/>
      <c r="O43" s="12"/>
      <c r="P43" s="12"/>
      <c r="Q43" s="12"/>
      <c r="R43" s="12">
        <f t="shared" si="18"/>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78910.1953125</v>
      </c>
      <c r="BF43" s="12"/>
    </row>
    <row r="44" spans="1:65" s="2" customFormat="1" ht="15.75" x14ac:dyDescent="0.2">
      <c r="A44" s="13" t="s">
        <v>80</v>
      </c>
      <c r="B44" s="14">
        <f t="shared" si="0"/>
        <v>460938.1829138007</v>
      </c>
      <c r="C44" s="14">
        <f t="shared" si="1"/>
        <v>0</v>
      </c>
      <c r="D44" s="14">
        <f t="shared" ref="D44" si="19">D45+D59+D67</f>
        <v>56209.72011472845</v>
      </c>
      <c r="E44" s="14">
        <f t="shared" ref="E44:M44" si="20">E45+E59+E67</f>
        <v>0</v>
      </c>
      <c r="F44" s="14">
        <f>F45+F59+F67</f>
        <v>404728.46279907227</v>
      </c>
      <c r="G44" s="14">
        <f t="shared" si="20"/>
        <v>0</v>
      </c>
      <c r="H44" s="14">
        <f t="shared" si="20"/>
        <v>0</v>
      </c>
      <c r="I44" s="14">
        <f t="shared" si="20"/>
        <v>0</v>
      </c>
      <c r="J44" s="14">
        <f t="shared" si="20"/>
        <v>0</v>
      </c>
      <c r="K44" s="14">
        <f t="shared" si="20"/>
        <v>5642.873046875</v>
      </c>
      <c r="L44" s="14">
        <f t="shared" si="20"/>
        <v>0</v>
      </c>
      <c r="M44" s="14">
        <f t="shared" si="20"/>
        <v>0</v>
      </c>
      <c r="N44" s="14">
        <f>N45+N59+N67</f>
        <v>22510.663818359375</v>
      </c>
      <c r="O44" s="14">
        <v>0</v>
      </c>
      <c r="P44" s="14">
        <f t="shared" ref="P44:AT44" si="21">P45+P59+P67</f>
        <v>13164.2060546875</v>
      </c>
      <c r="Q44" s="14">
        <f t="shared" si="21"/>
        <v>0</v>
      </c>
      <c r="R44" s="14">
        <f>R45+R59+R67</f>
        <v>432151</v>
      </c>
      <c r="S44" s="14">
        <f>S45+S59+S67</f>
        <v>432151</v>
      </c>
      <c r="T44" s="14">
        <f t="shared" si="21"/>
        <v>0</v>
      </c>
      <c r="U44" s="14">
        <f t="shared" si="21"/>
        <v>0</v>
      </c>
      <c r="V44" s="14">
        <f t="shared" si="21"/>
        <v>0</v>
      </c>
      <c r="W44" s="14">
        <f t="shared" si="21"/>
        <v>81047.033779144287</v>
      </c>
      <c r="X44" s="14">
        <f t="shared" si="3"/>
        <v>0</v>
      </c>
      <c r="Y44" s="14">
        <f t="shared" si="21"/>
        <v>0</v>
      </c>
      <c r="Z44" s="14">
        <f t="shared" si="21"/>
        <v>0</v>
      </c>
      <c r="AA44" s="14">
        <f t="shared" si="21"/>
        <v>0</v>
      </c>
      <c r="AB44" s="14">
        <f t="shared" si="21"/>
        <v>0</v>
      </c>
      <c r="AC44" s="14">
        <f t="shared" si="21"/>
        <v>0</v>
      </c>
      <c r="AD44" s="14">
        <f t="shared" si="21"/>
        <v>0</v>
      </c>
      <c r="AE44" s="14">
        <f t="shared" si="21"/>
        <v>0</v>
      </c>
      <c r="AF44" s="14">
        <f>AF45+AF59+AF67</f>
        <v>12184.806982506998</v>
      </c>
      <c r="AG44" s="14">
        <f>AG45+AG59+AG67</f>
        <v>371262.68297576904</v>
      </c>
      <c r="AH44" s="14">
        <f>AH45+AH59+AH67</f>
        <v>748.52392578125</v>
      </c>
      <c r="AI44" s="14">
        <f t="shared" si="21"/>
        <v>0</v>
      </c>
      <c r="AJ44" s="14">
        <f t="shared" si="21"/>
        <v>78621.8115234375</v>
      </c>
      <c r="AK44" s="14">
        <f t="shared" si="21"/>
        <v>19143.968598604202</v>
      </c>
      <c r="AL44" s="14">
        <f t="shared" si="21"/>
        <v>479979.08734130859</v>
      </c>
      <c r="AM44" s="14">
        <f t="shared" si="21"/>
        <v>23052.386059761047</v>
      </c>
      <c r="AN44" s="14">
        <f t="shared" si="21"/>
        <v>0</v>
      </c>
      <c r="AO44" s="14">
        <f t="shared" si="21"/>
        <v>0</v>
      </c>
      <c r="AP44" s="14">
        <f>AP45+AP59+AP67</f>
        <v>0</v>
      </c>
      <c r="AQ44" s="14">
        <f t="shared" si="21"/>
        <v>0</v>
      </c>
      <c r="AR44" s="14">
        <f t="shared" si="21"/>
        <v>0</v>
      </c>
      <c r="AS44" s="14">
        <f t="shared" si="21"/>
        <v>0</v>
      </c>
      <c r="AT44" s="14">
        <f t="shared" si="21"/>
        <v>109022.3984375</v>
      </c>
      <c r="AU44" s="14">
        <f>AU45+AU59+AU67</f>
        <v>0</v>
      </c>
      <c r="AV44" s="14">
        <f t="shared" ref="AV44:BD44" si="22">AV45+AV59+AV67</f>
        <v>0</v>
      </c>
      <c r="AW44" s="14">
        <f t="shared" si="22"/>
        <v>0</v>
      </c>
      <c r="AX44" s="14">
        <f t="shared" si="22"/>
        <v>0</v>
      </c>
      <c r="AY44" s="14">
        <v>3354</v>
      </c>
      <c r="AZ44" s="14">
        <f t="shared" si="22"/>
        <v>0</v>
      </c>
      <c r="BA44" s="14">
        <f t="shared" si="22"/>
        <v>0</v>
      </c>
      <c r="BB44" s="14">
        <f t="shared" si="22"/>
        <v>0</v>
      </c>
      <c r="BC44" s="14">
        <f t="shared" si="22"/>
        <v>0</v>
      </c>
      <c r="BD44" s="14">
        <f t="shared" si="22"/>
        <v>0</v>
      </c>
      <c r="BE44" s="14">
        <f>BE45+BE59+BE67</f>
        <v>776157.81963348389</v>
      </c>
      <c r="BF44" s="14">
        <f>BF45+BF59+BF67</f>
        <v>0</v>
      </c>
      <c r="BG44" s="6"/>
      <c r="BH44" s="6"/>
      <c r="BI44" s="6"/>
      <c r="BJ44" s="6"/>
      <c r="BK44" s="6"/>
      <c r="BL44" s="6"/>
      <c r="BM44" s="6"/>
    </row>
    <row r="45" spans="1:65" s="2" customFormat="1" x14ac:dyDescent="0.2">
      <c r="A45" s="13" t="s">
        <v>81</v>
      </c>
      <c r="B45" s="14">
        <f t="shared" si="0"/>
        <v>378439.86707241181</v>
      </c>
      <c r="C45" s="14">
        <f t="shared" si="1"/>
        <v>0</v>
      </c>
      <c r="D45" s="14">
        <v>55697.0583871091</v>
      </c>
      <c r="E45" s="14">
        <f>SUM(E46:E58)</f>
        <v>0</v>
      </c>
      <c r="F45" s="14">
        <f t="shared" ref="F45:M45" si="23">SUM(F46:F58)</f>
        <v>322742.80868530273</v>
      </c>
      <c r="G45" s="14">
        <f>SUM(G46:G58)</f>
        <v>0</v>
      </c>
      <c r="H45" s="14">
        <f t="shared" si="23"/>
        <v>0</v>
      </c>
      <c r="I45" s="14">
        <f t="shared" si="23"/>
        <v>0</v>
      </c>
      <c r="J45" s="14">
        <f t="shared" si="23"/>
        <v>0</v>
      </c>
      <c r="K45" s="14">
        <f t="shared" si="23"/>
        <v>5642.873046875</v>
      </c>
      <c r="L45" s="14">
        <f t="shared" si="23"/>
        <v>0</v>
      </c>
      <c r="M45" s="14">
        <f t="shared" si="23"/>
        <v>0</v>
      </c>
      <c r="N45" s="14">
        <f>SUM(N46:N58)</f>
        <v>22510.663818359375</v>
      </c>
      <c r="O45" s="14">
        <v>0</v>
      </c>
      <c r="P45" s="14">
        <f>SUM(P46:P58)</f>
        <v>13164.2060546875</v>
      </c>
      <c r="Q45" s="14">
        <f>SUM(Q46:Q58)</f>
        <v>0</v>
      </c>
      <c r="R45" s="14">
        <v>385179.04</v>
      </c>
      <c r="S45" s="14">
        <v>385179.04</v>
      </c>
      <c r="T45" s="14">
        <f t="shared" ref="T45:BD45" si="24">SUM(T46:T58)</f>
        <v>0</v>
      </c>
      <c r="U45" s="14">
        <f t="shared" si="24"/>
        <v>0</v>
      </c>
      <c r="V45" s="14">
        <f t="shared" si="24"/>
        <v>0</v>
      </c>
      <c r="W45" s="14">
        <f t="shared" si="24"/>
        <v>79637.226161956787</v>
      </c>
      <c r="X45" s="14">
        <f t="shared" si="3"/>
        <v>0</v>
      </c>
      <c r="Y45" s="14">
        <f t="shared" si="24"/>
        <v>0</v>
      </c>
      <c r="Z45" s="14">
        <f t="shared" si="24"/>
        <v>0</v>
      </c>
      <c r="AA45" s="14">
        <f t="shared" si="24"/>
        <v>0</v>
      </c>
      <c r="AB45" s="14">
        <f t="shared" si="24"/>
        <v>0</v>
      </c>
      <c r="AC45" s="14">
        <f t="shared" si="24"/>
        <v>0</v>
      </c>
      <c r="AD45" s="14">
        <f t="shared" si="24"/>
        <v>0</v>
      </c>
      <c r="AE45" s="14">
        <f t="shared" si="24"/>
        <v>0</v>
      </c>
      <c r="AF45" s="14">
        <f t="shared" si="24"/>
        <v>4726.0094528198242</v>
      </c>
      <c r="AG45" s="14">
        <f>SUM(AG46:AG58)</f>
        <v>807.18153381347656</v>
      </c>
      <c r="AH45" s="14">
        <f>SUM(AH46:AH58)</f>
        <v>0</v>
      </c>
      <c r="AI45" s="14">
        <f t="shared" si="24"/>
        <v>0</v>
      </c>
      <c r="AJ45" s="14">
        <f t="shared" si="24"/>
        <v>0</v>
      </c>
      <c r="AK45" s="14">
        <f t="shared" si="24"/>
        <v>538.67851257324219</v>
      </c>
      <c r="AL45" s="14">
        <f t="shared" si="24"/>
        <v>62474.5009765625</v>
      </c>
      <c r="AM45" s="14">
        <f t="shared" si="24"/>
        <v>22673.729454994202</v>
      </c>
      <c r="AN45" s="14">
        <f t="shared" si="24"/>
        <v>0</v>
      </c>
      <c r="AO45" s="14">
        <f t="shared" si="24"/>
        <v>0</v>
      </c>
      <c r="AP45" s="14">
        <f>SUM(AP46:AP58)</f>
        <v>0</v>
      </c>
      <c r="AQ45" s="14">
        <f>SUM(AQ46:AQ58)</f>
        <v>0</v>
      </c>
      <c r="AR45" s="14">
        <f t="shared" si="24"/>
        <v>0</v>
      </c>
      <c r="AS45" s="14">
        <f t="shared" si="24"/>
        <v>0</v>
      </c>
      <c r="AT45" s="14">
        <f t="shared" si="24"/>
        <v>0</v>
      </c>
      <c r="AU45" s="14">
        <f t="shared" si="24"/>
        <v>0</v>
      </c>
      <c r="AV45" s="14">
        <f t="shared" si="24"/>
        <v>0</v>
      </c>
      <c r="AW45" s="14">
        <f t="shared" si="24"/>
        <v>0</v>
      </c>
      <c r="AX45" s="14">
        <f t="shared" si="24"/>
        <v>0</v>
      </c>
      <c r="AY45" s="14">
        <v>0</v>
      </c>
      <c r="AZ45" s="14">
        <f t="shared" si="24"/>
        <v>0</v>
      </c>
      <c r="BA45" s="14">
        <f t="shared" si="24"/>
        <v>0</v>
      </c>
      <c r="BB45" s="14">
        <f t="shared" si="24"/>
        <v>0</v>
      </c>
      <c r="BC45" s="14">
        <f t="shared" si="24"/>
        <v>0</v>
      </c>
      <c r="BD45" s="14">
        <f t="shared" si="24"/>
        <v>0</v>
      </c>
      <c r="BE45" s="14">
        <f>SUM(BE46:BE58)</f>
        <v>400698.22477722168</v>
      </c>
      <c r="BF45" s="14">
        <f>SUM(BF46:BF58)</f>
        <v>0</v>
      </c>
      <c r="BG45" s="5"/>
    </row>
    <row r="46" spans="1:65" ht="13.5" x14ac:dyDescent="0.25">
      <c r="A46" s="22" t="s">
        <v>144</v>
      </c>
      <c r="B46" s="12">
        <f t="shared" si="0"/>
        <v>89615.733158480012</v>
      </c>
      <c r="C46" s="12">
        <f t="shared" si="1"/>
        <v>0</v>
      </c>
      <c r="D46" s="12">
        <v>15704.037845980007</v>
      </c>
      <c r="E46" s="12"/>
      <c r="F46" s="12">
        <v>73911.6953125</v>
      </c>
      <c r="G46" s="12"/>
      <c r="H46" s="12"/>
      <c r="I46" s="12"/>
      <c r="J46" s="12"/>
      <c r="K46" s="12">
        <v>5642.873046875</v>
      </c>
      <c r="L46" s="12"/>
      <c r="M46" s="12"/>
      <c r="N46" s="12">
        <v>7204.10498046875</v>
      </c>
      <c r="O46" s="12">
        <v>23666</v>
      </c>
      <c r="P46" s="12">
        <v>13164.2060546875</v>
      </c>
      <c r="Q46" s="12"/>
      <c r="R46" s="12">
        <f t="shared" ref="R46:R57" si="25">SUM(S46:V46)</f>
        <v>0</v>
      </c>
      <c r="S46" s="12"/>
      <c r="T46" s="12"/>
      <c r="U46" s="12"/>
      <c r="V46" s="12"/>
      <c r="W46" s="12">
        <v>10285.41015625</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v>83332.078125</v>
      </c>
      <c r="BF46" s="12"/>
    </row>
    <row r="47" spans="1:65" ht="13.5" x14ac:dyDescent="0.25">
      <c r="A47" s="22" t="s">
        <v>145</v>
      </c>
      <c r="B47" s="12">
        <f t="shared" si="0"/>
        <v>60868.119982199409</v>
      </c>
      <c r="C47" s="12">
        <f t="shared" si="1"/>
        <v>0</v>
      </c>
      <c r="D47" s="12">
        <v>466.63560719940591</v>
      </c>
      <c r="E47" s="12"/>
      <c r="F47" s="12">
        <v>60401.484375</v>
      </c>
      <c r="G47" s="12"/>
      <c r="H47" s="12"/>
      <c r="I47" s="12"/>
      <c r="J47" s="12"/>
      <c r="K47" s="12"/>
      <c r="L47" s="12"/>
      <c r="M47" s="12"/>
      <c r="N47" s="12">
        <v>5609.80322265625</v>
      </c>
      <c r="O47" s="12"/>
      <c r="P47" s="12"/>
      <c r="Q47" s="12"/>
      <c r="R47" s="12">
        <f t="shared" si="25"/>
        <v>0</v>
      </c>
      <c r="S47" s="12"/>
      <c r="T47" s="12"/>
      <c r="U47" s="12"/>
      <c r="V47" s="12"/>
      <c r="W47" s="12">
        <v>45578.08203125</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35118.515625</v>
      </c>
      <c r="BF47" s="12"/>
    </row>
    <row r="48" spans="1:65" ht="13.5" x14ac:dyDescent="0.25">
      <c r="A48" s="8" t="s">
        <v>82</v>
      </c>
      <c r="B48" s="12">
        <f t="shared" si="0"/>
        <v>51502.388775321517</v>
      </c>
      <c r="C48" s="12">
        <f t="shared" si="1"/>
        <v>0</v>
      </c>
      <c r="D48" s="12">
        <v>36118.409283134017</v>
      </c>
      <c r="E48" s="12"/>
      <c r="F48" s="12">
        <v>15383.9794921875</v>
      </c>
      <c r="G48" s="12"/>
      <c r="H48" s="12"/>
      <c r="I48" s="12"/>
      <c r="J48" s="12"/>
      <c r="K48" s="12"/>
      <c r="L48" s="12"/>
      <c r="M48" s="12"/>
      <c r="N48" s="12">
        <v>1597.6209716796875</v>
      </c>
      <c r="O48" s="12"/>
      <c r="P48" s="12"/>
      <c r="Q48" s="12"/>
      <c r="R48" s="12">
        <f t="shared" si="25"/>
        <v>0</v>
      </c>
      <c r="S48" s="12"/>
      <c r="T48" s="12"/>
      <c r="U48" s="12"/>
      <c r="V48" s="12"/>
      <c r="W48" s="12">
        <v>485.6510009765625</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59040.46484375</v>
      </c>
      <c r="BF48" s="12"/>
    </row>
    <row r="49" spans="1:59" ht="13.5" x14ac:dyDescent="0.25">
      <c r="A49" s="22" t="s">
        <v>146</v>
      </c>
      <c r="B49" s="12">
        <f t="shared" si="0"/>
        <v>34803.703125</v>
      </c>
      <c r="C49" s="12">
        <f t="shared" si="1"/>
        <v>0</v>
      </c>
      <c r="D49" s="12"/>
      <c r="E49" s="12"/>
      <c r="F49" s="12">
        <v>34803.703125</v>
      </c>
      <c r="G49" s="12"/>
      <c r="H49" s="12"/>
      <c r="I49" s="12"/>
      <c r="J49" s="12"/>
      <c r="K49" s="12"/>
      <c r="L49" s="12"/>
      <c r="M49" s="12"/>
      <c r="N49" s="12">
        <v>368.42001342773438</v>
      </c>
      <c r="O49" s="12"/>
      <c r="P49" s="12"/>
      <c r="Q49" s="12"/>
      <c r="R49" s="12">
        <f t="shared" si="25"/>
        <v>0</v>
      </c>
      <c r="S49" s="12"/>
      <c r="T49" s="12"/>
      <c r="U49" s="12"/>
      <c r="V49" s="12"/>
      <c r="W49" s="12">
        <v>15164.283203125</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v>7627.6796875</v>
      </c>
      <c r="BF49" s="12"/>
    </row>
    <row r="50" spans="1:59" ht="13.5" x14ac:dyDescent="0.25">
      <c r="A50" s="8" t="s">
        <v>83</v>
      </c>
      <c r="B50" s="12">
        <f t="shared" si="0"/>
        <v>0</v>
      </c>
      <c r="C50" s="12">
        <f t="shared" si="1"/>
        <v>0</v>
      </c>
      <c r="D50" s="12"/>
      <c r="E50" s="12"/>
      <c r="F50" s="12"/>
      <c r="G50" s="12"/>
      <c r="H50" s="12"/>
      <c r="I50" s="12"/>
      <c r="J50" s="12"/>
      <c r="K50" s="12"/>
      <c r="L50" s="12"/>
      <c r="M50" s="12"/>
      <c r="N50" s="12"/>
      <c r="O50" s="12"/>
      <c r="P50" s="12"/>
      <c r="Q50" s="12"/>
      <c r="R50" s="12">
        <f t="shared" si="25"/>
        <v>0</v>
      </c>
      <c r="S50" s="12"/>
      <c r="T50" s="12"/>
      <c r="U50" s="12"/>
      <c r="V50" s="12"/>
      <c r="W50" s="12">
        <v>671.36700439453125</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v>133.35176086425781</v>
      </c>
      <c r="BF50" s="12"/>
    </row>
    <row r="51" spans="1:59" ht="13.5" x14ac:dyDescent="0.25">
      <c r="A51" s="22" t="s">
        <v>147</v>
      </c>
      <c r="B51" s="12">
        <f t="shared" si="0"/>
        <v>0</v>
      </c>
      <c r="C51" s="12">
        <f t="shared" si="1"/>
        <v>0</v>
      </c>
      <c r="D51" s="12"/>
      <c r="E51" s="12"/>
      <c r="F51" s="12"/>
      <c r="G51" s="12"/>
      <c r="H51" s="12"/>
      <c r="I51" s="12"/>
      <c r="J51" s="12"/>
      <c r="K51" s="12"/>
      <c r="L51" s="12"/>
      <c r="M51" s="12"/>
      <c r="N51" s="12">
        <v>591.05401611328125</v>
      </c>
      <c r="O51" s="12"/>
      <c r="P51" s="12"/>
      <c r="Q51" s="12"/>
      <c r="R51" s="12">
        <f t="shared" si="25"/>
        <v>0</v>
      </c>
      <c r="S51" s="12"/>
      <c r="T51" s="12"/>
      <c r="U51" s="12"/>
      <c r="V51" s="12"/>
      <c r="W51" s="12">
        <v>1154.0989990234375</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191.62826538085938</v>
      </c>
      <c r="BF51" s="12"/>
    </row>
    <row r="52" spans="1:59" ht="13.5" x14ac:dyDescent="0.25">
      <c r="A52" s="22" t="s">
        <v>148</v>
      </c>
      <c r="B52" s="12">
        <f t="shared" si="0"/>
        <v>247.21200561523438</v>
      </c>
      <c r="C52" s="12">
        <f t="shared" si="1"/>
        <v>0</v>
      </c>
      <c r="D52" s="12"/>
      <c r="E52" s="12"/>
      <c r="F52" s="12">
        <v>247.21200561523438</v>
      </c>
      <c r="G52" s="12"/>
      <c r="H52" s="12"/>
      <c r="I52" s="12"/>
      <c r="J52" s="12"/>
      <c r="K52" s="12"/>
      <c r="L52" s="12"/>
      <c r="M52" s="12"/>
      <c r="N52" s="12">
        <v>249.12399291992188</v>
      </c>
      <c r="O52" s="12"/>
      <c r="P52" s="12"/>
      <c r="Q52" s="12"/>
      <c r="R52" s="12">
        <f t="shared" si="25"/>
        <v>0</v>
      </c>
      <c r="S52" s="12"/>
      <c r="T52" s="12"/>
      <c r="U52" s="12"/>
      <c r="V52" s="12"/>
      <c r="W52" s="12"/>
      <c r="X52" s="12">
        <f t="shared" si="3"/>
        <v>0</v>
      </c>
      <c r="Y52" s="12"/>
      <c r="Z52" s="12"/>
      <c r="AA52" s="12"/>
      <c r="AB52" s="12"/>
      <c r="AC52" s="12"/>
      <c r="AD52" s="12"/>
      <c r="AE52" s="12"/>
      <c r="AF52" s="12">
        <v>21.063388824462891</v>
      </c>
      <c r="AG52" s="12">
        <v>568.3829345703125</v>
      </c>
      <c r="AH52" s="12"/>
      <c r="AI52" s="12"/>
      <c r="AJ52" s="12"/>
      <c r="AK52" s="12">
        <v>465.73468017578125</v>
      </c>
      <c r="AL52" s="12">
        <v>57341.73046875</v>
      </c>
      <c r="AM52" s="12"/>
      <c r="AN52" s="12"/>
      <c r="AO52" s="12"/>
      <c r="AP52" s="12"/>
      <c r="AQ52" s="12"/>
      <c r="AR52" s="12"/>
      <c r="AS52" s="12"/>
      <c r="AT52" s="12"/>
      <c r="AU52" s="12"/>
      <c r="AV52" s="12"/>
      <c r="AW52" s="12"/>
      <c r="AX52" s="12"/>
      <c r="AY52" s="12"/>
      <c r="AZ52" s="12"/>
      <c r="BA52" s="12"/>
      <c r="BB52" s="12"/>
      <c r="BC52" s="12"/>
      <c r="BD52" s="12"/>
      <c r="BE52" s="12">
        <v>105561.90625</v>
      </c>
      <c r="BF52" s="12"/>
    </row>
    <row r="53" spans="1:59" ht="13.5" x14ac:dyDescent="0.25">
      <c r="A53" s="22" t="s">
        <v>149</v>
      </c>
      <c r="B53" s="12">
        <f t="shared" si="0"/>
        <v>0</v>
      </c>
      <c r="C53" s="12">
        <f t="shared" si="1"/>
        <v>0</v>
      </c>
      <c r="D53" s="12"/>
      <c r="E53" s="12"/>
      <c r="F53" s="12"/>
      <c r="G53" s="12"/>
      <c r="H53" s="12"/>
      <c r="I53" s="12"/>
      <c r="J53" s="12"/>
      <c r="K53" s="12"/>
      <c r="L53" s="12"/>
      <c r="M53" s="12"/>
      <c r="N53" s="12">
        <v>1078.387939453125</v>
      </c>
      <c r="O53" s="12"/>
      <c r="P53" s="12"/>
      <c r="Q53" s="12"/>
      <c r="R53" s="12">
        <f t="shared" si="25"/>
        <v>0</v>
      </c>
      <c r="S53" s="12"/>
      <c r="T53" s="12"/>
      <c r="U53" s="12"/>
      <c r="V53" s="12"/>
      <c r="W53" s="12">
        <v>3057.058837890625</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v>2681.120849609375</v>
      </c>
      <c r="BF53" s="12"/>
    </row>
    <row r="54" spans="1:59" ht="13.5" x14ac:dyDescent="0.25">
      <c r="A54" s="22" t="s">
        <v>150</v>
      </c>
      <c r="B54" s="12">
        <f t="shared" si="0"/>
        <v>0</v>
      </c>
      <c r="C54" s="12">
        <f t="shared" si="1"/>
        <v>0</v>
      </c>
      <c r="D54" s="12"/>
      <c r="E54" s="12"/>
      <c r="F54" s="12"/>
      <c r="G54" s="12"/>
      <c r="H54" s="12"/>
      <c r="I54" s="12"/>
      <c r="J54" s="12"/>
      <c r="K54" s="12"/>
      <c r="L54" s="12"/>
      <c r="M54" s="12"/>
      <c r="N54" s="12">
        <v>3683.3623046875</v>
      </c>
      <c r="O54" s="12"/>
      <c r="P54" s="12"/>
      <c r="Q54" s="12"/>
      <c r="R54" s="12">
        <f t="shared" si="25"/>
        <v>0</v>
      </c>
      <c r="S54" s="12"/>
      <c r="T54" s="12"/>
      <c r="U54" s="12"/>
      <c r="V54" s="12"/>
      <c r="W54" s="12">
        <v>756.46697998046875</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v>4988.48193359375</v>
      </c>
      <c r="BF54" s="12"/>
    </row>
    <row r="55" spans="1:59" ht="13.5" x14ac:dyDescent="0.25">
      <c r="A55" s="8" t="s">
        <v>84</v>
      </c>
      <c r="B55" s="12">
        <f t="shared" si="0"/>
        <v>0</v>
      </c>
      <c r="C55" s="12">
        <f t="shared" si="1"/>
        <v>0</v>
      </c>
      <c r="D55" s="12"/>
      <c r="E55" s="12"/>
      <c r="F55" s="12"/>
      <c r="G55" s="12"/>
      <c r="H55" s="12"/>
      <c r="I55" s="12"/>
      <c r="J55" s="12"/>
      <c r="K55" s="12"/>
      <c r="L55" s="12"/>
      <c r="M55" s="12"/>
      <c r="N55" s="12"/>
      <c r="O55" s="12"/>
      <c r="P55" s="12"/>
      <c r="Q55" s="12"/>
      <c r="R55" s="12">
        <f t="shared" si="25"/>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1091.980712890625</v>
      </c>
      <c r="BF55" s="12"/>
    </row>
    <row r="56" spans="1:59" ht="13.5" x14ac:dyDescent="0.25">
      <c r="A56" s="8" t="s">
        <v>85</v>
      </c>
      <c r="B56" s="12">
        <f t="shared" si="0"/>
        <v>0</v>
      </c>
      <c r="C56" s="12">
        <f t="shared" si="1"/>
        <v>0</v>
      </c>
      <c r="D56" s="12"/>
      <c r="E56" s="12"/>
      <c r="F56" s="12"/>
      <c r="G56" s="12"/>
      <c r="H56" s="12"/>
      <c r="I56" s="12"/>
      <c r="J56" s="12"/>
      <c r="K56" s="12"/>
      <c r="L56" s="12"/>
      <c r="M56" s="12"/>
      <c r="N56" s="12"/>
      <c r="O56" s="12"/>
      <c r="P56" s="12"/>
      <c r="Q56" s="12"/>
      <c r="R56" s="12">
        <f t="shared" si="25"/>
        <v>0</v>
      </c>
      <c r="S56" s="12"/>
      <c r="T56" s="12"/>
      <c r="U56" s="12"/>
      <c r="V56" s="12"/>
      <c r="W56" s="12"/>
      <c r="X56" s="12">
        <f t="shared" si="3"/>
        <v>0</v>
      </c>
      <c r="Y56" s="12"/>
      <c r="Z56" s="12"/>
      <c r="AA56" s="12"/>
      <c r="AB56" s="12"/>
      <c r="AC56" s="12"/>
      <c r="AD56" s="12"/>
      <c r="AE56" s="12"/>
      <c r="AF56" s="12">
        <v>3.5324897766113281</v>
      </c>
      <c r="AG56" s="12">
        <v>238.79859924316406</v>
      </c>
      <c r="AH56" s="12"/>
      <c r="AI56" s="12"/>
      <c r="AJ56" s="12"/>
      <c r="AK56" s="12">
        <v>72.943832397460938</v>
      </c>
      <c r="AL56" s="12">
        <v>5132.7705078125</v>
      </c>
      <c r="AM56" s="12">
        <v>8.5985956192016602</v>
      </c>
      <c r="AN56" s="12"/>
      <c r="AO56" s="12"/>
      <c r="AP56" s="12"/>
      <c r="AQ56" s="12"/>
      <c r="AR56" s="12"/>
      <c r="AS56" s="12"/>
      <c r="AT56" s="12"/>
      <c r="AU56" s="12"/>
      <c r="AV56" s="12"/>
      <c r="AW56" s="12"/>
      <c r="AX56" s="12"/>
      <c r="AY56" s="12"/>
      <c r="AZ56" s="12"/>
      <c r="BA56" s="12"/>
      <c r="BB56" s="12"/>
      <c r="BC56" s="12"/>
      <c r="BD56" s="12"/>
      <c r="BE56" s="12">
        <v>522.44671630859375</v>
      </c>
      <c r="BF56" s="12"/>
    </row>
    <row r="57" spans="1:59" ht="13.5" x14ac:dyDescent="0.25">
      <c r="A57" s="8" t="s">
        <v>86</v>
      </c>
      <c r="B57" s="12">
        <f t="shared" si="0"/>
        <v>0</v>
      </c>
      <c r="C57" s="12">
        <f t="shared" si="1"/>
        <v>0</v>
      </c>
      <c r="D57" s="12"/>
      <c r="E57" s="12"/>
      <c r="F57" s="12"/>
      <c r="G57" s="12"/>
      <c r="H57" s="12"/>
      <c r="I57" s="12"/>
      <c r="J57" s="12"/>
      <c r="K57" s="12"/>
      <c r="L57" s="12"/>
      <c r="M57" s="12"/>
      <c r="N57" s="12"/>
      <c r="O57" s="12"/>
      <c r="P57" s="12"/>
      <c r="Q57" s="12"/>
      <c r="R57" s="12">
        <f t="shared" si="25"/>
        <v>0</v>
      </c>
      <c r="S57" s="12"/>
      <c r="T57" s="12"/>
      <c r="U57" s="12"/>
      <c r="V57" s="12"/>
      <c r="W57" s="12">
        <v>12.034999847412109</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v>511.92156982421875</v>
      </c>
      <c r="BF57" s="12"/>
    </row>
    <row r="58" spans="1:59" ht="13.5" x14ac:dyDescent="0.25">
      <c r="A58" s="22" t="s">
        <v>151</v>
      </c>
      <c r="B58" s="12">
        <f t="shared" si="0"/>
        <v>141402.71002579565</v>
      </c>
      <c r="C58" s="12">
        <f t="shared" si="1"/>
        <v>0</v>
      </c>
      <c r="D58" s="12">
        <v>3407.9756507956613</v>
      </c>
      <c r="E58" s="12"/>
      <c r="F58" s="12">
        <v>137994.734375</v>
      </c>
      <c r="G58" s="12"/>
      <c r="H58" s="12"/>
      <c r="I58" s="12"/>
      <c r="J58" s="12"/>
      <c r="K58" s="12"/>
      <c r="L58" s="12"/>
      <c r="M58" s="12"/>
      <c r="N58" s="12">
        <v>2128.786376953125</v>
      </c>
      <c r="O58" s="12"/>
      <c r="P58" s="12"/>
      <c r="Q58" s="12"/>
      <c r="R58" s="12">
        <v>385179.04</v>
      </c>
      <c r="S58" s="12">
        <v>385179.04</v>
      </c>
      <c r="T58" s="12"/>
      <c r="U58" s="12"/>
      <c r="V58" s="12"/>
      <c r="W58" s="12">
        <v>2472.77294921875</v>
      </c>
      <c r="X58" s="12">
        <f t="shared" si="3"/>
        <v>0</v>
      </c>
      <c r="Y58" s="12"/>
      <c r="Z58" s="12"/>
      <c r="AA58" s="12"/>
      <c r="AB58" s="12"/>
      <c r="AC58" s="12"/>
      <c r="AD58" s="12"/>
      <c r="AE58" s="12"/>
      <c r="AF58" s="12">
        <v>4701.41357421875</v>
      </c>
      <c r="AG58" s="12"/>
      <c r="AH58" s="12"/>
      <c r="AI58" s="12"/>
      <c r="AJ58" s="12"/>
      <c r="AK58" s="12"/>
      <c r="AL58" s="12"/>
      <c r="AM58" s="12">
        <v>22665.130859375</v>
      </c>
      <c r="AN58" s="12"/>
      <c r="AO58" s="12"/>
      <c r="AP58" s="12"/>
      <c r="AQ58" s="12"/>
      <c r="AR58" s="12"/>
      <c r="AS58" s="12"/>
      <c r="AT58" s="12"/>
      <c r="AU58" s="12"/>
      <c r="AV58" s="12"/>
      <c r="AW58" s="12"/>
      <c r="AX58" s="12"/>
      <c r="AY58" s="12"/>
      <c r="AZ58" s="12"/>
      <c r="BA58" s="12"/>
      <c r="BB58" s="12"/>
      <c r="BC58" s="12"/>
      <c r="BD58" s="12"/>
      <c r="BE58" s="12">
        <v>99896.6484375</v>
      </c>
      <c r="BF58" s="12"/>
    </row>
    <row r="59" spans="1:59" s="2" customFormat="1" ht="13.5" x14ac:dyDescent="0.25">
      <c r="A59" s="13" t="s">
        <v>87</v>
      </c>
      <c r="B59" s="12">
        <f t="shared" si="0"/>
        <v>460.593017578125</v>
      </c>
      <c r="C59" s="14">
        <f t="shared" si="1"/>
        <v>0</v>
      </c>
      <c r="D59" s="14"/>
      <c r="E59" s="14">
        <f t="shared" ref="E59:M59" si="26">SUM(E60:E66)</f>
        <v>0</v>
      </c>
      <c r="F59" s="14">
        <f t="shared" si="26"/>
        <v>460.593017578125</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1.334999967366457E-2</v>
      </c>
      <c r="AG59" s="14">
        <f>SUM(AG60:AG66)</f>
        <v>363162.88415527344</v>
      </c>
      <c r="AH59" s="14">
        <f>SUM(AH60:AH66)</f>
        <v>748.52392578125</v>
      </c>
      <c r="AI59" s="14">
        <f t="shared" si="27"/>
        <v>0</v>
      </c>
      <c r="AJ59" s="14">
        <f t="shared" si="27"/>
        <v>78621.8115234375</v>
      </c>
      <c r="AK59" s="14">
        <f t="shared" si="27"/>
        <v>56.691697359085083</v>
      </c>
      <c r="AL59" s="14">
        <f t="shared" si="27"/>
        <v>342655.07397460938</v>
      </c>
      <c r="AM59" s="14">
        <f t="shared" si="27"/>
        <v>23.450462341308594</v>
      </c>
      <c r="AN59" s="14">
        <f t="shared" si="27"/>
        <v>0</v>
      </c>
      <c r="AO59" s="14">
        <f t="shared" si="27"/>
        <v>0</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v>0</v>
      </c>
      <c r="AZ59" s="14">
        <f t="shared" si="27"/>
        <v>0</v>
      </c>
      <c r="BA59" s="14">
        <f t="shared" si="27"/>
        <v>0</v>
      </c>
      <c r="BB59" s="14">
        <f t="shared" si="27"/>
        <v>0</v>
      </c>
      <c r="BC59" s="14">
        <f t="shared" si="27"/>
        <v>0</v>
      </c>
      <c r="BD59" s="14">
        <f t="shared" si="27"/>
        <v>0</v>
      </c>
      <c r="BE59" s="14">
        <f>SUM(BE60:BE66)</f>
        <v>12971.176887512207</v>
      </c>
      <c r="BF59" s="14">
        <f>SUM(BF60:BF66)</f>
        <v>0</v>
      </c>
      <c r="BG59" s="5"/>
    </row>
    <row r="60" spans="1:59" ht="13.5" x14ac:dyDescent="0.25">
      <c r="A60" s="8" t="s">
        <v>88</v>
      </c>
      <c r="B60" s="12">
        <f t="shared" si="0"/>
        <v>0</v>
      </c>
      <c r="C60" s="12">
        <f t="shared" si="1"/>
        <v>0</v>
      </c>
      <c r="D60" s="12"/>
      <c r="E60" s="12"/>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748.52392578125</v>
      </c>
      <c r="AI60" s="12"/>
      <c r="AJ60" s="12">
        <v>62897.44921875</v>
      </c>
      <c r="AK60" s="12"/>
      <c r="AL60" s="12"/>
      <c r="AM60" s="12"/>
      <c r="AN60" s="12"/>
      <c r="AO60" s="12"/>
      <c r="AP60" s="12"/>
      <c r="AQ60" s="12"/>
      <c r="AR60" s="12"/>
      <c r="AS60" s="12"/>
      <c r="AT60" s="12"/>
      <c r="AU60" s="12"/>
      <c r="AV60" s="12"/>
      <c r="AW60" s="12"/>
      <c r="AX60" s="12"/>
      <c r="AY60" s="12">
        <v>0</v>
      </c>
      <c r="AZ60" s="12"/>
      <c r="BA60" s="12"/>
      <c r="BB60" s="12"/>
      <c r="BC60" s="12"/>
      <c r="BD60" s="12"/>
      <c r="BE60" s="12"/>
      <c r="BF60" s="12"/>
    </row>
    <row r="61" spans="1:59" ht="13.5" x14ac:dyDescent="0.25">
      <c r="A61" s="8" t="s">
        <v>89</v>
      </c>
      <c r="B61" s="12">
        <f t="shared" si="0"/>
        <v>0</v>
      </c>
      <c r="C61" s="12">
        <f t="shared" si="1"/>
        <v>0</v>
      </c>
      <c r="D61" s="12"/>
      <c r="E61" s="12"/>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c r="AH61" s="12"/>
      <c r="AI61" s="12"/>
      <c r="AJ61" s="12">
        <v>15724.3623046875</v>
      </c>
      <c r="AK61" s="12"/>
      <c r="AL61" s="12"/>
      <c r="AM61" s="12"/>
      <c r="AN61" s="12"/>
      <c r="AO61" s="12"/>
      <c r="AP61" s="12"/>
      <c r="AQ61" s="12"/>
      <c r="AR61" s="12"/>
      <c r="AS61" s="12"/>
      <c r="AT61" s="12"/>
      <c r="AU61" s="12"/>
      <c r="AV61" s="12"/>
      <c r="AW61" s="12"/>
      <c r="AX61" s="12"/>
      <c r="AY61" s="12"/>
      <c r="AZ61" s="12"/>
      <c r="BA61" s="12"/>
      <c r="BB61" s="12"/>
      <c r="BC61" s="12"/>
      <c r="BD61" s="12"/>
      <c r="BE61" s="12">
        <v>260.64962768554688</v>
      </c>
      <c r="BF61" s="12"/>
    </row>
    <row r="62" spans="1:59" ht="13.5" x14ac:dyDescent="0.25">
      <c r="A62" s="8" t="s">
        <v>90</v>
      </c>
      <c r="B62" s="12">
        <f t="shared" si="0"/>
        <v>0</v>
      </c>
      <c r="C62" s="12">
        <f t="shared" si="1"/>
        <v>0</v>
      </c>
      <c r="D62" s="12"/>
      <c r="E62" s="12"/>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c r="AG62" s="12">
        <v>362518.96875</v>
      </c>
      <c r="AH62" s="12"/>
      <c r="AI62" s="12"/>
      <c r="AJ62" s="12"/>
      <c r="AK62" s="12">
        <v>55.304012298583984</v>
      </c>
      <c r="AL62" s="12">
        <v>339209.28125</v>
      </c>
      <c r="AM62" s="12">
        <v>23.450462341308594</v>
      </c>
      <c r="AN62" s="12"/>
      <c r="AO62" s="12"/>
      <c r="AP62" s="12"/>
      <c r="AQ62" s="12"/>
      <c r="AR62" s="12"/>
      <c r="AS62" s="12"/>
      <c r="AT62" s="12"/>
      <c r="AU62" s="12"/>
      <c r="AV62" s="12"/>
      <c r="AW62" s="12"/>
      <c r="AX62" s="12"/>
      <c r="AY62" s="12"/>
      <c r="AZ62" s="12"/>
      <c r="BA62" s="12"/>
      <c r="BB62" s="12"/>
      <c r="BC62" s="12"/>
      <c r="BD62" s="12"/>
      <c r="BE62" s="12">
        <v>118.07999420166016</v>
      </c>
      <c r="BF62" s="12"/>
    </row>
    <row r="63" spans="1:59" ht="13.5" x14ac:dyDescent="0.25">
      <c r="A63" s="8" t="s">
        <v>91</v>
      </c>
      <c r="B63" s="12">
        <f t="shared" si="0"/>
        <v>0</v>
      </c>
      <c r="C63" s="12">
        <f t="shared" si="1"/>
        <v>0</v>
      </c>
      <c r="D63" s="12"/>
      <c r="E63" s="12"/>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v>1.334999967366457E-2</v>
      </c>
      <c r="AG63" s="12">
        <v>643.9154052734375</v>
      </c>
      <c r="AH63" s="12"/>
      <c r="AI63" s="12"/>
      <c r="AJ63" s="12"/>
      <c r="AK63" s="12">
        <v>1.3876850605010986</v>
      </c>
      <c r="AL63" s="12">
        <v>3445.792724609375</v>
      </c>
      <c r="AM63" s="12"/>
      <c r="AN63" s="12"/>
      <c r="AO63" s="12"/>
      <c r="AP63" s="12"/>
      <c r="AQ63" s="12"/>
      <c r="AR63" s="12"/>
      <c r="AS63" s="12"/>
      <c r="AT63" s="12"/>
      <c r="AU63" s="12"/>
      <c r="AV63" s="12"/>
      <c r="AW63" s="12"/>
      <c r="AX63" s="12"/>
      <c r="AY63" s="12"/>
      <c r="AZ63" s="12"/>
      <c r="BA63" s="12"/>
      <c r="BB63" s="12"/>
      <c r="BC63" s="12"/>
      <c r="BD63" s="12"/>
      <c r="BE63" s="12">
        <v>11441.375</v>
      </c>
      <c r="BF63" s="12"/>
    </row>
    <row r="64" spans="1:59" ht="13.5" x14ac:dyDescent="0.25">
      <c r="A64" s="8" t="s">
        <v>119</v>
      </c>
      <c r="B64" s="12">
        <f t="shared" si="0"/>
        <v>0</v>
      </c>
      <c r="C64" s="12">
        <f t="shared" si="1"/>
        <v>0</v>
      </c>
      <c r="D64" s="12"/>
      <c r="E64" s="12"/>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v>300.9862060546875</v>
      </c>
      <c r="BF64" s="12"/>
    </row>
    <row r="65" spans="1:58" ht="13.5" x14ac:dyDescent="0.25">
      <c r="A65" s="8" t="s">
        <v>120</v>
      </c>
      <c r="B65" s="12">
        <f t="shared" si="0"/>
        <v>0</v>
      </c>
      <c r="C65" s="12">
        <f t="shared" si="1"/>
        <v>0</v>
      </c>
      <c r="D65" s="12"/>
      <c r="E65" s="12"/>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460.593017578125</v>
      </c>
      <c r="C66" s="12">
        <f t="shared" si="1"/>
        <v>0</v>
      </c>
      <c r="D66" s="12"/>
      <c r="E66" s="12"/>
      <c r="F66" s="12">
        <v>460.593017578125</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v>850.0860595703125</v>
      </c>
      <c r="BF66" s="12"/>
    </row>
    <row r="67" spans="1:58" s="2" customFormat="1" x14ac:dyDescent="0.2">
      <c r="A67" s="13" t="s">
        <v>93</v>
      </c>
      <c r="B67" s="14">
        <f t="shared" si="0"/>
        <v>82037.722823810749</v>
      </c>
      <c r="C67" s="14">
        <f>H67+I67</f>
        <v>0</v>
      </c>
      <c r="D67" s="14">
        <v>512.6617276193474</v>
      </c>
      <c r="E67" s="14">
        <f>SUM(E68:E71)</f>
        <v>0</v>
      </c>
      <c r="F67" s="14">
        <f>SUM(F68:F71)</f>
        <v>81525.061096191406</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v>46971.96</v>
      </c>
      <c r="S67" s="14">
        <v>46971.96</v>
      </c>
      <c r="T67" s="14">
        <f t="shared" si="30"/>
        <v>0</v>
      </c>
      <c r="U67" s="14">
        <f t="shared" si="30"/>
        <v>0</v>
      </c>
      <c r="V67" s="14">
        <f t="shared" si="30"/>
        <v>0</v>
      </c>
      <c r="W67" s="14">
        <f t="shared" si="30"/>
        <v>1409.8076171875</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7458.7841796875</v>
      </c>
      <c r="AG67" s="14">
        <f>SUM(AG68:AG71)</f>
        <v>7292.6172866821289</v>
      </c>
      <c r="AH67" s="14">
        <f t="shared" si="30"/>
        <v>0</v>
      </c>
      <c r="AI67" s="14">
        <f t="shared" si="30"/>
        <v>0</v>
      </c>
      <c r="AJ67" s="14">
        <f t="shared" si="30"/>
        <v>0</v>
      </c>
      <c r="AK67" s="14">
        <f t="shared" si="30"/>
        <v>18548.598388671875</v>
      </c>
      <c r="AL67" s="14">
        <f t="shared" si="30"/>
        <v>74849.512390136719</v>
      </c>
      <c r="AM67" s="14">
        <f t="shared" si="30"/>
        <v>355.20614242553711</v>
      </c>
      <c r="AN67" s="14">
        <f t="shared" si="30"/>
        <v>0</v>
      </c>
      <c r="AO67" s="14">
        <f t="shared" si="30"/>
        <v>0</v>
      </c>
      <c r="AP67" s="14">
        <f>SUM(AP68:AP71)</f>
        <v>0</v>
      </c>
      <c r="AQ67" s="14">
        <f>SUM(AQ68:AQ71)</f>
        <v>0</v>
      </c>
      <c r="AR67" s="14">
        <f t="shared" si="30"/>
        <v>0</v>
      </c>
      <c r="AS67" s="14">
        <f t="shared" si="30"/>
        <v>0</v>
      </c>
      <c r="AT67" s="14">
        <f t="shared" si="30"/>
        <v>109022.3984375</v>
      </c>
      <c r="AU67" s="14">
        <f>SUM(AU68:AU71)</f>
        <v>0</v>
      </c>
      <c r="AV67" s="14">
        <f t="shared" ref="AV67:BD67" si="31">SUM(AV68:AV71)</f>
        <v>0</v>
      </c>
      <c r="AW67" s="14">
        <f t="shared" si="31"/>
        <v>0</v>
      </c>
      <c r="AX67" s="14">
        <f t="shared" si="31"/>
        <v>0</v>
      </c>
      <c r="AY67" s="14">
        <v>3354</v>
      </c>
      <c r="AZ67" s="14">
        <f t="shared" si="31"/>
        <v>0</v>
      </c>
      <c r="BA67" s="14">
        <f t="shared" si="31"/>
        <v>0</v>
      </c>
      <c r="BB67" s="14">
        <f t="shared" si="31"/>
        <v>0</v>
      </c>
      <c r="BC67" s="14">
        <f t="shared" si="31"/>
        <v>0</v>
      </c>
      <c r="BD67" s="14">
        <f t="shared" si="31"/>
        <v>0</v>
      </c>
      <c r="BE67" s="14">
        <f>SUM(BE68:BE71)</f>
        <v>362488.41796875</v>
      </c>
      <c r="BF67" s="14">
        <f>SUM(BF68:BF71)</f>
        <v>0</v>
      </c>
    </row>
    <row r="68" spans="1:58" ht="13.5" x14ac:dyDescent="0.25">
      <c r="A68" s="22" t="s">
        <v>130</v>
      </c>
      <c r="B68" s="12">
        <f t="shared" si="0"/>
        <v>647.19000244140625</v>
      </c>
      <c r="C68" s="12">
        <f t="shared" si="1"/>
        <v>0</v>
      </c>
      <c r="D68" s="12"/>
      <c r="E68" s="12"/>
      <c r="F68" s="12">
        <v>647.19000244140625</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5377.0703125</v>
      </c>
      <c r="AH68" s="12"/>
      <c r="AI68" s="12"/>
      <c r="AJ68" s="12"/>
      <c r="AK68" s="12">
        <v>4330.8408203125</v>
      </c>
      <c r="AL68" s="12">
        <v>41624.203125</v>
      </c>
      <c r="AM68" s="12">
        <v>83.650611877441406</v>
      </c>
      <c r="AN68" s="12"/>
      <c r="AO68" s="12"/>
      <c r="AP68" s="12"/>
      <c r="AQ68" s="12"/>
      <c r="AR68" s="12"/>
      <c r="AS68" s="12"/>
      <c r="AT68" s="12"/>
      <c r="AU68" s="12"/>
      <c r="AV68" s="12"/>
      <c r="AW68" s="12"/>
      <c r="AX68" s="12"/>
      <c r="AY68" s="12"/>
      <c r="AZ68" s="12"/>
      <c r="BA68" s="12"/>
      <c r="BB68" s="12"/>
      <c r="BC68" s="12"/>
      <c r="BD68" s="12"/>
      <c r="BE68" s="12">
        <v>23442.16015625</v>
      </c>
      <c r="BF68" s="12"/>
    </row>
    <row r="69" spans="1:58" ht="13.5" x14ac:dyDescent="0.25">
      <c r="A69" s="22" t="s">
        <v>131</v>
      </c>
      <c r="B69" s="12">
        <f t="shared" ref="B69:B92" si="33">E69+F69+G69+D69</f>
        <v>13717.53515625</v>
      </c>
      <c r="C69" s="12">
        <f>H69+I69</f>
        <v>0</v>
      </c>
      <c r="D69" s="12"/>
      <c r="E69" s="12"/>
      <c r="F69" s="12">
        <v>13717.53515625</v>
      </c>
      <c r="G69" s="12"/>
      <c r="H69" s="12"/>
      <c r="I69" s="12"/>
      <c r="J69" s="12"/>
      <c r="K69" s="12"/>
      <c r="L69" s="12"/>
      <c r="M69" s="12"/>
      <c r="N69" s="12"/>
      <c r="O69" s="12"/>
      <c r="P69" s="12"/>
      <c r="Q69" s="12"/>
      <c r="R69" s="12">
        <f t="shared" si="32"/>
        <v>0</v>
      </c>
      <c r="S69" s="12"/>
      <c r="T69" s="12"/>
      <c r="U69" s="12"/>
      <c r="V69" s="12"/>
      <c r="W69" s="12">
        <v>1196.0250244140625</v>
      </c>
      <c r="X69" s="12">
        <f t="shared" ref="X69:X74" si="34">SUM(Y69:AC69)</f>
        <v>0</v>
      </c>
      <c r="Y69" s="12"/>
      <c r="Z69" s="12"/>
      <c r="AA69" s="12"/>
      <c r="AB69" s="12"/>
      <c r="AC69" s="12"/>
      <c r="AD69" s="12"/>
      <c r="AE69" s="12"/>
      <c r="AF69" s="12">
        <v>3492.733642578125</v>
      </c>
      <c r="AG69" s="12">
        <v>128.97900390625</v>
      </c>
      <c r="AH69" s="12"/>
      <c r="AI69" s="12"/>
      <c r="AJ69" s="12"/>
      <c r="AK69" s="12">
        <v>3555.914794921875</v>
      </c>
      <c r="AL69" s="12">
        <v>893.9296875</v>
      </c>
      <c r="AM69" s="12">
        <v>266.90847778320313</v>
      </c>
      <c r="AN69" s="12"/>
      <c r="AO69" s="12"/>
      <c r="AP69" s="12"/>
      <c r="AQ69" s="12"/>
      <c r="AR69" s="12"/>
      <c r="AS69" s="12"/>
      <c r="AT69" s="12"/>
      <c r="AU69" s="12"/>
      <c r="AV69" s="12"/>
      <c r="AW69" s="12"/>
      <c r="AX69" s="12"/>
      <c r="AY69" s="12"/>
      <c r="AZ69" s="12"/>
      <c r="BA69" s="12"/>
      <c r="BB69" s="12"/>
      <c r="BC69" s="12"/>
      <c r="BD69" s="12"/>
      <c r="BE69" s="12">
        <v>134544.3125</v>
      </c>
      <c r="BF69" s="12"/>
    </row>
    <row r="70" spans="1:58" ht="13.5" x14ac:dyDescent="0.25">
      <c r="A70" s="22" t="s">
        <v>132</v>
      </c>
      <c r="B70" s="12">
        <f t="shared" si="33"/>
        <v>13789.293349469908</v>
      </c>
      <c r="C70" s="12">
        <f>H70+I70</f>
        <v>0</v>
      </c>
      <c r="D70" s="12">
        <v>71.758193219908648</v>
      </c>
      <c r="E70" s="12"/>
      <c r="F70" s="12">
        <v>13717.53515625</v>
      </c>
      <c r="G70" s="12"/>
      <c r="H70" s="12"/>
      <c r="I70" s="12"/>
      <c r="J70" s="12"/>
      <c r="K70" s="12"/>
      <c r="L70" s="12"/>
      <c r="M70" s="12"/>
      <c r="N70" s="12"/>
      <c r="O70" s="12"/>
      <c r="P70" s="12"/>
      <c r="Q70" s="12"/>
      <c r="R70" s="12">
        <v>46971.96</v>
      </c>
      <c r="S70" s="129">
        <v>46971.96</v>
      </c>
      <c r="T70" s="12"/>
      <c r="U70" s="12"/>
      <c r="V70" s="12"/>
      <c r="W70" s="12">
        <v>213.7825927734375</v>
      </c>
      <c r="X70" s="12">
        <f t="shared" si="34"/>
        <v>0</v>
      </c>
      <c r="Y70" s="12"/>
      <c r="Z70" s="12"/>
      <c r="AA70" s="12"/>
      <c r="AB70" s="12"/>
      <c r="AC70" s="12"/>
      <c r="AD70" s="12"/>
      <c r="AE70" s="12"/>
      <c r="AF70" s="12">
        <v>3966.050537109375</v>
      </c>
      <c r="AG70" s="12">
        <v>114.33481597900391</v>
      </c>
      <c r="AH70" s="12"/>
      <c r="AI70" s="12"/>
      <c r="AJ70" s="12"/>
      <c r="AK70" s="12">
        <v>10661.8427734375</v>
      </c>
      <c r="AL70" s="12">
        <v>290.11199951171875</v>
      </c>
      <c r="AM70" s="12">
        <v>4.6470527648925781</v>
      </c>
      <c r="AN70" s="12"/>
      <c r="AO70" s="12"/>
      <c r="AP70" s="12"/>
      <c r="AQ70" s="12"/>
      <c r="AR70" s="12"/>
      <c r="AS70" s="12"/>
      <c r="AT70" s="12"/>
      <c r="AU70" s="12"/>
      <c r="AV70" s="12"/>
      <c r="AW70" s="12"/>
      <c r="AX70" s="12"/>
      <c r="AY70" s="12"/>
      <c r="AZ70" s="12"/>
      <c r="BA70" s="12"/>
      <c r="BB70" s="12"/>
      <c r="BC70" s="12"/>
      <c r="BD70" s="12"/>
      <c r="BE70" s="12">
        <v>178469.421875</v>
      </c>
      <c r="BF70" s="12"/>
    </row>
    <row r="71" spans="1:58" ht="13.5" x14ac:dyDescent="0.25">
      <c r="A71" s="22" t="s">
        <v>133</v>
      </c>
      <c r="B71" s="12">
        <f t="shared" si="33"/>
        <v>53883.70431564944</v>
      </c>
      <c r="C71" s="12">
        <f>H71+I71</f>
        <v>0</v>
      </c>
      <c r="D71" s="12">
        <v>440.90353439943868</v>
      </c>
      <c r="E71" s="12"/>
      <c r="F71" s="12">
        <v>53442.80078125</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c r="AG71" s="12">
        <v>1672.233154296875</v>
      </c>
      <c r="AH71" s="12"/>
      <c r="AI71" s="12"/>
      <c r="AJ71" s="12"/>
      <c r="AK71" s="12"/>
      <c r="AL71" s="12">
        <v>32041.267578125</v>
      </c>
      <c r="AM71" s="12"/>
      <c r="AN71" s="12"/>
      <c r="AO71" s="12"/>
      <c r="AP71" s="12"/>
      <c r="AQ71" s="12"/>
      <c r="AR71" s="12"/>
      <c r="AS71" s="12"/>
      <c r="AT71" s="12">
        <v>109022.3984375</v>
      </c>
      <c r="AU71" s="12"/>
      <c r="AV71" s="12"/>
      <c r="AW71" s="12"/>
      <c r="AX71" s="12"/>
      <c r="AY71" s="12">
        <v>3354</v>
      </c>
      <c r="AZ71" s="12"/>
      <c r="BA71" s="12"/>
      <c r="BB71" s="12"/>
      <c r="BC71" s="12"/>
      <c r="BD71" s="12"/>
      <c r="BE71" s="12">
        <v>26032.5234375</v>
      </c>
      <c r="BF71" s="12"/>
    </row>
    <row r="72" spans="1:58" s="2" customFormat="1" x14ac:dyDescent="0.2">
      <c r="A72" s="13" t="s">
        <v>94</v>
      </c>
      <c r="B72" s="14">
        <f t="shared" si="33"/>
        <v>0</v>
      </c>
      <c r="C72" s="14">
        <f t="shared" ref="C72:C92" si="35">H72+I72</f>
        <v>0</v>
      </c>
      <c r="D72" s="14"/>
      <c r="E72" s="14">
        <f>SUM(E73:E75)</f>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3446.040641784668</v>
      </c>
      <c r="AP72" s="14">
        <f t="shared" si="37"/>
        <v>21687.110717773438</v>
      </c>
      <c r="AQ72" s="14">
        <f>SUM(AQ73:AQ75)</f>
        <v>14054.56396484375</v>
      </c>
      <c r="AR72" s="14">
        <f t="shared" si="37"/>
        <v>518.57774066925049</v>
      </c>
      <c r="AS72" s="14">
        <f t="shared" si="37"/>
        <v>0</v>
      </c>
      <c r="AT72" s="14">
        <f t="shared" si="37"/>
        <v>939.56438168138266</v>
      </c>
      <c r="AU72" s="14">
        <f t="shared" si="37"/>
        <v>0</v>
      </c>
      <c r="AV72" s="14">
        <f t="shared" si="37"/>
        <v>0</v>
      </c>
      <c r="AW72" s="14">
        <f t="shared" si="37"/>
        <v>0</v>
      </c>
      <c r="AX72" s="14">
        <f t="shared" si="37"/>
        <v>0</v>
      </c>
      <c r="AY72" s="14"/>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95</v>
      </c>
      <c r="B73" s="12">
        <f t="shared" si="33"/>
        <v>0</v>
      </c>
      <c r="C73" s="12">
        <f t="shared" si="35"/>
        <v>0</v>
      </c>
      <c r="D73" s="12"/>
      <c r="E73" s="12"/>
      <c r="F73" s="12"/>
      <c r="G73" s="12"/>
      <c r="H73" s="12"/>
      <c r="I73" s="12"/>
      <c r="J73" s="12"/>
      <c r="K73" s="12"/>
      <c r="L73" s="12"/>
      <c r="M73" s="12"/>
      <c r="N73" s="12"/>
      <c r="O73" s="12"/>
      <c r="P73" s="12"/>
      <c r="Q73" s="12"/>
      <c r="R73" s="12">
        <f t="shared" ref="R73:R76"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128.38995361328125</v>
      </c>
      <c r="AP73" s="12">
        <v>1955.8255615234375</v>
      </c>
      <c r="AQ73" s="12">
        <v>8555.8076171875</v>
      </c>
      <c r="AR73" s="12">
        <v>14.720772743225098</v>
      </c>
      <c r="AS73" s="12"/>
      <c r="AT73" s="12">
        <v>4.5024000108242035E-2</v>
      </c>
      <c r="AU73" s="12"/>
      <c r="AV73" s="12"/>
      <c r="AW73" s="12"/>
      <c r="AX73" s="12"/>
      <c r="AY73" s="12"/>
      <c r="AZ73" s="12"/>
      <c r="BA73" s="12"/>
      <c r="BB73" s="12"/>
      <c r="BC73" s="12"/>
      <c r="BD73" s="12"/>
      <c r="BE73" s="12"/>
      <c r="BF73" s="12"/>
    </row>
    <row r="74" spans="1:58" ht="13.5" x14ac:dyDescent="0.25">
      <c r="A74" s="8" t="s">
        <v>96</v>
      </c>
      <c r="B74" s="12">
        <f t="shared" si="33"/>
        <v>0</v>
      </c>
      <c r="C74" s="12">
        <f t="shared" si="35"/>
        <v>0</v>
      </c>
      <c r="D74" s="12"/>
      <c r="E74" s="12"/>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37.512748718261719</v>
      </c>
      <c r="AP74" s="12">
        <v>664.15625</v>
      </c>
      <c r="AQ74" s="12">
        <v>633.00732421875</v>
      </c>
      <c r="AR74" s="12">
        <v>39.818332672119141</v>
      </c>
      <c r="AS74" s="12"/>
      <c r="AT74" s="12">
        <v>22.280527114868164</v>
      </c>
      <c r="AU74" s="12"/>
      <c r="AV74" s="12"/>
      <c r="AW74" s="12"/>
      <c r="AX74" s="12"/>
      <c r="AY74" s="12">
        <v>0</v>
      </c>
      <c r="AZ74" s="12"/>
      <c r="BA74" s="12"/>
      <c r="BB74" s="12"/>
      <c r="BC74" s="12"/>
      <c r="BD74" s="12"/>
      <c r="BE74" s="12"/>
      <c r="BF74" s="12"/>
    </row>
    <row r="75" spans="1:58" ht="13.5" x14ac:dyDescent="0.25">
      <c r="A75" s="8" t="s">
        <v>97</v>
      </c>
      <c r="B75" s="12">
        <f t="shared" si="33"/>
        <v>0</v>
      </c>
      <c r="C75" s="12">
        <f t="shared" si="35"/>
        <v>0</v>
      </c>
      <c r="D75" s="12"/>
      <c r="E75" s="12"/>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3280.137939453125</v>
      </c>
      <c r="AP75" s="12">
        <v>19067.12890625</v>
      </c>
      <c r="AQ75" s="12">
        <v>4865.7490234375</v>
      </c>
      <c r="AR75" s="12">
        <v>464.03863525390625</v>
      </c>
      <c r="AS75" s="12"/>
      <c r="AT75" s="12">
        <v>917.23883056640625</v>
      </c>
      <c r="AU75" s="12"/>
      <c r="AV75" s="12"/>
      <c r="AW75" s="12"/>
      <c r="AX75" s="12"/>
      <c r="AY75" s="12"/>
      <c r="AZ75" s="12"/>
      <c r="BA75" s="12"/>
      <c r="BB75" s="12"/>
      <c r="BC75" s="12"/>
      <c r="BD75" s="12"/>
      <c r="BE75" s="12"/>
      <c r="BF75" s="12"/>
    </row>
    <row r="76" spans="1:58" ht="13.5" x14ac:dyDescent="0.25">
      <c r="A76" s="8" t="s">
        <v>98</v>
      </c>
      <c r="B76" s="12">
        <f t="shared" si="33"/>
        <v>60401.484375</v>
      </c>
      <c r="C76" s="12">
        <f t="shared" si="35"/>
        <v>0</v>
      </c>
      <c r="D76" s="12"/>
      <c r="E76" s="12"/>
      <c r="F76" s="12">
        <v>60401.484375</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3"/>
        <v>214548.3061328695</v>
      </c>
      <c r="C77" s="14">
        <f t="shared" si="35"/>
        <v>0</v>
      </c>
      <c r="D77" s="14">
        <f>SUM(D78:D81)</f>
        <v>0</v>
      </c>
      <c r="E77" s="14">
        <f>SUM(E78:E81)</f>
        <v>0</v>
      </c>
      <c r="F77" s="14">
        <f>SUM(F78:F81)</f>
        <v>214548.3061328695</v>
      </c>
      <c r="G77" s="14">
        <v>0</v>
      </c>
      <c r="H77" s="14">
        <v>0</v>
      </c>
      <c r="I77" s="14">
        <v>0</v>
      </c>
      <c r="J77" s="14">
        <v>0</v>
      </c>
      <c r="K77" s="14">
        <v>0</v>
      </c>
      <c r="L77" s="14">
        <v>0</v>
      </c>
      <c r="M77" s="14">
        <v>0</v>
      </c>
      <c r="N77" s="14">
        <v>0</v>
      </c>
      <c r="O77" s="14">
        <v>0</v>
      </c>
      <c r="P77" s="14">
        <v>0</v>
      </c>
      <c r="Q77" s="14">
        <f t="shared" ref="Q77:W77" si="39">SUM(Q78:Q81)</f>
        <v>0</v>
      </c>
      <c r="R77" s="14">
        <f>SUM(R78:R81)</f>
        <v>303</v>
      </c>
      <c r="S77" s="14">
        <f t="shared" si="39"/>
        <v>303</v>
      </c>
      <c r="T77" s="14">
        <f>SUM(T78:T81)</f>
        <v>0</v>
      </c>
      <c r="U77" s="14">
        <f t="shared" si="39"/>
        <v>0</v>
      </c>
      <c r="V77" s="14">
        <f t="shared" si="39"/>
        <v>0</v>
      </c>
      <c r="W77" s="14">
        <f t="shared" si="39"/>
        <v>0</v>
      </c>
      <c r="X77" s="14">
        <v>0</v>
      </c>
      <c r="Y77" s="14">
        <v>0</v>
      </c>
      <c r="Z77" s="14">
        <v>0</v>
      </c>
      <c r="AA77" s="14">
        <v>0</v>
      </c>
      <c r="AB77" s="14">
        <v>0</v>
      </c>
      <c r="AC77" s="14">
        <v>0</v>
      </c>
      <c r="AD77" s="14">
        <v>0</v>
      </c>
      <c r="AE77" s="14">
        <v>0</v>
      </c>
      <c r="AF77" s="14">
        <v>0</v>
      </c>
      <c r="AG77" s="14">
        <v>0</v>
      </c>
      <c r="AH77" s="14">
        <v>0</v>
      </c>
      <c r="AI77" s="14">
        <v>0</v>
      </c>
      <c r="AJ77" s="14">
        <v>0</v>
      </c>
      <c r="AK77" s="14">
        <v>0</v>
      </c>
      <c r="AL77" s="14">
        <v>3709</v>
      </c>
      <c r="AM77" s="14">
        <v>0</v>
      </c>
      <c r="AN77" s="14">
        <v>0</v>
      </c>
      <c r="AO77" s="14">
        <v>0</v>
      </c>
      <c r="AP77" s="14">
        <v>0</v>
      </c>
      <c r="AQ77" s="14">
        <v>0</v>
      </c>
      <c r="AR77" s="14">
        <v>0</v>
      </c>
      <c r="AS77" s="14">
        <v>0</v>
      </c>
      <c r="AT77" s="14">
        <v>0</v>
      </c>
      <c r="AU77" s="14">
        <v>0</v>
      </c>
      <c r="AV77" s="14">
        <f t="shared" ref="AV77:BD77" si="40">SUM(AV78:AV81)</f>
        <v>13794</v>
      </c>
      <c r="AW77" s="14">
        <f t="shared" si="40"/>
        <v>2106.89</v>
      </c>
      <c r="AX77" s="14">
        <f t="shared" si="40"/>
        <v>0</v>
      </c>
      <c r="AY77" s="14">
        <v>0</v>
      </c>
      <c r="AZ77" s="14">
        <f t="shared" si="40"/>
        <v>0</v>
      </c>
      <c r="BA77" s="14">
        <f t="shared" si="40"/>
        <v>859.67</v>
      </c>
      <c r="BB77" s="14">
        <f t="shared" si="40"/>
        <v>0</v>
      </c>
      <c r="BC77" s="14">
        <f t="shared" si="40"/>
        <v>0</v>
      </c>
      <c r="BD77" s="14">
        <f t="shared" si="40"/>
        <v>0</v>
      </c>
      <c r="BE77" s="14">
        <f>SUM(BE78:BE81)</f>
        <v>925028.2578125</v>
      </c>
      <c r="BF77" s="14">
        <f>SUM(BF78:BF81)</f>
        <v>0</v>
      </c>
    </row>
    <row r="78" spans="1:58" ht="13.5" x14ac:dyDescent="0.25">
      <c r="A78" s="22" t="s">
        <v>134</v>
      </c>
      <c r="B78" s="12">
        <f t="shared" si="33"/>
        <v>204838</v>
      </c>
      <c r="C78" s="12">
        <f t="shared" si="35"/>
        <v>0</v>
      </c>
      <c r="D78" s="12"/>
      <c r="E78" s="12"/>
      <c r="F78" s="12">
        <v>204838</v>
      </c>
      <c r="G78" s="12"/>
      <c r="H78" s="12"/>
      <c r="I78" s="12"/>
      <c r="J78" s="12"/>
      <c r="K78" s="12"/>
      <c r="L78" s="12"/>
      <c r="M78" s="12"/>
      <c r="N78" s="12"/>
      <c r="O78" s="12"/>
      <c r="P78" s="12"/>
      <c r="Q78" s="12"/>
      <c r="R78" s="12">
        <v>0</v>
      </c>
      <c r="S78" s="12">
        <v>0</v>
      </c>
      <c r="T78" s="12"/>
      <c r="U78" s="12"/>
      <c r="V78" s="12"/>
      <c r="W78" s="12"/>
      <c r="X78" s="12">
        <f t="shared" ref="X78:X86" si="41">SUM(Y78:AC78)</f>
        <v>0</v>
      </c>
      <c r="Y78" s="12"/>
      <c r="Z78" s="12"/>
      <c r="AA78" s="12"/>
      <c r="AB78" s="12"/>
      <c r="AC78" s="12"/>
      <c r="AD78" s="12"/>
      <c r="AE78" s="12"/>
      <c r="AF78" s="12"/>
      <c r="AG78" s="12"/>
      <c r="AH78" s="12"/>
      <c r="AI78" s="12"/>
      <c r="AJ78" s="12"/>
      <c r="AK78" s="12"/>
      <c r="AL78" s="12">
        <v>3709</v>
      </c>
      <c r="AM78" s="12"/>
      <c r="AN78" s="12"/>
      <c r="AO78" s="12"/>
      <c r="AP78" s="12"/>
      <c r="AQ78" s="12"/>
      <c r="AR78" s="12"/>
      <c r="AS78" s="12"/>
      <c r="AT78" s="12"/>
      <c r="AU78" s="12"/>
      <c r="AV78" s="12">
        <v>13794</v>
      </c>
      <c r="AW78" s="12">
        <v>1162.83</v>
      </c>
      <c r="AX78" s="12"/>
      <c r="AY78" s="12"/>
      <c r="AZ78" s="12"/>
      <c r="BA78" s="12">
        <v>1</v>
      </c>
      <c r="BB78" s="12"/>
      <c r="BC78" s="12"/>
      <c r="BD78" s="12"/>
      <c r="BE78" s="12">
        <v>824838.75</v>
      </c>
      <c r="BF78" s="12"/>
    </row>
    <row r="79" spans="1:58" ht="13.5" x14ac:dyDescent="0.25">
      <c r="A79" s="22" t="s">
        <v>135</v>
      </c>
      <c r="B79" s="12">
        <f t="shared" si="33"/>
        <v>9710.3061328695185</v>
      </c>
      <c r="C79" s="12">
        <f t="shared" si="35"/>
        <v>0</v>
      </c>
      <c r="D79" s="12"/>
      <c r="E79" s="12"/>
      <c r="F79" s="12">
        <v>9710.3061328695185</v>
      </c>
      <c r="G79" s="12"/>
      <c r="H79" s="12"/>
      <c r="I79" s="12"/>
      <c r="J79" s="12"/>
      <c r="K79" s="12"/>
      <c r="L79" s="12"/>
      <c r="M79" s="12"/>
      <c r="N79" s="12"/>
      <c r="O79" s="12"/>
      <c r="P79" s="12"/>
      <c r="Q79" s="12"/>
      <c r="R79" s="12">
        <v>303</v>
      </c>
      <c r="S79" s="12">
        <v>303</v>
      </c>
      <c r="T79" s="12"/>
      <c r="U79" s="12"/>
      <c r="V79" s="12"/>
      <c r="W79" s="12"/>
      <c r="X79" s="12">
        <f t="shared" si="41"/>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944.06</v>
      </c>
      <c r="AX79" s="12"/>
      <c r="AY79" s="12"/>
      <c r="AZ79" s="12"/>
      <c r="BA79" s="12">
        <v>858.67</v>
      </c>
      <c r="BB79" s="12"/>
      <c r="BC79" s="12"/>
      <c r="BD79" s="12"/>
      <c r="BE79" s="12">
        <v>100189.5078125</v>
      </c>
      <c r="BF79" s="12"/>
    </row>
    <row r="80" spans="1:58" ht="13.5" x14ac:dyDescent="0.25">
      <c r="A80" s="8" t="s">
        <v>100</v>
      </c>
      <c r="B80" s="12">
        <f t="shared" si="33"/>
        <v>0</v>
      </c>
      <c r="C80" s="12">
        <f t="shared" si="35"/>
        <v>0</v>
      </c>
      <c r="D80" s="12"/>
      <c r="E80" s="12"/>
      <c r="F80" s="12"/>
      <c r="G80" s="12"/>
      <c r="H80" s="12"/>
      <c r="I80" s="12"/>
      <c r="J80" s="12"/>
      <c r="K80" s="12"/>
      <c r="L80" s="12"/>
      <c r="M80" s="12"/>
      <c r="N80" s="12"/>
      <c r="O80" s="12"/>
      <c r="P80" s="12"/>
      <c r="Q80" s="12"/>
      <c r="R80" s="12">
        <f t="shared" ref="R80:R85" si="42">SUM(S80:V80)</f>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3"/>
        <v>0</v>
      </c>
      <c r="C81" s="12">
        <f t="shared" si="35"/>
        <v>0</v>
      </c>
      <c r="D81" s="12"/>
      <c r="E81" s="12"/>
      <c r="F81" s="12"/>
      <c r="G81" s="12"/>
      <c r="H81" s="12"/>
      <c r="I81" s="12"/>
      <c r="J81" s="12"/>
      <c r="K81" s="12"/>
      <c r="L81" s="12"/>
      <c r="M81" s="12"/>
      <c r="N81" s="12"/>
      <c r="O81" s="12"/>
      <c r="P81" s="12"/>
      <c r="Q81" s="12"/>
      <c r="R81" s="12">
        <f t="shared" si="42"/>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3"/>
        <v>0</v>
      </c>
      <c r="C82" s="12">
        <f t="shared" si="35"/>
        <v>0</v>
      </c>
      <c r="D82" s="12"/>
      <c r="E82" s="12"/>
      <c r="F82" s="12"/>
      <c r="G82" s="12"/>
      <c r="H82" s="12"/>
      <c r="I82" s="12"/>
      <c r="J82" s="12"/>
      <c r="K82" s="12"/>
      <c r="L82" s="12"/>
      <c r="M82" s="12"/>
      <c r="N82" s="12"/>
      <c r="O82" s="12"/>
      <c r="P82" s="12"/>
      <c r="Q82" s="12"/>
      <c r="R82" s="12">
        <f t="shared" si="42"/>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3"/>
        <v>0</v>
      </c>
      <c r="C83" s="12">
        <f t="shared" si="35"/>
        <v>0</v>
      </c>
      <c r="D83" s="12"/>
      <c r="E83" s="12"/>
      <c r="F83" s="12"/>
      <c r="G83" s="12"/>
      <c r="H83" s="12"/>
      <c r="I83" s="12"/>
      <c r="J83" s="12"/>
      <c r="K83" s="12"/>
      <c r="L83" s="12"/>
      <c r="M83" s="12"/>
      <c r="N83" s="12"/>
      <c r="O83" s="12"/>
      <c r="P83" s="12"/>
      <c r="Q83" s="12"/>
      <c r="R83" s="12">
        <f t="shared" si="42"/>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v>0</v>
      </c>
      <c r="AZ83" s="12"/>
      <c r="BA83" s="12"/>
      <c r="BB83" s="12"/>
      <c r="BC83" s="12"/>
      <c r="BD83" s="12"/>
      <c r="BE83" s="12"/>
      <c r="BF83" s="12"/>
    </row>
    <row r="84" spans="1:58" ht="13.5" x14ac:dyDescent="0.25">
      <c r="A84" s="8" t="s">
        <v>104</v>
      </c>
      <c r="B84" s="12">
        <f t="shared" si="33"/>
        <v>0</v>
      </c>
      <c r="C84" s="12">
        <f t="shared" si="35"/>
        <v>0</v>
      </c>
      <c r="D84" s="12"/>
      <c r="E84" s="12"/>
      <c r="F84" s="12"/>
      <c r="G84" s="12"/>
      <c r="H84" s="12"/>
      <c r="I84" s="12"/>
      <c r="J84" s="12"/>
      <c r="K84" s="12"/>
      <c r="L84" s="12"/>
      <c r="M84" s="12"/>
      <c r="N84" s="12"/>
      <c r="O84" s="12"/>
      <c r="P84" s="12"/>
      <c r="Q84" s="12"/>
      <c r="R84" s="12">
        <f t="shared" si="42"/>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3"/>
        <v>0</v>
      </c>
      <c r="C85" s="12">
        <f t="shared" si="35"/>
        <v>0</v>
      </c>
      <c r="D85" s="12"/>
      <c r="E85" s="12"/>
      <c r="F85" s="12"/>
      <c r="G85" s="12"/>
      <c r="H85" s="12"/>
      <c r="I85" s="12"/>
      <c r="J85" s="12"/>
      <c r="K85" s="12"/>
      <c r="L85" s="12"/>
      <c r="M85" s="12"/>
      <c r="N85" s="12"/>
      <c r="O85" s="12"/>
      <c r="P85" s="12"/>
      <c r="Q85" s="12"/>
      <c r="R85" s="12">
        <f t="shared" si="42"/>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3"/>
        <v>0</v>
      </c>
      <c r="C86" s="14">
        <f t="shared" si="35"/>
        <v>0</v>
      </c>
      <c r="D86" s="14"/>
      <c r="E86" s="14">
        <f t="shared" ref="E86:V86" si="43">SUM(E82:E85)</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ref="R86" si="44">SUM(S86:V86)</f>
        <v>0</v>
      </c>
      <c r="S86" s="14">
        <f t="shared" si="43"/>
        <v>0</v>
      </c>
      <c r="T86" s="14">
        <f t="shared" si="43"/>
        <v>0</v>
      </c>
      <c r="U86" s="14">
        <f t="shared" si="43"/>
        <v>0</v>
      </c>
      <c r="V86" s="14">
        <f t="shared" si="43"/>
        <v>0</v>
      </c>
      <c r="W86" s="14">
        <f t="shared" ref="W86:AU86" si="45">SUM(W82:W85)</f>
        <v>0</v>
      </c>
      <c r="X86" s="14">
        <f t="shared" si="41"/>
        <v>0</v>
      </c>
      <c r="Y86" s="14">
        <f t="shared" si="45"/>
        <v>0</v>
      </c>
      <c r="Z86" s="14">
        <f t="shared" si="45"/>
        <v>0</v>
      </c>
      <c r="AA86" s="14">
        <f t="shared" si="45"/>
        <v>0</v>
      </c>
      <c r="AB86" s="14">
        <f t="shared" si="45"/>
        <v>0</v>
      </c>
      <c r="AC86" s="14">
        <f t="shared" si="45"/>
        <v>0</v>
      </c>
      <c r="AD86" s="14">
        <f t="shared" si="45"/>
        <v>0</v>
      </c>
      <c r="AE86" s="14">
        <f t="shared" si="45"/>
        <v>0</v>
      </c>
      <c r="AF86" s="14">
        <f t="shared" si="45"/>
        <v>0</v>
      </c>
      <c r="AG86" s="14">
        <f t="shared" si="45"/>
        <v>0</v>
      </c>
      <c r="AH86" s="14">
        <f t="shared" si="45"/>
        <v>0</v>
      </c>
      <c r="AI86" s="14">
        <f t="shared" si="45"/>
        <v>0</v>
      </c>
      <c r="AJ86" s="14">
        <f t="shared" si="45"/>
        <v>0</v>
      </c>
      <c r="AK86" s="14">
        <f t="shared" si="45"/>
        <v>0</v>
      </c>
      <c r="AL86" s="14">
        <f t="shared" si="45"/>
        <v>0</v>
      </c>
      <c r="AM86" s="14">
        <f t="shared" si="45"/>
        <v>0</v>
      </c>
      <c r="AN86" s="14">
        <f t="shared" si="45"/>
        <v>0</v>
      </c>
      <c r="AO86" s="14">
        <f t="shared" si="45"/>
        <v>0</v>
      </c>
      <c r="AP86" s="14">
        <f t="shared" si="45"/>
        <v>0</v>
      </c>
      <c r="AQ86" s="14">
        <f t="shared" si="45"/>
        <v>0</v>
      </c>
      <c r="AR86" s="14">
        <f t="shared" si="45"/>
        <v>0</v>
      </c>
      <c r="AS86" s="14">
        <f t="shared" si="45"/>
        <v>0</v>
      </c>
      <c r="AT86" s="14">
        <f t="shared" si="45"/>
        <v>0</v>
      </c>
      <c r="AU86" s="14">
        <f t="shared" si="45"/>
        <v>0</v>
      </c>
      <c r="AV86" s="14">
        <f>SUM(AV82:AV85)</f>
        <v>0</v>
      </c>
      <c r="AW86" s="14">
        <v>11185.19921875</v>
      </c>
      <c r="AX86" s="14">
        <f t="shared" ref="AX86:BF86" si="46">SUM(AX82:AX85)</f>
        <v>0</v>
      </c>
      <c r="AY86" s="14">
        <v>0</v>
      </c>
      <c r="AZ86" s="14">
        <f t="shared" si="46"/>
        <v>0</v>
      </c>
      <c r="BA86" s="14">
        <f t="shared" si="46"/>
        <v>0</v>
      </c>
      <c r="BB86" s="14">
        <f t="shared" si="46"/>
        <v>0</v>
      </c>
      <c r="BC86" s="14">
        <f t="shared" si="46"/>
        <v>0</v>
      </c>
      <c r="BD86" s="14">
        <f t="shared" si="46"/>
        <v>0</v>
      </c>
      <c r="BE86" s="14">
        <v>11185.2001953125</v>
      </c>
      <c r="BF86" s="14">
        <f t="shared" si="46"/>
        <v>0</v>
      </c>
    </row>
    <row r="87" spans="1:58" ht="13.5" x14ac:dyDescent="0.25">
      <c r="A87" s="8" t="s">
        <v>107</v>
      </c>
      <c r="B87" s="12">
        <f t="shared" si="33"/>
        <v>0</v>
      </c>
      <c r="C87" s="12">
        <f t="shared" si="35"/>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11185.19921875</v>
      </c>
      <c r="AX87" s="12"/>
      <c r="AY87" s="12"/>
      <c r="AZ87" s="12"/>
      <c r="BA87" s="12"/>
      <c r="BB87" s="12"/>
      <c r="BC87" s="12"/>
      <c r="BD87" s="12"/>
      <c r="BE87" s="12">
        <v>11185.2001953125</v>
      </c>
      <c r="BF87" s="12"/>
    </row>
    <row r="88" spans="1:58" ht="13.5" x14ac:dyDescent="0.25">
      <c r="A88" s="8" t="s">
        <v>108</v>
      </c>
      <c r="B88" s="12">
        <f t="shared" si="33"/>
        <v>0</v>
      </c>
      <c r="C88" s="12">
        <f t="shared" si="35"/>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v>0</v>
      </c>
      <c r="AZ88" s="12"/>
      <c r="BA88" s="12"/>
      <c r="BB88" s="12"/>
      <c r="BC88" s="12"/>
      <c r="BD88" s="12"/>
      <c r="BE88" s="12"/>
      <c r="BF88" s="12"/>
    </row>
    <row r="89" spans="1:58" ht="13.5" x14ac:dyDescent="0.25">
      <c r="A89" s="8" t="s">
        <v>109</v>
      </c>
      <c r="B89" s="12">
        <f t="shared" si="33"/>
        <v>0</v>
      </c>
      <c r="C89" s="12">
        <f t="shared" si="35"/>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v>0</v>
      </c>
      <c r="AZ89" s="12"/>
      <c r="BA89" s="12"/>
      <c r="BB89" s="12"/>
      <c r="BC89" s="12"/>
      <c r="BD89" s="12"/>
      <c r="BE89" s="12"/>
      <c r="BF89" s="12"/>
    </row>
    <row r="90" spans="1:58" ht="13.5" x14ac:dyDescent="0.25">
      <c r="A90" s="8" t="s">
        <v>110</v>
      </c>
      <c r="B90" s="12">
        <f t="shared" si="33"/>
        <v>0</v>
      </c>
      <c r="C90" s="12">
        <f t="shared" si="35"/>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3"/>
        <v>0</v>
      </c>
      <c r="C91" s="12">
        <f t="shared" si="35"/>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3"/>
        <v>0</v>
      </c>
      <c r="C92" s="12">
        <f t="shared" si="35"/>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ageMargins left="0.7" right="0.7" top="0.75" bottom="0.75" header="0.3" footer="0.3"/>
  <pageSetup paperSize="9" orientation="portrait" r:id="rId1"/>
  <ignoredErrors>
    <ignoredError sqref="X4:X9" formulaRange="1"/>
    <ignoredError sqref="X10:X13" formula="1"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P64" activePane="bottomRight" state="frozen"/>
      <selection pane="topRight" activeCell="B1" sqref="B1"/>
      <selection pane="bottomLeft" activeCell="A5" sqref="A5"/>
      <selection pane="bottomRight" activeCell="R92" sqref="R92"/>
    </sheetView>
  </sheetViews>
  <sheetFormatPr defaultColWidth="9.140625" defaultRowHeight="12.75" x14ac:dyDescent="0.2"/>
  <cols>
    <col min="1" max="1" width="36.7109375" bestFit="1" customWidth="1"/>
    <col min="2" max="3" width="14.7109375" customWidth="1"/>
    <col min="4" max="4" width="15.28515625" customWidth="1"/>
    <col min="5" max="6" width="14.7109375" customWidth="1"/>
    <col min="7" max="8" width="13.42578125" customWidth="1"/>
    <col min="9" max="15" width="14.7109375" customWidth="1"/>
    <col min="16" max="16" width="14.42578125" customWidth="1"/>
    <col min="17" max="22" width="14.7109375" customWidth="1"/>
    <col min="23" max="23" width="13.85546875" customWidth="1"/>
    <col min="24" max="26" width="14.7109375" customWidth="1"/>
    <col min="27" max="27" width="13.42578125" customWidth="1"/>
    <col min="28" max="57" width="14.7109375" customWidth="1"/>
    <col min="58" max="58" width="14.7109375" style="87" customWidth="1"/>
  </cols>
  <sheetData>
    <row r="1" spans="1:98" ht="26.25" x14ac:dyDescent="0.4">
      <c r="A1" s="140" t="s">
        <v>363</v>
      </c>
      <c r="B1" s="140"/>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40" t="s">
        <v>365</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t="s">
        <v>154</v>
      </c>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6196012.9203234185</v>
      </c>
      <c r="C6" s="65"/>
      <c r="D6" s="65">
        <v>103062.31485466879</v>
      </c>
      <c r="E6" s="65">
        <v>29057.10546875</v>
      </c>
      <c r="F6" s="65">
        <v>6063893.5</v>
      </c>
      <c r="G6" s="65"/>
      <c r="H6" s="65"/>
      <c r="I6" s="65"/>
      <c r="J6" s="66"/>
      <c r="K6" s="65"/>
      <c r="L6" s="65"/>
      <c r="M6" s="65"/>
      <c r="N6" s="67"/>
      <c r="O6" s="65"/>
      <c r="P6" s="65"/>
      <c r="Q6" s="65"/>
      <c r="R6" s="65">
        <v>661548</v>
      </c>
      <c r="S6" s="65">
        <v>661548</v>
      </c>
      <c r="T6" s="65"/>
      <c r="U6" s="65"/>
      <c r="V6" s="65"/>
      <c r="W6" s="67">
        <v>38160.56640625</v>
      </c>
      <c r="X6" s="65">
        <f t="shared" ref="X6:X11" si="0">SUM(Y6:AC6)</f>
        <v>54333.21923828125</v>
      </c>
      <c r="Y6" s="65">
        <v>6936.51611328125</v>
      </c>
      <c r="Z6" s="65">
        <v>47396.703125</v>
      </c>
      <c r="AA6" s="65"/>
      <c r="AB6" s="65"/>
      <c r="AC6" s="65"/>
      <c r="AD6" s="66"/>
      <c r="AE6" s="65"/>
      <c r="AF6" s="65"/>
      <c r="AG6" s="65"/>
      <c r="AH6" s="65"/>
      <c r="AI6" s="65"/>
      <c r="AJ6" s="65"/>
      <c r="AK6" s="65"/>
      <c r="AL6" s="65"/>
      <c r="AM6" s="65"/>
      <c r="AN6" s="65"/>
      <c r="AO6" s="65"/>
      <c r="AP6" s="65"/>
      <c r="AQ6" s="65"/>
      <c r="AR6" s="65"/>
      <c r="AS6" s="65"/>
      <c r="AT6" s="65"/>
      <c r="AU6" s="65"/>
      <c r="AV6" s="65">
        <v>150480</v>
      </c>
      <c r="AW6" s="65">
        <v>7584.8</v>
      </c>
      <c r="AX6" s="65">
        <f>+AX89*3.6/0.1</f>
        <v>0</v>
      </c>
      <c r="AY6" s="65">
        <v>3354</v>
      </c>
      <c r="AZ6" s="65">
        <f>+AZ89*3.6</f>
        <v>0</v>
      </c>
      <c r="BA6" s="65">
        <v>3078.395751953125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 si="1">+E7+F7+G7+D7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320681.90625</v>
      </c>
      <c r="Y7" s="65"/>
      <c r="Z7" s="65"/>
      <c r="AA7" s="66"/>
      <c r="AB7" s="65"/>
      <c r="AC7" s="65">
        <v>320681.90625</v>
      </c>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+E8+F8+G8+D8</f>
        <v>28873.917198119987</v>
      </c>
      <c r="C8" s="65"/>
      <c r="D8" s="65">
        <v>3936.7433699949879</v>
      </c>
      <c r="E8" s="65"/>
      <c r="F8" s="65">
        <v>24937.173828125</v>
      </c>
      <c r="G8" s="65"/>
      <c r="H8" s="65"/>
      <c r="I8" s="65"/>
      <c r="J8" s="65"/>
      <c r="K8" s="65"/>
      <c r="L8" s="65"/>
      <c r="M8" s="65"/>
      <c r="N8" s="67"/>
      <c r="O8" s="65"/>
      <c r="P8" s="65"/>
      <c r="Q8" s="65"/>
      <c r="R8" s="65">
        <f t="shared" si="2"/>
        <v>0</v>
      </c>
      <c r="S8" s="65"/>
      <c r="T8" s="65"/>
      <c r="U8" s="65"/>
      <c r="V8" s="65"/>
      <c r="W8" s="67">
        <v>137772.90625</v>
      </c>
      <c r="X8" s="65">
        <f t="shared" si="0"/>
        <v>908353.875</v>
      </c>
      <c r="Y8" s="65">
        <v>908353.875</v>
      </c>
      <c r="Z8" s="65"/>
      <c r="AA8" s="65"/>
      <c r="AB8" s="65"/>
      <c r="AC8" s="65"/>
      <c r="AD8" s="65"/>
      <c r="AE8" s="65"/>
      <c r="AF8" s="65">
        <v>1271.1978759765625</v>
      </c>
      <c r="AG8" s="65">
        <v>39336.65234375</v>
      </c>
      <c r="AH8" s="65">
        <v>584.5194091796875</v>
      </c>
      <c r="AI8" s="65"/>
      <c r="AJ8" s="65">
        <v>9868.283203125</v>
      </c>
      <c r="AK8" s="65">
        <v>4.2679500579833984</v>
      </c>
      <c r="AL8" s="65">
        <v>190388.453125</v>
      </c>
      <c r="AM8" s="65"/>
      <c r="AN8" s="65"/>
      <c r="AO8" s="65"/>
      <c r="AP8" s="65">
        <v>0.19215600192546844</v>
      </c>
      <c r="AQ8" s="65">
        <v>0.28742998838424683</v>
      </c>
      <c r="AR8" s="65">
        <v>1.5223739147186279</v>
      </c>
      <c r="AS8" s="65"/>
      <c r="AT8" s="65">
        <v>109022.3984375</v>
      </c>
      <c r="AU8" s="65"/>
      <c r="AV8" s="65"/>
      <c r="AW8" s="65"/>
      <c r="AX8" s="65"/>
      <c r="AY8" s="65"/>
      <c r="AZ8" s="65"/>
      <c r="BA8" s="65"/>
      <c r="BB8" s="65"/>
      <c r="BC8" s="65"/>
      <c r="BD8" s="65"/>
      <c r="BE8" s="65">
        <v>34435.8359375</v>
      </c>
      <c r="BF8" s="68"/>
    </row>
    <row r="9" spans="1:98" x14ac:dyDescent="0.2">
      <c r="A9" s="64" t="s">
        <v>238</v>
      </c>
      <c r="B9" s="65">
        <f t="shared" ref="B9:B11" si="3">+E9+F9+G9</f>
        <v>-2053311.345703125</v>
      </c>
      <c r="C9" s="65"/>
      <c r="D9" s="65">
        <v>-63830.868418718739</v>
      </c>
      <c r="E9" s="65">
        <v>-24288.095703125</v>
      </c>
      <c r="F9" s="65">
        <v>-2029023.25</v>
      </c>
      <c r="G9" s="65"/>
      <c r="H9" s="65"/>
      <c r="I9" s="65"/>
      <c r="J9" s="65"/>
      <c r="K9" s="65"/>
      <c r="L9" s="65"/>
      <c r="M9" s="65"/>
      <c r="N9" s="67"/>
      <c r="O9" s="65"/>
      <c r="P9" s="65"/>
      <c r="Q9" s="65"/>
      <c r="R9" s="65">
        <f t="shared" si="2"/>
        <v>0</v>
      </c>
      <c r="S9" s="65"/>
      <c r="T9" s="65"/>
      <c r="U9" s="65"/>
      <c r="V9" s="65"/>
      <c r="W9" s="67">
        <v>-768.19854736328125</v>
      </c>
      <c r="X9" s="65">
        <f t="shared" si="0"/>
        <v>0</v>
      </c>
      <c r="Y9" s="65"/>
      <c r="Z9" s="65"/>
      <c r="AA9" s="65"/>
      <c r="AB9" s="65"/>
      <c r="AC9" s="65"/>
      <c r="AD9" s="65"/>
      <c r="AE9" s="65"/>
      <c r="AF9" s="65">
        <v>-1640.5205078125</v>
      </c>
      <c r="AG9" s="65">
        <v>-33834.28515625</v>
      </c>
      <c r="AH9" s="65">
        <v>-731.64129638671875</v>
      </c>
      <c r="AI9" s="65"/>
      <c r="AJ9" s="65">
        <v>-3937.4306640625</v>
      </c>
      <c r="AK9" s="65">
        <v>-2504.047607421875</v>
      </c>
      <c r="AL9" s="65">
        <v>-56898.83203125</v>
      </c>
      <c r="AM9" s="65"/>
      <c r="AN9" s="65"/>
      <c r="AO9" s="65">
        <v>-124.98822784423828</v>
      </c>
      <c r="AP9" s="65">
        <v>-0.20542199909687042</v>
      </c>
      <c r="AQ9" s="65">
        <v>-5.1986641883850098</v>
      </c>
      <c r="AR9" s="65">
        <v>-0.92178601026535034</v>
      </c>
      <c r="AS9" s="65"/>
      <c r="AT9" s="65">
        <v>-11537.3994140625</v>
      </c>
      <c r="AU9" s="65"/>
      <c r="AV9" s="65"/>
      <c r="AW9" s="65"/>
      <c r="AX9" s="65"/>
      <c r="AY9" s="65"/>
      <c r="AZ9" s="65"/>
      <c r="BA9" s="65"/>
      <c r="BB9" s="65"/>
      <c r="BC9" s="65"/>
      <c r="BD9" s="65"/>
      <c r="BE9" s="65">
        <v>-38683.5546875</v>
      </c>
      <c r="BF9" s="68"/>
    </row>
    <row r="10" spans="1:98" x14ac:dyDescent="0.2">
      <c r="A10" s="64" t="s">
        <v>239</v>
      </c>
      <c r="B10" s="65">
        <f t="shared" si="3"/>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 t="shared" si="3"/>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 t="shared" ref="B12:BF12" si="4">SUM(B6:B11)</f>
        <v>4171575.4918184131</v>
      </c>
      <c r="C12" s="71">
        <f t="shared" si="4"/>
        <v>0</v>
      </c>
      <c r="D12" s="71"/>
      <c r="E12" s="71">
        <f t="shared" si="4"/>
        <v>4769.009765625</v>
      </c>
      <c r="F12" s="71">
        <f t="shared" si="4"/>
        <v>4059807.423828125</v>
      </c>
      <c r="G12" s="71">
        <f t="shared" si="4"/>
        <v>0</v>
      </c>
      <c r="H12" s="71">
        <f t="shared" si="4"/>
        <v>0</v>
      </c>
      <c r="I12" s="71">
        <f t="shared" si="4"/>
        <v>0</v>
      </c>
      <c r="J12" s="71">
        <f t="shared" si="4"/>
        <v>0</v>
      </c>
      <c r="K12" s="71">
        <f t="shared" si="4"/>
        <v>0</v>
      </c>
      <c r="L12" s="71">
        <f t="shared" si="4"/>
        <v>0</v>
      </c>
      <c r="M12" s="71">
        <f t="shared" si="4"/>
        <v>0</v>
      </c>
      <c r="N12" s="72">
        <f t="shared" si="4"/>
        <v>0</v>
      </c>
      <c r="O12" s="71">
        <f t="shared" si="4"/>
        <v>0</v>
      </c>
      <c r="P12" s="71">
        <f t="shared" si="4"/>
        <v>0</v>
      </c>
      <c r="Q12" s="71">
        <f t="shared" si="4"/>
        <v>0</v>
      </c>
      <c r="R12" s="71">
        <f t="shared" si="4"/>
        <v>661548</v>
      </c>
      <c r="S12" s="71">
        <f t="shared" si="4"/>
        <v>661548</v>
      </c>
      <c r="T12" s="71">
        <f t="shared" si="4"/>
        <v>0</v>
      </c>
      <c r="U12" s="71">
        <f t="shared" si="4"/>
        <v>0</v>
      </c>
      <c r="V12" s="71">
        <f t="shared" si="4"/>
        <v>0</v>
      </c>
      <c r="W12" s="72">
        <f t="shared" si="4"/>
        <v>175165.27410888672</v>
      </c>
      <c r="X12" s="72">
        <f t="shared" si="4"/>
        <v>1283369.0004882813</v>
      </c>
      <c r="Y12" s="71">
        <f t="shared" si="4"/>
        <v>915290.39111328125</v>
      </c>
      <c r="Z12" s="71">
        <f t="shared" si="4"/>
        <v>47396.703125</v>
      </c>
      <c r="AA12" s="71">
        <f t="shared" si="4"/>
        <v>0</v>
      </c>
      <c r="AB12" s="71">
        <f t="shared" si="4"/>
        <v>0</v>
      </c>
      <c r="AC12" s="71">
        <f t="shared" si="4"/>
        <v>320681.90625</v>
      </c>
      <c r="AD12" s="71">
        <f t="shared" si="4"/>
        <v>0</v>
      </c>
      <c r="AE12" s="71">
        <f t="shared" si="4"/>
        <v>0</v>
      </c>
      <c r="AF12" s="71">
        <f t="shared" si="4"/>
        <v>-369.3226318359375</v>
      </c>
      <c r="AG12" s="71">
        <f t="shared" si="4"/>
        <v>5502.3671875</v>
      </c>
      <c r="AH12" s="71">
        <f t="shared" si="4"/>
        <v>-147.12188720703125</v>
      </c>
      <c r="AI12" s="71">
        <f t="shared" si="4"/>
        <v>0</v>
      </c>
      <c r="AJ12" s="71">
        <f t="shared" si="4"/>
        <v>5930.8525390625</v>
      </c>
      <c r="AK12" s="71">
        <f t="shared" si="4"/>
        <v>-2499.7796573638916</v>
      </c>
      <c r="AL12" s="71">
        <f t="shared" si="4"/>
        <v>133489.62109375</v>
      </c>
      <c r="AM12" s="71">
        <f t="shared" si="4"/>
        <v>0</v>
      </c>
      <c r="AN12" s="71">
        <f t="shared" si="4"/>
        <v>0</v>
      </c>
      <c r="AO12" s="71">
        <f t="shared" si="4"/>
        <v>-124.98822784423828</v>
      </c>
      <c r="AP12" s="71">
        <f t="shared" si="4"/>
        <v>-1.3265997171401978E-2</v>
      </c>
      <c r="AQ12" s="71">
        <f t="shared" si="4"/>
        <v>-4.9112342000007629</v>
      </c>
      <c r="AR12" s="71">
        <f t="shared" si="4"/>
        <v>0.60058790445327759</v>
      </c>
      <c r="AS12" s="71">
        <f t="shared" si="4"/>
        <v>0</v>
      </c>
      <c r="AT12" s="71">
        <f t="shared" si="4"/>
        <v>97484.9990234375</v>
      </c>
      <c r="AU12" s="71">
        <f t="shared" si="4"/>
        <v>0</v>
      </c>
      <c r="AV12" s="71">
        <f t="shared" si="4"/>
        <v>150480</v>
      </c>
      <c r="AW12" s="71">
        <f t="shared" si="4"/>
        <v>7584.8</v>
      </c>
      <c r="AX12" s="71">
        <f t="shared" si="4"/>
        <v>0</v>
      </c>
      <c r="AY12" s="71">
        <f t="shared" si="4"/>
        <v>3354</v>
      </c>
      <c r="AZ12" s="71">
        <f t="shared" si="4"/>
        <v>0</v>
      </c>
      <c r="BA12" s="71">
        <f t="shared" si="4"/>
        <v>3078.395751953125</v>
      </c>
      <c r="BB12" s="71">
        <f t="shared" si="4"/>
        <v>0</v>
      </c>
      <c r="BC12" s="71">
        <f t="shared" si="4"/>
        <v>0</v>
      </c>
      <c r="BD12" s="71">
        <f t="shared" si="4"/>
        <v>0</v>
      </c>
      <c r="BE12" s="71">
        <f t="shared" si="4"/>
        <v>-4247.71875</v>
      </c>
      <c r="BF12" s="73">
        <f t="shared" si="4"/>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+E14+F14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-320681.90625</v>
      </c>
      <c r="Y14" s="65"/>
      <c r="Z14" s="65"/>
      <c r="AA14" s="65"/>
      <c r="AB14" s="65"/>
      <c r="AC14" s="65">
        <v>-320681.90625</v>
      </c>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-286375.11115070619</v>
      </c>
      <c r="C15" s="65">
        <f t="shared" ref="C15:AY15" si="5">-(C12+(C14+C17+C36+C49)-C51)</f>
        <v>0</v>
      </c>
      <c r="D15" s="65">
        <v>-13041.530308783396</v>
      </c>
      <c r="E15" s="65">
        <f t="shared" si="5"/>
        <v>-4.8828125E-4</v>
      </c>
      <c r="F15" s="65">
        <f t="shared" si="5"/>
        <v>-235585.77255249023</v>
      </c>
      <c r="G15" s="65">
        <f t="shared" si="5"/>
        <v>0</v>
      </c>
      <c r="H15" s="65">
        <f t="shared" si="5"/>
        <v>0</v>
      </c>
      <c r="I15" s="65">
        <f t="shared" si="5"/>
        <v>0</v>
      </c>
      <c r="J15" s="65">
        <f t="shared" si="5"/>
        <v>0</v>
      </c>
      <c r="K15" s="65">
        <f t="shared" si="5"/>
        <v>1.953125E-3</v>
      </c>
      <c r="L15" s="65">
        <f t="shared" si="5"/>
        <v>0</v>
      </c>
      <c r="M15" s="65">
        <f t="shared" si="5"/>
        <v>0</v>
      </c>
      <c r="N15" s="65">
        <f t="shared" si="5"/>
        <v>-2506.47412109375</v>
      </c>
      <c r="O15" s="65">
        <f t="shared" si="5"/>
        <v>0</v>
      </c>
      <c r="P15" s="65">
        <f t="shared" si="5"/>
        <v>-10199.0439453125</v>
      </c>
      <c r="Q15" s="65">
        <f t="shared" si="5"/>
        <v>0</v>
      </c>
      <c r="R15" s="65">
        <f t="shared" si="5"/>
        <v>-458794</v>
      </c>
      <c r="S15" s="65">
        <f t="shared" si="5"/>
        <v>-458794</v>
      </c>
      <c r="T15" s="65">
        <f t="shared" si="5"/>
        <v>0</v>
      </c>
      <c r="U15" s="65">
        <f t="shared" si="5"/>
        <v>0</v>
      </c>
      <c r="V15" s="65">
        <f t="shared" si="5"/>
        <v>0</v>
      </c>
      <c r="W15" s="65">
        <f t="shared" si="5"/>
        <v>-34666.310642242432</v>
      </c>
      <c r="X15" s="65">
        <f>-(X12+(X14+X17+X36+X49)-X51)</f>
        <v>-1.611328125E-2</v>
      </c>
      <c r="Y15" s="65">
        <f t="shared" si="5"/>
        <v>-1.611328125E-2</v>
      </c>
      <c r="Z15" s="65">
        <f t="shared" si="5"/>
        <v>0</v>
      </c>
      <c r="AA15" s="65">
        <f t="shared" si="5"/>
        <v>0</v>
      </c>
      <c r="AB15" s="65">
        <f t="shared" si="5"/>
        <v>0</v>
      </c>
      <c r="AC15" s="65">
        <f t="shared" si="5"/>
        <v>0</v>
      </c>
      <c r="AD15" s="65">
        <f t="shared" si="5"/>
        <v>-8797.4765625</v>
      </c>
      <c r="AE15" s="65">
        <f t="shared" si="5"/>
        <v>0</v>
      </c>
      <c r="AF15" s="65">
        <f t="shared" si="5"/>
        <v>-9870.0110106570646</v>
      </c>
      <c r="AG15" s="65">
        <f t="shared" si="5"/>
        <v>-4562.777961730957</v>
      </c>
      <c r="AH15" s="65">
        <f t="shared" si="5"/>
        <v>0</v>
      </c>
      <c r="AI15" s="65">
        <f t="shared" si="5"/>
        <v>0</v>
      </c>
      <c r="AJ15" s="65">
        <f t="shared" si="5"/>
        <v>13863.466796875</v>
      </c>
      <c r="AK15" s="65">
        <f t="shared" si="5"/>
        <v>-28888.806431531906</v>
      </c>
      <c r="AL15" s="65">
        <f t="shared" si="5"/>
        <v>26101.216247558594</v>
      </c>
      <c r="AM15" s="65">
        <f t="shared" si="5"/>
        <v>1.2941360473632813E-3</v>
      </c>
      <c r="AN15" s="65">
        <f t="shared" si="5"/>
        <v>8287.4462890625</v>
      </c>
      <c r="AO15" s="65">
        <f t="shared" si="5"/>
        <v>-3446.0408248901367</v>
      </c>
      <c r="AP15" s="65">
        <f t="shared" si="5"/>
        <v>-21687.111734002829</v>
      </c>
      <c r="AQ15" s="65">
        <f t="shared" si="5"/>
        <v>-14054.563375174999</v>
      </c>
      <c r="AR15" s="65">
        <f t="shared" si="5"/>
        <v>-576.19745069742203</v>
      </c>
      <c r="AS15" s="65">
        <f t="shared" si="5"/>
        <v>0</v>
      </c>
      <c r="AT15" s="65">
        <f t="shared" si="5"/>
        <v>0</v>
      </c>
      <c r="AU15" s="65">
        <f t="shared" si="5"/>
        <v>0</v>
      </c>
      <c r="AV15" s="65">
        <f t="shared" si="5"/>
        <v>0</v>
      </c>
      <c r="AW15" s="65">
        <f t="shared" si="5"/>
        <v>3.9667968749199645E-3</v>
      </c>
      <c r="AX15" s="65">
        <f t="shared" si="5"/>
        <v>0</v>
      </c>
      <c r="AY15" s="65">
        <f t="shared" si="5"/>
        <v>0</v>
      </c>
      <c r="AZ15" s="65">
        <f>-(AZ12+(AZ14+AZ17+AZ36+AZ49)-AZ51)</f>
        <v>0</v>
      </c>
      <c r="BA15" s="65">
        <f>-(BA12+(BA14+BA17+BA36+BA49)-BA51)</f>
        <v>1.4638900756835938E-4</v>
      </c>
      <c r="BB15" s="65">
        <f>-(BB12+(BB14+BB17+BB36+BB49)-BB51)</f>
        <v>0</v>
      </c>
      <c r="BC15" s="65">
        <f>-(BC12+(BC14+BC17+BC36+BC49)-BC51)</f>
        <v>0</v>
      </c>
      <c r="BD15" s="65">
        <f>-(BD12+(BD14+BD17+BD36+BD49)-BD51)</f>
        <v>0</v>
      </c>
      <c r="BE15" s="65">
        <f>-(BE12+(BE14+BE36+BE49)-BE51)</f>
        <v>562898.80498504639</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-3424262.1977539063</v>
      </c>
      <c r="C17" s="71">
        <f t="shared" ref="C17:BF17" si="6">SUM(C18:C34)</f>
        <v>0</v>
      </c>
      <c r="D17" s="71"/>
      <c r="E17" s="71">
        <f t="shared" si="6"/>
        <v>-4769.00927734375</v>
      </c>
      <c r="F17" s="71">
        <f t="shared" si="6"/>
        <v>-3419493.1884765625</v>
      </c>
      <c r="G17" s="71">
        <f t="shared" si="6"/>
        <v>0</v>
      </c>
      <c r="H17" s="71">
        <f t="shared" si="6"/>
        <v>0</v>
      </c>
      <c r="I17" s="71">
        <f t="shared" si="6"/>
        <v>0</v>
      </c>
      <c r="J17" s="71">
        <f t="shared" si="6"/>
        <v>0</v>
      </c>
      <c r="K17" s="71">
        <f t="shared" si="6"/>
        <v>5642.87109375</v>
      </c>
      <c r="L17" s="71">
        <f t="shared" si="6"/>
        <v>0</v>
      </c>
      <c r="M17" s="71">
        <f t="shared" si="6"/>
        <v>0</v>
      </c>
      <c r="N17" s="72">
        <f t="shared" si="6"/>
        <v>23781.068359375</v>
      </c>
      <c r="O17" s="71">
        <f t="shared" si="6"/>
        <v>23666</v>
      </c>
      <c r="P17" s="71">
        <f t="shared" si="6"/>
        <v>23363.25</v>
      </c>
      <c r="Q17" s="71">
        <f t="shared" si="6"/>
        <v>0</v>
      </c>
      <c r="R17" s="71">
        <f t="shared" si="6"/>
        <v>229397</v>
      </c>
      <c r="S17" s="71">
        <f t="shared" si="6"/>
        <v>229397</v>
      </c>
      <c r="T17" s="71">
        <f t="shared" si="6"/>
        <v>0</v>
      </c>
      <c r="U17" s="71">
        <f t="shared" si="6"/>
        <v>0</v>
      </c>
      <c r="V17" s="71">
        <f t="shared" si="6"/>
        <v>0</v>
      </c>
      <c r="W17" s="72">
        <f t="shared" si="6"/>
        <v>-84533.9296875</v>
      </c>
      <c r="X17" s="72">
        <f t="shared" si="6"/>
        <v>-962687.078125</v>
      </c>
      <c r="Y17" s="71">
        <f t="shared" si="6"/>
        <v>-915290.375</v>
      </c>
      <c r="Z17" s="71">
        <f t="shared" si="6"/>
        <v>-47396.703125</v>
      </c>
      <c r="AA17" s="71">
        <f t="shared" si="6"/>
        <v>0</v>
      </c>
      <c r="AB17" s="71">
        <f t="shared" si="6"/>
        <v>0</v>
      </c>
      <c r="AC17" s="71">
        <f t="shared" si="6"/>
        <v>0</v>
      </c>
      <c r="AD17" s="71">
        <f t="shared" si="6"/>
        <v>4398.73828125</v>
      </c>
      <c r="AE17" s="71">
        <f t="shared" si="6"/>
        <v>0</v>
      </c>
      <c r="AF17" s="71">
        <f t="shared" si="6"/>
        <v>22424.140625</v>
      </c>
      <c r="AG17" s="71">
        <f t="shared" si="6"/>
        <v>370323.09375</v>
      </c>
      <c r="AH17" s="71">
        <f t="shared" si="6"/>
        <v>895.64581298828125</v>
      </c>
      <c r="AI17" s="71">
        <f t="shared" si="6"/>
        <v>0</v>
      </c>
      <c r="AJ17" s="71">
        <f t="shared" si="6"/>
        <v>58827.4921875</v>
      </c>
      <c r="AK17" s="71">
        <f t="shared" si="6"/>
        <v>50532.5546875</v>
      </c>
      <c r="AL17" s="71">
        <f t="shared" si="6"/>
        <v>320388.25</v>
      </c>
      <c r="AM17" s="71">
        <f t="shared" si="6"/>
        <v>23052.384765625</v>
      </c>
      <c r="AN17" s="71">
        <f t="shared" si="6"/>
        <v>-8287.4462890625</v>
      </c>
      <c r="AO17" s="71">
        <f t="shared" si="6"/>
        <v>3571.029052734375</v>
      </c>
      <c r="AP17" s="71">
        <f t="shared" si="6"/>
        <v>21687.125</v>
      </c>
      <c r="AQ17" s="71">
        <f t="shared" si="6"/>
        <v>14059.474609375</v>
      </c>
      <c r="AR17" s="71">
        <f t="shared" si="6"/>
        <v>575.59686279296875</v>
      </c>
      <c r="AS17" s="71">
        <f t="shared" si="6"/>
        <v>0</v>
      </c>
      <c r="AT17" s="71">
        <f t="shared" si="6"/>
        <v>11537.3994140625</v>
      </c>
      <c r="AU17" s="71">
        <f t="shared" si="6"/>
        <v>0</v>
      </c>
      <c r="AV17" s="71">
        <f t="shared" si="6"/>
        <v>-150480</v>
      </c>
      <c r="AW17" s="71">
        <f t="shared" si="6"/>
        <v>-7584.8039667968751</v>
      </c>
      <c r="AX17" s="71">
        <f t="shared" si="6"/>
        <v>0</v>
      </c>
      <c r="AY17" s="71"/>
      <c r="AZ17" s="71">
        <f t="shared" si="6"/>
        <v>0</v>
      </c>
      <c r="BA17" s="71">
        <f t="shared" si="6"/>
        <v>-3078.3958983421326</v>
      </c>
      <c r="BB17" s="71">
        <f t="shared" si="6"/>
        <v>0</v>
      </c>
      <c r="BC17" s="71">
        <f t="shared" si="6"/>
        <v>0</v>
      </c>
      <c r="BD17" s="71">
        <f t="shared" si="6"/>
        <v>0</v>
      </c>
      <c r="BE17" s="71">
        <f t="shared" si="6"/>
        <v>925028.2578125</v>
      </c>
      <c r="BF17" s="73">
        <f t="shared" si="6"/>
        <v>0</v>
      </c>
    </row>
    <row r="18" spans="1:58" x14ac:dyDescent="0.2">
      <c r="A18" s="64" t="s">
        <v>246</v>
      </c>
      <c r="B18" s="65">
        <f>+E18+F18+G18</f>
        <v>-2538942.75</v>
      </c>
      <c r="C18" s="65"/>
      <c r="D18" s="65"/>
      <c r="E18" s="65"/>
      <c r="F18" s="65">
        <v>-2538942.75</v>
      </c>
      <c r="G18" s="65"/>
      <c r="H18" s="65"/>
      <c r="I18" s="65"/>
      <c r="J18" s="65"/>
      <c r="K18" s="65"/>
      <c r="L18" s="65"/>
      <c r="M18" s="65"/>
      <c r="N18" s="67"/>
      <c r="O18" s="65"/>
      <c r="P18" s="65"/>
      <c r="Q18" s="65"/>
      <c r="R18" s="65">
        <f t="shared" ref="R18:R34" si="7">SUM(S18:V18)</f>
        <v>0</v>
      </c>
      <c r="S18" s="65"/>
      <c r="T18" s="65"/>
      <c r="U18" s="65"/>
      <c r="V18" s="65"/>
      <c r="W18" s="67"/>
      <c r="X18" s="65">
        <f t="shared" ref="X18:X34" si="8">SUM(Y18:AC18)</f>
        <v>0</v>
      </c>
      <c r="Y18" s="65"/>
      <c r="Z18" s="65"/>
      <c r="AA18" s="65"/>
      <c r="AB18" s="65"/>
      <c r="AC18" s="65"/>
      <c r="AD18" s="65"/>
      <c r="AE18" s="65"/>
      <c r="AF18" s="65"/>
      <c r="AG18" s="65"/>
      <c r="AH18" s="65"/>
      <c r="AI18" s="65"/>
      <c r="AJ18" s="65"/>
      <c r="AK18" s="65"/>
      <c r="AL18" s="65">
        <v>-44904.65625</v>
      </c>
      <c r="AM18" s="65"/>
      <c r="AN18" s="65"/>
      <c r="AO18" s="65"/>
      <c r="AP18" s="65"/>
      <c r="AQ18" s="65"/>
      <c r="AR18" s="65"/>
      <c r="AS18" s="65"/>
      <c r="AT18" s="65"/>
      <c r="AU18" s="65"/>
      <c r="AV18" s="65">
        <v>-150480</v>
      </c>
      <c r="AW18" s="65">
        <v>-4186.1880000000001</v>
      </c>
      <c r="AX18" s="65">
        <f>-AX90*3.6/0.1</f>
        <v>0</v>
      </c>
      <c r="AY18" s="65"/>
      <c r="AZ18" s="65">
        <f>-AZ90*3.6</f>
        <v>0</v>
      </c>
      <c r="BA18" s="65">
        <v>-3.5999999046325684</v>
      </c>
      <c r="BB18" s="65"/>
      <c r="BC18" s="65"/>
      <c r="BD18" s="65"/>
      <c r="BE18" s="65">
        <v>824838.75</v>
      </c>
      <c r="BF18" s="68"/>
    </row>
    <row r="19" spans="1:58" x14ac:dyDescent="0.2">
      <c r="A19" s="64" t="s">
        <v>247</v>
      </c>
      <c r="B19" s="65">
        <f t="shared" ref="B19:B33" si="9">+E19+F19+G19</f>
        <v>-12533.0634765625</v>
      </c>
      <c r="C19" s="65"/>
      <c r="D19" s="65"/>
      <c r="E19" s="65"/>
      <c r="F19" s="65">
        <v>-12533.0634765625</v>
      </c>
      <c r="G19" s="65"/>
      <c r="H19" s="65"/>
      <c r="I19" s="65"/>
      <c r="J19" s="65"/>
      <c r="K19" s="65"/>
      <c r="L19" s="65"/>
      <c r="M19" s="65"/>
      <c r="N19" s="67"/>
      <c r="O19" s="65"/>
      <c r="P19" s="65"/>
      <c r="Q19" s="65"/>
      <c r="R19" s="65">
        <v>4363</v>
      </c>
      <c r="S19" s="65">
        <v>4363</v>
      </c>
      <c r="T19" s="65"/>
      <c r="U19" s="65"/>
      <c r="V19" s="65"/>
      <c r="W19" s="67"/>
      <c r="X19" s="65">
        <f t="shared" si="8"/>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v>-3398.615966796875</v>
      </c>
      <c r="AX19" s="65">
        <f>-AX91*3.6/0.1</f>
        <v>0</v>
      </c>
      <c r="AY19" s="65"/>
      <c r="AZ19" s="65">
        <f t="shared" ref="AY19:BA21" si="10">-AZ91*3.6</f>
        <v>0</v>
      </c>
      <c r="BA19" s="65">
        <v>-3074.7958984375</v>
      </c>
      <c r="BB19" s="65"/>
      <c r="BC19" s="65"/>
      <c r="BD19" s="65"/>
      <c r="BE19" s="65">
        <v>100189.5078125</v>
      </c>
      <c r="BF19" s="68"/>
    </row>
    <row r="20" spans="1:58" x14ac:dyDescent="0.2">
      <c r="A20" s="64" t="s">
        <v>248</v>
      </c>
      <c r="B20" s="65">
        <f t="shared" si="9"/>
        <v>0</v>
      </c>
      <c r="C20" s="65"/>
      <c r="D20" s="65"/>
      <c r="E20" s="65"/>
      <c r="F20" s="65"/>
      <c r="G20" s="65"/>
      <c r="H20" s="65"/>
      <c r="I20" s="65"/>
      <c r="J20" s="65"/>
      <c r="K20" s="65"/>
      <c r="L20" s="65"/>
      <c r="M20" s="65"/>
      <c r="N20" s="67"/>
      <c r="O20" s="65"/>
      <c r="P20" s="65"/>
      <c r="Q20" s="65"/>
      <c r="R20" s="65">
        <f t="shared" si="7"/>
        <v>0</v>
      </c>
      <c r="S20" s="65"/>
      <c r="T20" s="65"/>
      <c r="U20" s="65"/>
      <c r="V20" s="65"/>
      <c r="W20" s="67"/>
      <c r="X20" s="65">
        <f t="shared" si="8"/>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249</v>
      </c>
      <c r="B21" s="65">
        <f t="shared" si="9"/>
        <v>0</v>
      </c>
      <c r="C21" s="65"/>
      <c r="D21" s="65"/>
      <c r="E21" s="65"/>
      <c r="F21" s="65"/>
      <c r="G21" s="65"/>
      <c r="H21" s="65"/>
      <c r="I21" s="65"/>
      <c r="J21" s="65"/>
      <c r="K21" s="65"/>
      <c r="L21" s="65"/>
      <c r="M21" s="65"/>
      <c r="N21" s="67"/>
      <c r="O21" s="65"/>
      <c r="P21" s="65"/>
      <c r="Q21" s="65"/>
      <c r="R21" s="65">
        <f t="shared" si="7"/>
        <v>0</v>
      </c>
      <c r="S21" s="65"/>
      <c r="T21" s="65"/>
      <c r="U21" s="65"/>
      <c r="V21" s="65"/>
      <c r="W21" s="67"/>
      <c r="X21" s="65">
        <f t="shared" si="8"/>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169</v>
      </c>
      <c r="B22" s="65">
        <f t="shared" si="9"/>
        <v>0</v>
      </c>
      <c r="C22" s="65"/>
      <c r="D22" s="65"/>
      <c r="E22" s="65"/>
      <c r="F22" s="65"/>
      <c r="G22" s="65"/>
      <c r="H22" s="65"/>
      <c r="I22" s="65"/>
      <c r="J22" s="65"/>
      <c r="K22" s="65"/>
      <c r="L22" s="65"/>
      <c r="M22" s="65"/>
      <c r="N22" s="67"/>
      <c r="O22" s="65"/>
      <c r="P22" s="65"/>
      <c r="Q22" s="65"/>
      <c r="R22" s="65">
        <f t="shared" si="7"/>
        <v>0</v>
      </c>
      <c r="S22" s="65"/>
      <c r="T22" s="65"/>
      <c r="U22" s="65"/>
      <c r="V22" s="65"/>
      <c r="W22" s="67"/>
      <c r="X22" s="65">
        <f t="shared" si="8"/>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9"/>
        <v>0</v>
      </c>
      <c r="C23" s="65"/>
      <c r="D23" s="65"/>
      <c r="E23" s="65"/>
      <c r="F23" s="65"/>
      <c r="G23" s="65"/>
      <c r="H23" s="65"/>
      <c r="I23" s="65"/>
      <c r="J23" s="65"/>
      <c r="K23" s="65"/>
      <c r="L23" s="65"/>
      <c r="M23" s="65"/>
      <c r="N23" s="67"/>
      <c r="O23" s="65"/>
      <c r="P23" s="65"/>
      <c r="Q23" s="65"/>
      <c r="R23" s="65">
        <f t="shared" si="7"/>
        <v>0</v>
      </c>
      <c r="S23" s="65"/>
      <c r="T23" s="65"/>
      <c r="U23" s="65"/>
      <c r="V23" s="65"/>
      <c r="W23" s="67"/>
      <c r="X23" s="65">
        <f t="shared" si="8"/>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9"/>
        <v>0</v>
      </c>
      <c r="C24" s="65"/>
      <c r="D24" s="65"/>
      <c r="E24" s="65"/>
      <c r="F24" s="65"/>
      <c r="G24" s="65"/>
      <c r="H24" s="65"/>
      <c r="I24" s="65"/>
      <c r="J24" s="65"/>
      <c r="K24" s="65"/>
      <c r="L24" s="65"/>
      <c r="M24" s="65"/>
      <c r="N24" s="67"/>
      <c r="O24" s="65"/>
      <c r="P24" s="65"/>
      <c r="Q24" s="65"/>
      <c r="R24" s="65">
        <f t="shared" si="7"/>
        <v>0</v>
      </c>
      <c r="S24" s="65"/>
      <c r="T24" s="65"/>
      <c r="U24" s="65"/>
      <c r="V24" s="65"/>
      <c r="W24" s="67"/>
      <c r="X24" s="65">
        <f t="shared" si="8"/>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9"/>
        <v>0</v>
      </c>
      <c r="C25" s="65"/>
      <c r="D25" s="65"/>
      <c r="E25" s="65"/>
      <c r="F25" s="65"/>
      <c r="G25" s="65"/>
      <c r="H25" s="65"/>
      <c r="I25" s="65"/>
      <c r="J25" s="65"/>
      <c r="K25" s="65"/>
      <c r="L25" s="65"/>
      <c r="M25" s="65"/>
      <c r="N25" s="67"/>
      <c r="O25" s="65"/>
      <c r="P25" s="65"/>
      <c r="Q25" s="65"/>
      <c r="R25" s="65">
        <f t="shared" si="7"/>
        <v>0</v>
      </c>
      <c r="S25" s="65"/>
      <c r="T25" s="65"/>
      <c r="U25" s="65"/>
      <c r="V25" s="65"/>
      <c r="W25" s="67"/>
      <c r="X25" s="65">
        <f t="shared" si="8"/>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9"/>
        <v>0</v>
      </c>
      <c r="C26" s="65"/>
      <c r="D26" s="65"/>
      <c r="E26" s="65"/>
      <c r="F26" s="65"/>
      <c r="G26" s="65"/>
      <c r="H26" s="65"/>
      <c r="I26" s="65"/>
      <c r="J26" s="65"/>
      <c r="K26" s="65"/>
      <c r="L26" s="65"/>
      <c r="M26" s="65"/>
      <c r="N26" s="67"/>
      <c r="O26" s="65"/>
      <c r="P26" s="65"/>
      <c r="Q26" s="65"/>
      <c r="R26" s="65">
        <f t="shared" si="7"/>
        <v>0</v>
      </c>
      <c r="S26" s="65"/>
      <c r="T26" s="65"/>
      <c r="U26" s="65"/>
      <c r="V26" s="65"/>
      <c r="W26" s="67"/>
      <c r="X26" s="65">
        <f t="shared" si="8"/>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+E27+F27+G27</f>
        <v>-4769.00927734375</v>
      </c>
      <c r="C27" s="65"/>
      <c r="D27" s="65"/>
      <c r="E27" s="65">
        <v>-4769.00927734375</v>
      </c>
      <c r="F27" s="65"/>
      <c r="G27" s="65"/>
      <c r="H27" s="65"/>
      <c r="I27" s="65"/>
      <c r="J27" s="65"/>
      <c r="K27" s="65">
        <v>40306.234375</v>
      </c>
      <c r="L27" s="65"/>
      <c r="M27" s="65"/>
      <c r="N27" s="67"/>
      <c r="O27" s="65">
        <v>23666</v>
      </c>
      <c r="P27" s="65"/>
      <c r="Q27" s="65"/>
      <c r="R27" s="65">
        <f t="shared" si="7"/>
        <v>0</v>
      </c>
      <c r="S27" s="65"/>
      <c r="T27" s="65"/>
      <c r="U27" s="65"/>
      <c r="V27" s="65"/>
      <c r="W27" s="67"/>
      <c r="X27" s="65">
        <f t="shared" si="8"/>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9"/>
        <v>0</v>
      </c>
      <c r="C28" s="65"/>
      <c r="D28" s="65"/>
      <c r="E28" s="65"/>
      <c r="F28" s="65"/>
      <c r="G28" s="65"/>
      <c r="H28" s="65"/>
      <c r="I28" s="65"/>
      <c r="J28" s="65"/>
      <c r="K28" s="65"/>
      <c r="L28" s="65"/>
      <c r="M28" s="65"/>
      <c r="N28" s="67">
        <v>23781.068359375</v>
      </c>
      <c r="O28" s="65"/>
      <c r="P28" s="65"/>
      <c r="Q28" s="65"/>
      <c r="R28" s="65">
        <f t="shared" si="7"/>
        <v>0</v>
      </c>
      <c r="S28" s="65"/>
      <c r="T28" s="65"/>
      <c r="U28" s="65"/>
      <c r="V28" s="65"/>
      <c r="W28" s="67"/>
      <c r="X28" s="65">
        <f t="shared" si="8"/>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9"/>
        <v>0</v>
      </c>
      <c r="C29" s="65"/>
      <c r="D29" s="65"/>
      <c r="E29" s="65"/>
      <c r="F29" s="65"/>
      <c r="G29" s="65"/>
      <c r="H29" s="65"/>
      <c r="I29" s="65"/>
      <c r="J29" s="65"/>
      <c r="K29" s="65">
        <v>-34663.36328125</v>
      </c>
      <c r="L29" s="65"/>
      <c r="M29" s="65"/>
      <c r="N29" s="67"/>
      <c r="O29" s="65"/>
      <c r="P29" s="65">
        <v>23363.25</v>
      </c>
      <c r="Q29" s="65"/>
      <c r="R29" s="65">
        <f t="shared" si="7"/>
        <v>0</v>
      </c>
      <c r="S29" s="65"/>
      <c r="T29" s="65"/>
      <c r="U29" s="65"/>
      <c r="V29" s="65"/>
      <c r="W29" s="67"/>
      <c r="X29" s="65">
        <f t="shared" si="8"/>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9"/>
        <v>0</v>
      </c>
      <c r="C30" s="65"/>
      <c r="D30" s="65"/>
      <c r="E30" s="65"/>
      <c r="F30" s="65"/>
      <c r="G30" s="65"/>
      <c r="H30" s="65"/>
      <c r="I30" s="65"/>
      <c r="J30" s="65"/>
      <c r="K30" s="65"/>
      <c r="L30" s="65"/>
      <c r="M30" s="65"/>
      <c r="N30" s="67"/>
      <c r="O30" s="65"/>
      <c r="P30" s="65"/>
      <c r="Q30" s="65"/>
      <c r="R30" s="65">
        <f t="shared" si="7"/>
        <v>0</v>
      </c>
      <c r="S30" s="65"/>
      <c r="T30" s="65"/>
      <c r="U30" s="65"/>
      <c r="V30" s="65"/>
      <c r="W30" s="67"/>
      <c r="X30" s="65">
        <f t="shared" si="8"/>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9"/>
        <v>0</v>
      </c>
      <c r="C31" s="65"/>
      <c r="D31" s="65"/>
      <c r="E31" s="65"/>
      <c r="F31" s="65"/>
      <c r="G31" s="65"/>
      <c r="H31" s="65"/>
      <c r="I31" s="65"/>
      <c r="J31" s="65"/>
      <c r="K31" s="65"/>
      <c r="L31" s="65"/>
      <c r="M31" s="65"/>
      <c r="N31" s="67"/>
      <c r="O31" s="65"/>
      <c r="P31" s="65"/>
      <c r="Q31" s="65"/>
      <c r="R31" s="65">
        <f t="shared" si="7"/>
        <v>0</v>
      </c>
      <c r="S31" s="65"/>
      <c r="T31" s="65"/>
      <c r="U31" s="65"/>
      <c r="V31" s="65"/>
      <c r="W31" s="67"/>
      <c r="X31" s="65">
        <f t="shared" si="8"/>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9"/>
        <v>0</v>
      </c>
      <c r="C32" s="65"/>
      <c r="D32" s="65"/>
      <c r="E32" s="65"/>
      <c r="F32" s="65"/>
      <c r="G32" s="65"/>
      <c r="H32" s="65"/>
      <c r="I32" s="65"/>
      <c r="J32" s="65"/>
      <c r="K32" s="65"/>
      <c r="L32" s="65"/>
      <c r="M32" s="65"/>
      <c r="N32" s="67"/>
      <c r="O32" s="65"/>
      <c r="P32" s="65"/>
      <c r="Q32" s="65"/>
      <c r="R32" s="65">
        <f t="shared" si="7"/>
        <v>0</v>
      </c>
      <c r="S32" s="65"/>
      <c r="T32" s="65"/>
      <c r="U32" s="65"/>
      <c r="V32" s="65"/>
      <c r="W32" s="67"/>
      <c r="X32" s="65">
        <f t="shared" si="8"/>
        <v>-962687.078125</v>
      </c>
      <c r="Y32" s="65">
        <v>-915290.375</v>
      </c>
      <c r="Z32" s="65">
        <v>-47396.703125</v>
      </c>
      <c r="AA32" s="65"/>
      <c r="AB32" s="65"/>
      <c r="AC32" s="65"/>
      <c r="AD32" s="65">
        <v>4398.73828125</v>
      </c>
      <c r="AE32" s="65"/>
      <c r="AF32" s="65">
        <v>22424.140625</v>
      </c>
      <c r="AG32" s="65">
        <v>370323.09375</v>
      </c>
      <c r="AH32" s="65">
        <v>895.64581298828125</v>
      </c>
      <c r="AI32" s="65"/>
      <c r="AJ32" s="65">
        <v>58827.4921875</v>
      </c>
      <c r="AK32" s="65">
        <v>50532.5546875</v>
      </c>
      <c r="AL32" s="65">
        <v>365292.90625</v>
      </c>
      <c r="AM32" s="65">
        <v>23052.384765625</v>
      </c>
      <c r="AN32" s="65">
        <v>-8287.4462890625</v>
      </c>
      <c r="AO32" s="65">
        <v>3571.029052734375</v>
      </c>
      <c r="AP32" s="65">
        <v>21687.125</v>
      </c>
      <c r="AQ32" s="65">
        <v>14059.474609375</v>
      </c>
      <c r="AR32" s="65">
        <v>575.59686279296875</v>
      </c>
      <c r="AS32" s="65"/>
      <c r="AT32" s="65">
        <v>11537.3994140625</v>
      </c>
      <c r="AU32" s="65"/>
      <c r="AV32" s="65"/>
      <c r="AW32" s="65"/>
      <c r="AX32" s="65"/>
      <c r="AY32" s="65"/>
      <c r="AZ32" s="65"/>
      <c r="BA32" s="65"/>
      <c r="BB32" s="65"/>
      <c r="BC32" s="65"/>
      <c r="BD32" s="65"/>
      <c r="BE32" s="65"/>
      <c r="BF32" s="68"/>
    </row>
    <row r="33" spans="1:58" x14ac:dyDescent="0.2">
      <c r="A33" s="64" t="s">
        <v>260</v>
      </c>
      <c r="B33" s="65">
        <f t="shared" si="9"/>
        <v>-868017.375</v>
      </c>
      <c r="C33" s="65"/>
      <c r="D33" s="65"/>
      <c r="E33" s="65"/>
      <c r="F33" s="65">
        <v>-868017.375</v>
      </c>
      <c r="G33" s="65"/>
      <c r="H33" s="65"/>
      <c r="I33" s="65"/>
      <c r="J33" s="65"/>
      <c r="K33" s="65"/>
      <c r="L33" s="65"/>
      <c r="M33" s="65"/>
      <c r="N33" s="67"/>
      <c r="O33" s="65"/>
      <c r="P33" s="65"/>
      <c r="Q33" s="65"/>
      <c r="R33" s="65">
        <f t="shared" si="7"/>
        <v>0</v>
      </c>
      <c r="S33" s="65"/>
      <c r="T33" s="65"/>
      <c r="U33" s="65"/>
      <c r="V33" s="65"/>
      <c r="W33" s="67">
        <v>-84533.9296875</v>
      </c>
      <c r="X33" s="65">
        <f t="shared" si="8"/>
        <v>0</v>
      </c>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+E34+F34+G34</f>
        <v>0</v>
      </c>
      <c r="C34" s="65"/>
      <c r="D34" s="65"/>
      <c r="E34" s="65"/>
      <c r="F34" s="65"/>
      <c r="G34" s="65"/>
      <c r="H34" s="65"/>
      <c r="I34" s="65"/>
      <c r="J34" s="65"/>
      <c r="K34" s="65"/>
      <c r="L34" s="65"/>
      <c r="M34" s="65"/>
      <c r="N34" s="67"/>
      <c r="O34" s="65"/>
      <c r="P34" s="65"/>
      <c r="Q34" s="65"/>
      <c r="R34" s="65">
        <f t="shared" si="7"/>
        <v>225034</v>
      </c>
      <c r="S34" s="65">
        <v>225034</v>
      </c>
      <c r="T34" s="65"/>
      <c r="U34" s="65"/>
      <c r="V34" s="65"/>
      <c r="W34" s="67"/>
      <c r="X34" s="65">
        <f t="shared" si="8"/>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0</v>
      </c>
      <c r="C36" s="75">
        <f t="shared" ref="C36:AU36" si="11">SUM(C37:C47)</f>
        <v>0</v>
      </c>
      <c r="D36" s="75"/>
      <c r="E36" s="75">
        <f t="shared" si="11"/>
        <v>0</v>
      </c>
      <c r="F36" s="75">
        <f t="shared" si="11"/>
        <v>0</v>
      </c>
      <c r="G36" s="75">
        <f t="shared" si="11"/>
        <v>0</v>
      </c>
      <c r="H36" s="75">
        <f t="shared" si="11"/>
        <v>0</v>
      </c>
      <c r="I36" s="75">
        <f t="shared" si="11"/>
        <v>0</v>
      </c>
      <c r="J36" s="75">
        <f t="shared" si="11"/>
        <v>0</v>
      </c>
      <c r="K36" s="75">
        <f t="shared" si="11"/>
        <v>0</v>
      </c>
      <c r="L36" s="75">
        <f t="shared" si="11"/>
        <v>0</v>
      </c>
      <c r="M36" s="75">
        <f t="shared" si="11"/>
        <v>0</v>
      </c>
      <c r="N36" s="76">
        <f t="shared" si="11"/>
        <v>1236.069580078125</v>
      </c>
      <c r="O36" s="75">
        <f t="shared" si="11"/>
        <v>0</v>
      </c>
      <c r="P36" s="75">
        <f t="shared" si="11"/>
        <v>0</v>
      </c>
      <c r="Q36" s="75">
        <f t="shared" si="11"/>
        <v>0</v>
      </c>
      <c r="R36" s="75">
        <f t="shared" si="11"/>
        <v>0</v>
      </c>
      <c r="S36" s="75">
        <f t="shared" si="11"/>
        <v>0</v>
      </c>
      <c r="T36" s="75">
        <f t="shared" si="11"/>
        <v>0</v>
      </c>
      <c r="U36" s="75">
        <f t="shared" si="11"/>
        <v>0</v>
      </c>
      <c r="V36" s="75">
        <f t="shared" si="11"/>
        <v>0</v>
      </c>
      <c r="W36" s="76">
        <f t="shared" si="11"/>
        <v>25082</v>
      </c>
      <c r="X36" s="76">
        <f t="shared" si="11"/>
        <v>0</v>
      </c>
      <c r="Y36" s="75">
        <f t="shared" si="11"/>
        <v>0</v>
      </c>
      <c r="Z36" s="75">
        <f t="shared" si="11"/>
        <v>0</v>
      </c>
      <c r="AA36" s="75">
        <f t="shared" si="11"/>
        <v>0</v>
      </c>
      <c r="AB36" s="75">
        <f t="shared" si="11"/>
        <v>0</v>
      </c>
      <c r="AC36" s="75">
        <f t="shared" si="11"/>
        <v>0</v>
      </c>
      <c r="AD36" s="75">
        <f t="shared" si="11"/>
        <v>4398.73828125</v>
      </c>
      <c r="AE36" s="75">
        <f t="shared" si="11"/>
        <v>0</v>
      </c>
      <c r="AF36" s="75">
        <f t="shared" si="11"/>
        <v>0</v>
      </c>
      <c r="AG36" s="75">
        <f t="shared" si="11"/>
        <v>0</v>
      </c>
      <c r="AH36" s="75">
        <f t="shared" si="11"/>
        <v>0</v>
      </c>
      <c r="AI36" s="75">
        <f t="shared" si="11"/>
        <v>0</v>
      </c>
      <c r="AJ36" s="75">
        <f t="shared" si="11"/>
        <v>0</v>
      </c>
      <c r="AK36" s="75">
        <f t="shared" si="11"/>
        <v>0</v>
      </c>
      <c r="AL36" s="75">
        <f t="shared" si="11"/>
        <v>0</v>
      </c>
      <c r="AM36" s="75">
        <f t="shared" si="11"/>
        <v>0</v>
      </c>
      <c r="AN36" s="75">
        <f t="shared" si="11"/>
        <v>0</v>
      </c>
      <c r="AO36" s="75">
        <f t="shared" si="11"/>
        <v>0</v>
      </c>
      <c r="AP36" s="75">
        <f t="shared" si="11"/>
        <v>0</v>
      </c>
      <c r="AQ36" s="75">
        <f t="shared" si="11"/>
        <v>0</v>
      </c>
      <c r="AR36" s="75">
        <f t="shared" si="11"/>
        <v>0</v>
      </c>
      <c r="AS36" s="75">
        <f t="shared" si="11"/>
        <v>0</v>
      </c>
      <c r="AT36" s="75">
        <f t="shared" si="11"/>
        <v>0</v>
      </c>
      <c r="AU36" s="75">
        <f t="shared" si="11"/>
        <v>0</v>
      </c>
      <c r="AV36" s="75"/>
      <c r="AW36" s="75"/>
      <c r="AX36" s="75"/>
      <c r="AY36" s="75"/>
      <c r="AZ36" s="75"/>
      <c r="BA36" s="75"/>
      <c r="BB36" s="75">
        <f>SUM(BB37:BB47)</f>
        <v>0</v>
      </c>
      <c r="BC36" s="75">
        <f>SUM(BC37:BC47)</f>
        <v>0</v>
      </c>
      <c r="BD36" s="75">
        <f>SUM(BD37:BD47)</f>
        <v>0</v>
      </c>
      <c r="BE36" s="75">
        <f>SUM(BE37:BE47)</f>
        <v>138596.5380859375</v>
      </c>
      <c r="BF36" s="77">
        <f>SUM(BF37:BF47)</f>
        <v>0</v>
      </c>
    </row>
    <row r="37" spans="1:58" x14ac:dyDescent="0.2">
      <c r="A37" s="64" t="s">
        <v>263</v>
      </c>
      <c r="B37" s="65">
        <f t="shared" ref="B37:B49" si="12">+E37+F37+G37</f>
        <v>0</v>
      </c>
      <c r="C37" s="65"/>
      <c r="D37" s="65"/>
      <c r="E37" s="65"/>
      <c r="F37" s="65"/>
      <c r="G37" s="65"/>
      <c r="H37" s="65"/>
      <c r="I37" s="65"/>
      <c r="J37" s="65"/>
      <c r="K37" s="65"/>
      <c r="L37" s="65"/>
      <c r="M37" s="65"/>
      <c r="N37" s="67"/>
      <c r="O37" s="65"/>
      <c r="P37" s="65"/>
      <c r="Q37" s="65"/>
      <c r="R37" s="65">
        <f t="shared" ref="R37:R49" si="13">SUM(S37:V37)</f>
        <v>0</v>
      </c>
      <c r="S37" s="65"/>
      <c r="T37" s="65"/>
      <c r="U37" s="65"/>
      <c r="V37" s="65"/>
      <c r="W37" s="67"/>
      <c r="X37" s="65">
        <f t="shared" ref="X37:X47" si="14">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11710.7998046875</v>
      </c>
      <c r="BF37" s="68"/>
    </row>
    <row r="38" spans="1:58" x14ac:dyDescent="0.2">
      <c r="A38" s="64" t="s">
        <v>264</v>
      </c>
      <c r="B38" s="65">
        <f t="shared" si="12"/>
        <v>0</v>
      </c>
      <c r="C38" s="65"/>
      <c r="D38" s="65"/>
      <c r="E38" s="65"/>
      <c r="F38" s="65"/>
      <c r="G38" s="65"/>
      <c r="H38" s="65"/>
      <c r="I38" s="65"/>
      <c r="J38" s="65"/>
      <c r="K38" s="65"/>
      <c r="L38" s="65"/>
      <c r="M38" s="65"/>
      <c r="N38" s="67"/>
      <c r="O38" s="65"/>
      <c r="P38" s="65"/>
      <c r="Q38" s="65"/>
      <c r="R38" s="65">
        <f t="shared" si="13"/>
        <v>0</v>
      </c>
      <c r="S38" s="65"/>
      <c r="T38" s="65"/>
      <c r="U38" s="65"/>
      <c r="V38" s="65"/>
      <c r="W38" s="67"/>
      <c r="X38" s="65">
        <f t="shared" si="14"/>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2"/>
        <v>0</v>
      </c>
      <c r="C39" s="65"/>
      <c r="D39" s="65"/>
      <c r="E39" s="65"/>
      <c r="F39" s="65"/>
      <c r="G39" s="65"/>
      <c r="H39" s="65"/>
      <c r="I39" s="65"/>
      <c r="J39" s="65"/>
      <c r="K39" s="65"/>
      <c r="L39" s="65"/>
      <c r="M39" s="65"/>
      <c r="N39" s="67"/>
      <c r="O39" s="65"/>
      <c r="P39" s="65"/>
      <c r="Q39" s="65"/>
      <c r="R39" s="65">
        <f t="shared" si="13"/>
        <v>0</v>
      </c>
      <c r="S39" s="65"/>
      <c r="T39" s="65"/>
      <c r="U39" s="65"/>
      <c r="V39" s="65"/>
      <c r="W39" s="67"/>
      <c r="X39" s="65">
        <f t="shared" si="14"/>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2"/>
        <v>0</v>
      </c>
      <c r="C40" s="65"/>
      <c r="D40" s="65"/>
      <c r="E40" s="65"/>
      <c r="F40" s="65"/>
      <c r="G40" s="65"/>
      <c r="H40" s="65"/>
      <c r="I40" s="65"/>
      <c r="J40" s="65"/>
      <c r="K40" s="65"/>
      <c r="L40" s="65"/>
      <c r="M40" s="65"/>
      <c r="N40" s="67"/>
      <c r="O40" s="65"/>
      <c r="P40" s="65"/>
      <c r="Q40" s="65"/>
      <c r="R40" s="65">
        <f t="shared" si="13"/>
        <v>0</v>
      </c>
      <c r="S40" s="65"/>
      <c r="T40" s="65"/>
      <c r="U40" s="65"/>
      <c r="V40" s="65"/>
      <c r="W40" s="67"/>
      <c r="X40" s="65">
        <f t="shared" si="14"/>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2"/>
        <v>0</v>
      </c>
      <c r="C41" s="65"/>
      <c r="D41" s="65"/>
      <c r="E41" s="65"/>
      <c r="F41" s="65"/>
      <c r="G41" s="65"/>
      <c r="H41" s="65"/>
      <c r="I41" s="65"/>
      <c r="J41" s="65"/>
      <c r="K41" s="65"/>
      <c r="L41" s="65"/>
      <c r="M41" s="65"/>
      <c r="N41" s="67"/>
      <c r="O41" s="65"/>
      <c r="P41" s="65"/>
      <c r="Q41" s="65"/>
      <c r="R41" s="65">
        <f t="shared" si="13"/>
        <v>0</v>
      </c>
      <c r="S41" s="65"/>
      <c r="T41" s="65"/>
      <c r="U41" s="65"/>
      <c r="V41" s="65"/>
      <c r="W41" s="67"/>
      <c r="X41" s="65">
        <f t="shared" si="14"/>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2"/>
        <v>0</v>
      </c>
      <c r="C42" s="65"/>
      <c r="D42" s="65"/>
      <c r="E42" s="65"/>
      <c r="F42" s="65"/>
      <c r="G42" s="65"/>
      <c r="H42" s="65"/>
      <c r="I42" s="65"/>
      <c r="J42" s="65"/>
      <c r="K42" s="65"/>
      <c r="L42" s="65"/>
      <c r="M42" s="65"/>
      <c r="N42" s="67"/>
      <c r="O42" s="65"/>
      <c r="P42" s="65"/>
      <c r="Q42" s="65"/>
      <c r="R42" s="65">
        <f t="shared" si="13"/>
        <v>0</v>
      </c>
      <c r="S42" s="65"/>
      <c r="T42" s="65"/>
      <c r="U42" s="65"/>
      <c r="V42" s="65"/>
      <c r="W42" s="67"/>
      <c r="X42" s="65">
        <f t="shared" si="14"/>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2"/>
        <v>0</v>
      </c>
      <c r="C43" s="65"/>
      <c r="D43" s="65"/>
      <c r="E43" s="65"/>
      <c r="F43" s="65"/>
      <c r="G43" s="65"/>
      <c r="H43" s="65"/>
      <c r="I43" s="65"/>
      <c r="J43" s="65"/>
      <c r="K43" s="65"/>
      <c r="L43" s="65"/>
      <c r="M43" s="65"/>
      <c r="N43" s="67"/>
      <c r="O43" s="65"/>
      <c r="P43" s="65"/>
      <c r="Q43" s="65"/>
      <c r="R43" s="65">
        <f t="shared" si="13"/>
        <v>0</v>
      </c>
      <c r="S43" s="65"/>
      <c r="T43" s="65"/>
      <c r="U43" s="65"/>
      <c r="V43" s="65"/>
      <c r="W43" s="67"/>
      <c r="X43" s="65">
        <f t="shared" si="14"/>
        <v>0</v>
      </c>
      <c r="Y43" s="65"/>
      <c r="Z43" s="65"/>
      <c r="AA43" s="65"/>
      <c r="AB43" s="65"/>
      <c r="AC43" s="65"/>
      <c r="AD43" s="65">
        <v>4398.73828125</v>
      </c>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44655.40625</v>
      </c>
      <c r="BF43" s="68"/>
    </row>
    <row r="44" spans="1:58" x14ac:dyDescent="0.2">
      <c r="A44" s="64" t="s">
        <v>266</v>
      </c>
      <c r="B44" s="65">
        <f>+E44+F44+G44</f>
        <v>0</v>
      </c>
      <c r="C44" s="65"/>
      <c r="D44" s="65"/>
      <c r="E44" s="65"/>
      <c r="F44" s="65"/>
      <c r="G44" s="65"/>
      <c r="H44" s="65"/>
      <c r="I44" s="65"/>
      <c r="J44" s="65"/>
      <c r="K44" s="65"/>
      <c r="L44" s="65"/>
      <c r="M44" s="65"/>
      <c r="N44" s="67">
        <v>1236.069580078125</v>
      </c>
      <c r="O44" s="65"/>
      <c r="P44" s="65"/>
      <c r="Q44" s="65"/>
      <c r="R44" s="65">
        <f t="shared" si="13"/>
        <v>0</v>
      </c>
      <c r="S44" s="65"/>
      <c r="T44" s="65"/>
      <c r="U44" s="65"/>
      <c r="V44" s="65"/>
      <c r="W44" s="67">
        <v>25082</v>
      </c>
      <c r="X44" s="65">
        <f t="shared" si="14"/>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67464</v>
      </c>
      <c r="BF44" s="68"/>
    </row>
    <row r="45" spans="1:58" x14ac:dyDescent="0.2">
      <c r="A45" s="64" t="s">
        <v>267</v>
      </c>
      <c r="B45" s="65">
        <f t="shared" si="12"/>
        <v>0</v>
      </c>
      <c r="C45" s="65"/>
      <c r="D45" s="65"/>
      <c r="E45" s="65"/>
      <c r="F45" s="65"/>
      <c r="G45" s="65"/>
      <c r="H45" s="65"/>
      <c r="I45" s="65"/>
      <c r="J45" s="65"/>
      <c r="K45" s="65"/>
      <c r="L45" s="65"/>
      <c r="M45" s="65"/>
      <c r="N45" s="67"/>
      <c r="O45" s="65"/>
      <c r="P45" s="65"/>
      <c r="Q45" s="65"/>
      <c r="R45" s="65">
        <f t="shared" si="13"/>
        <v>0</v>
      </c>
      <c r="S45" s="65"/>
      <c r="T45" s="65"/>
      <c r="U45" s="65"/>
      <c r="V45" s="65"/>
      <c r="W45" s="67"/>
      <c r="X45" s="65">
        <f t="shared" si="14"/>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14766.33203125</v>
      </c>
      <c r="BF45" s="68"/>
    </row>
    <row r="46" spans="1:58" x14ac:dyDescent="0.2">
      <c r="A46" s="64" t="s">
        <v>268</v>
      </c>
      <c r="B46" s="65">
        <f t="shared" si="12"/>
        <v>0</v>
      </c>
      <c r="C46" s="65"/>
      <c r="D46" s="65"/>
      <c r="E46" s="65"/>
      <c r="F46" s="65"/>
      <c r="G46" s="65"/>
      <c r="H46" s="65"/>
      <c r="I46" s="65"/>
      <c r="J46" s="65"/>
      <c r="K46" s="65"/>
      <c r="L46" s="65"/>
      <c r="M46" s="65"/>
      <c r="N46" s="67"/>
      <c r="O46" s="65"/>
      <c r="P46" s="65"/>
      <c r="Q46" s="65"/>
      <c r="R46" s="65">
        <f t="shared" si="13"/>
        <v>0</v>
      </c>
      <c r="S46" s="65"/>
      <c r="T46" s="65"/>
      <c r="U46" s="65"/>
      <c r="V46" s="65"/>
      <c r="W46" s="67"/>
      <c r="X46" s="65">
        <f t="shared" si="14"/>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2"/>
        <v>0</v>
      </c>
      <c r="C47" s="65"/>
      <c r="D47" s="65"/>
      <c r="E47" s="65"/>
      <c r="F47" s="65"/>
      <c r="G47" s="65"/>
      <c r="H47" s="65"/>
      <c r="I47" s="65"/>
      <c r="J47" s="65"/>
      <c r="K47" s="65"/>
      <c r="L47" s="65"/>
      <c r="M47" s="65"/>
      <c r="N47" s="67"/>
      <c r="O47" s="65"/>
      <c r="P47" s="65"/>
      <c r="Q47" s="65"/>
      <c r="R47" s="65">
        <f t="shared" si="13"/>
        <v>0</v>
      </c>
      <c r="S47" s="65"/>
      <c r="T47" s="65"/>
      <c r="U47" s="65"/>
      <c r="V47" s="65"/>
      <c r="W47" s="67"/>
      <c r="X47" s="65">
        <f t="shared" si="14"/>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3"/>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si="12"/>
        <v>0</v>
      </c>
      <c r="C49" s="65"/>
      <c r="D49" s="65"/>
      <c r="E49" s="65"/>
      <c r="F49" s="65"/>
      <c r="G49" s="65"/>
      <c r="H49" s="65"/>
      <c r="I49" s="65"/>
      <c r="J49" s="65"/>
      <c r="K49" s="65"/>
      <c r="L49" s="65"/>
      <c r="M49" s="65"/>
      <c r="N49" s="67"/>
      <c r="O49" s="65"/>
      <c r="P49" s="65"/>
      <c r="Q49" s="65"/>
      <c r="R49" s="65">
        <f t="shared" si="13"/>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78910.1953125</v>
      </c>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460938.1829138007</v>
      </c>
      <c r="C51" s="71">
        <f t="shared" ref="C51:AU51" si="15">+C53+C68+C77+C83</f>
        <v>0</v>
      </c>
      <c r="D51" s="71"/>
      <c r="E51" s="71">
        <f t="shared" si="15"/>
        <v>0</v>
      </c>
      <c r="F51" s="71">
        <f t="shared" si="15"/>
        <v>404728.46279907227</v>
      </c>
      <c r="G51" s="71">
        <f t="shared" si="15"/>
        <v>0</v>
      </c>
      <c r="H51" s="71">
        <f t="shared" si="15"/>
        <v>0</v>
      </c>
      <c r="I51" s="71">
        <f t="shared" si="15"/>
        <v>0</v>
      </c>
      <c r="J51" s="71">
        <f t="shared" si="15"/>
        <v>0</v>
      </c>
      <c r="K51" s="71">
        <f t="shared" si="15"/>
        <v>5642.873046875</v>
      </c>
      <c r="L51" s="71">
        <f t="shared" si="15"/>
        <v>0</v>
      </c>
      <c r="M51" s="71">
        <f t="shared" si="15"/>
        <v>0</v>
      </c>
      <c r="N51" s="72">
        <f t="shared" si="15"/>
        <v>22510.663818359375</v>
      </c>
      <c r="O51" s="71">
        <f t="shared" si="15"/>
        <v>23666</v>
      </c>
      <c r="P51" s="71">
        <f t="shared" si="15"/>
        <v>13164.2060546875</v>
      </c>
      <c r="Q51" s="71">
        <f t="shared" si="15"/>
        <v>0</v>
      </c>
      <c r="R51" s="71">
        <f t="shared" si="15"/>
        <v>432151</v>
      </c>
      <c r="S51" s="71">
        <f t="shared" si="15"/>
        <v>432151</v>
      </c>
      <c r="T51" s="71">
        <f t="shared" si="15"/>
        <v>0</v>
      </c>
      <c r="U51" s="71">
        <f t="shared" si="15"/>
        <v>0</v>
      </c>
      <c r="V51" s="71">
        <f t="shared" si="15"/>
        <v>0</v>
      </c>
      <c r="W51" s="72">
        <f t="shared" si="15"/>
        <v>81047.033779144287</v>
      </c>
      <c r="X51" s="71">
        <f>+X53+X68+X77+X83</f>
        <v>0</v>
      </c>
      <c r="Y51" s="71">
        <f t="shared" si="15"/>
        <v>0</v>
      </c>
      <c r="Z51" s="71">
        <f t="shared" si="15"/>
        <v>0</v>
      </c>
      <c r="AA51" s="71">
        <f t="shared" si="15"/>
        <v>0</v>
      </c>
      <c r="AB51" s="71">
        <f t="shared" si="15"/>
        <v>0</v>
      </c>
      <c r="AC51" s="71">
        <f t="shared" si="15"/>
        <v>0</v>
      </c>
      <c r="AD51" s="71">
        <f t="shared" si="15"/>
        <v>0</v>
      </c>
      <c r="AE51" s="71">
        <f t="shared" si="15"/>
        <v>0</v>
      </c>
      <c r="AF51" s="71">
        <f t="shared" si="15"/>
        <v>12184.806982506998</v>
      </c>
      <c r="AG51" s="71">
        <f t="shared" si="15"/>
        <v>371262.68297576904</v>
      </c>
      <c r="AH51" s="71">
        <f t="shared" si="15"/>
        <v>748.52392578125</v>
      </c>
      <c r="AI51" s="71">
        <f t="shared" si="15"/>
        <v>0</v>
      </c>
      <c r="AJ51" s="71">
        <f t="shared" si="15"/>
        <v>78621.8115234375</v>
      </c>
      <c r="AK51" s="71">
        <f t="shared" si="15"/>
        <v>19143.968598604202</v>
      </c>
      <c r="AL51" s="71">
        <f t="shared" si="15"/>
        <v>479979.08734130859</v>
      </c>
      <c r="AM51" s="71">
        <f t="shared" si="15"/>
        <v>23052.386059761047</v>
      </c>
      <c r="AN51" s="71">
        <f t="shared" si="15"/>
        <v>0</v>
      </c>
      <c r="AO51" s="71">
        <f t="shared" si="15"/>
        <v>0</v>
      </c>
      <c r="AP51" s="71">
        <f t="shared" si="15"/>
        <v>0</v>
      </c>
      <c r="AQ51" s="71">
        <f t="shared" si="15"/>
        <v>0</v>
      </c>
      <c r="AR51" s="71">
        <f t="shared" si="15"/>
        <v>0</v>
      </c>
      <c r="AS51" s="71">
        <f t="shared" si="15"/>
        <v>0</v>
      </c>
      <c r="AT51" s="71">
        <f t="shared" si="15"/>
        <v>109022.3984375</v>
      </c>
      <c r="AU51" s="71">
        <f t="shared" si="15"/>
        <v>0</v>
      </c>
      <c r="AV51" s="71"/>
      <c r="AW51" s="71"/>
      <c r="AX51" s="71"/>
      <c r="AY51" s="71">
        <v>3354</v>
      </c>
      <c r="AZ51" s="71"/>
      <c r="BA51" s="71"/>
      <c r="BB51" s="71">
        <f>+BB53+BB68+BB77+BB83</f>
        <v>0</v>
      </c>
      <c r="BC51" s="71">
        <f>+BC53+BC68+BC77+BC83</f>
        <v>0</v>
      </c>
      <c r="BD51" s="71">
        <f>+BD53+BD68+BD77+BD83</f>
        <v>0</v>
      </c>
      <c r="BE51" s="71">
        <f>+BE53+BE68+BE77+BE83</f>
        <v>776157.81963348389</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s="2" customFormat="1" x14ac:dyDescent="0.2">
      <c r="A53" s="78" t="s">
        <v>272</v>
      </c>
      <c r="B53" s="71">
        <f>SUM(B54:B66)</f>
        <v>378439.86707241181</v>
      </c>
      <c r="C53" s="71">
        <f t="shared" ref="C53:AU53" si="16">SUM(C54:C66)</f>
        <v>0</v>
      </c>
      <c r="D53" s="71">
        <f>SUM(D54:D66)</f>
        <v>55697.058387109093</v>
      </c>
      <c r="E53" s="71">
        <f t="shared" si="16"/>
        <v>0</v>
      </c>
      <c r="F53" s="71">
        <f>SUM(F54:F66)</f>
        <v>322742.80868530273</v>
      </c>
      <c r="G53" s="71">
        <f t="shared" si="16"/>
        <v>0</v>
      </c>
      <c r="H53" s="71">
        <f t="shared" si="16"/>
        <v>0</v>
      </c>
      <c r="I53" s="71">
        <f t="shared" si="16"/>
        <v>0</v>
      </c>
      <c r="J53" s="71">
        <f t="shared" si="16"/>
        <v>0</v>
      </c>
      <c r="K53" s="71">
        <f t="shared" si="16"/>
        <v>5642.873046875</v>
      </c>
      <c r="L53" s="71">
        <f t="shared" si="16"/>
        <v>0</v>
      </c>
      <c r="M53" s="71">
        <f t="shared" si="16"/>
        <v>0</v>
      </c>
      <c r="N53" s="72">
        <f t="shared" si="16"/>
        <v>22510.663818359375</v>
      </c>
      <c r="O53" s="71">
        <f t="shared" si="16"/>
        <v>23666</v>
      </c>
      <c r="P53" s="71">
        <f t="shared" si="16"/>
        <v>13164.2060546875</v>
      </c>
      <c r="Q53" s="71">
        <f t="shared" si="16"/>
        <v>0</v>
      </c>
      <c r="R53" s="71">
        <v>385179.04</v>
      </c>
      <c r="S53" s="71">
        <v>385179.04</v>
      </c>
      <c r="T53" s="71">
        <f t="shared" si="16"/>
        <v>0</v>
      </c>
      <c r="U53" s="71">
        <f t="shared" si="16"/>
        <v>0</v>
      </c>
      <c r="V53" s="71">
        <f t="shared" si="16"/>
        <v>0</v>
      </c>
      <c r="W53" s="72">
        <f t="shared" si="16"/>
        <v>79637.226161956787</v>
      </c>
      <c r="X53" s="72">
        <f t="shared" si="16"/>
        <v>0</v>
      </c>
      <c r="Y53" s="71">
        <f t="shared" si="16"/>
        <v>0</v>
      </c>
      <c r="Z53" s="71">
        <f t="shared" si="16"/>
        <v>0</v>
      </c>
      <c r="AA53" s="71">
        <f t="shared" si="16"/>
        <v>0</v>
      </c>
      <c r="AB53" s="71">
        <f t="shared" si="16"/>
        <v>0</v>
      </c>
      <c r="AC53" s="71">
        <f t="shared" si="16"/>
        <v>0</v>
      </c>
      <c r="AD53" s="71">
        <f t="shared" si="16"/>
        <v>0</v>
      </c>
      <c r="AE53" s="71">
        <f t="shared" si="16"/>
        <v>0</v>
      </c>
      <c r="AF53" s="71">
        <f t="shared" si="16"/>
        <v>4726.0094528198242</v>
      </c>
      <c r="AG53" s="71">
        <f t="shared" si="16"/>
        <v>807.18153381347656</v>
      </c>
      <c r="AH53" s="71">
        <f t="shared" si="16"/>
        <v>0</v>
      </c>
      <c r="AI53" s="71">
        <f t="shared" si="16"/>
        <v>0</v>
      </c>
      <c r="AJ53" s="71">
        <f t="shared" si="16"/>
        <v>0</v>
      </c>
      <c r="AK53" s="71">
        <f t="shared" si="16"/>
        <v>538.67851257324219</v>
      </c>
      <c r="AL53" s="71">
        <f t="shared" si="16"/>
        <v>62474.5009765625</v>
      </c>
      <c r="AM53" s="71">
        <f t="shared" si="16"/>
        <v>22673.729454994202</v>
      </c>
      <c r="AN53" s="71">
        <f t="shared" si="16"/>
        <v>0</v>
      </c>
      <c r="AO53" s="71">
        <f t="shared" si="16"/>
        <v>0</v>
      </c>
      <c r="AP53" s="71">
        <f t="shared" si="16"/>
        <v>0</v>
      </c>
      <c r="AQ53" s="71">
        <f t="shared" si="16"/>
        <v>0</v>
      </c>
      <c r="AR53" s="71">
        <f t="shared" si="16"/>
        <v>0</v>
      </c>
      <c r="AS53" s="71">
        <f t="shared" si="16"/>
        <v>0</v>
      </c>
      <c r="AT53" s="71">
        <f t="shared" si="16"/>
        <v>0</v>
      </c>
      <c r="AU53" s="71">
        <f t="shared" si="16"/>
        <v>0</v>
      </c>
      <c r="AV53" s="71"/>
      <c r="AW53" s="71"/>
      <c r="AX53" s="71"/>
      <c r="AY53" s="71"/>
      <c r="AZ53" s="71"/>
      <c r="BA53" s="71"/>
      <c r="BB53" s="71">
        <f>SUM(BB54:BB66)</f>
        <v>0</v>
      </c>
      <c r="BC53" s="71">
        <f>SUM(BC54:BC66)</f>
        <v>0</v>
      </c>
      <c r="BD53" s="71">
        <f>SUM(BD54:BD66)</f>
        <v>0</v>
      </c>
      <c r="BE53" s="71">
        <f>SUM(BE54:BE66)</f>
        <v>400698.22477722168</v>
      </c>
      <c r="BF53" s="73">
        <f>SUM(BF54:BF66)</f>
        <v>0</v>
      </c>
    </row>
    <row r="54" spans="1:58" x14ac:dyDescent="0.2">
      <c r="A54" s="64" t="s">
        <v>273</v>
      </c>
      <c r="B54" s="65">
        <f>+E54+F54+G54+D54</f>
        <v>89615.733158480012</v>
      </c>
      <c r="C54" s="65"/>
      <c r="D54" s="65">
        <v>15704.037845980007</v>
      </c>
      <c r="E54" s="65"/>
      <c r="F54" s="65">
        <v>73911.6953125</v>
      </c>
      <c r="G54" s="65"/>
      <c r="H54" s="65"/>
      <c r="I54" s="65"/>
      <c r="J54" s="65"/>
      <c r="K54" s="65">
        <v>5642.873046875</v>
      </c>
      <c r="L54" s="65"/>
      <c r="M54" s="65"/>
      <c r="N54" s="67">
        <v>7204.10498046875</v>
      </c>
      <c r="O54" s="65">
        <v>23666</v>
      </c>
      <c r="P54" s="65">
        <v>13164.2060546875</v>
      </c>
      <c r="Q54" s="65"/>
      <c r="R54" s="65">
        <f t="shared" ref="R54:R67" si="17">SUM(S54:V54)</f>
        <v>0</v>
      </c>
      <c r="S54" s="65"/>
      <c r="T54" s="65"/>
      <c r="U54" s="65"/>
      <c r="V54" s="65"/>
      <c r="W54" s="67">
        <v>10285.41015625</v>
      </c>
      <c r="X54" s="65">
        <f t="shared" ref="X54:X66" si="18">SUM(Y54:AC54)</f>
        <v>0</v>
      </c>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v>83332.078125</v>
      </c>
      <c r="BF54" s="68"/>
    </row>
    <row r="55" spans="1:58" x14ac:dyDescent="0.2">
      <c r="A55" s="64" t="s">
        <v>274</v>
      </c>
      <c r="B55" s="65">
        <f t="shared" ref="B55:B56" si="19">+E55+F55+G55+D55</f>
        <v>60868.119982199409</v>
      </c>
      <c r="C55" s="65"/>
      <c r="D55" s="65">
        <v>466.63560719940591</v>
      </c>
      <c r="E55" s="65"/>
      <c r="F55" s="65">
        <v>60401.484375</v>
      </c>
      <c r="G55" s="65"/>
      <c r="H55" s="65"/>
      <c r="I55" s="65"/>
      <c r="J55" s="65"/>
      <c r="K55" s="65"/>
      <c r="L55" s="65"/>
      <c r="M55" s="65"/>
      <c r="N55" s="67">
        <v>5609.80322265625</v>
      </c>
      <c r="O55" s="65"/>
      <c r="P55" s="65"/>
      <c r="Q55" s="65"/>
      <c r="R55" s="65">
        <f t="shared" si="17"/>
        <v>0</v>
      </c>
      <c r="S55" s="65"/>
      <c r="T55" s="65"/>
      <c r="U55" s="65"/>
      <c r="V55" s="65"/>
      <c r="W55" s="67">
        <v>45578.08203125</v>
      </c>
      <c r="X55" s="65">
        <f t="shared" si="18"/>
        <v>0</v>
      </c>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v>35118.515625</v>
      </c>
      <c r="BF55" s="68"/>
    </row>
    <row r="56" spans="1:58" x14ac:dyDescent="0.2">
      <c r="A56" s="64" t="s">
        <v>275</v>
      </c>
      <c r="B56" s="65">
        <f t="shared" si="19"/>
        <v>51502.388775321517</v>
      </c>
      <c r="C56" s="65"/>
      <c r="D56" s="65">
        <v>36118.409283134017</v>
      </c>
      <c r="E56" s="65"/>
      <c r="F56" s="65">
        <v>15383.9794921875</v>
      </c>
      <c r="G56" s="65"/>
      <c r="H56" s="65"/>
      <c r="I56" s="65"/>
      <c r="J56" s="65"/>
      <c r="K56" s="65"/>
      <c r="L56" s="65"/>
      <c r="M56" s="65"/>
      <c r="N56" s="67">
        <v>1597.6209716796875</v>
      </c>
      <c r="O56" s="65"/>
      <c r="P56" s="65"/>
      <c r="Q56" s="65"/>
      <c r="R56" s="65">
        <f t="shared" si="17"/>
        <v>0</v>
      </c>
      <c r="S56" s="65"/>
      <c r="T56" s="65"/>
      <c r="U56" s="65"/>
      <c r="V56" s="65"/>
      <c r="W56" s="67">
        <v>485.6510009765625</v>
      </c>
      <c r="X56" s="65">
        <f t="shared" si="18"/>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59040.46484375</v>
      </c>
      <c r="BF56" s="68"/>
    </row>
    <row r="57" spans="1:58" x14ac:dyDescent="0.2">
      <c r="A57" s="64" t="s">
        <v>276</v>
      </c>
      <c r="B57" s="65">
        <f>+E57+F57+G57+D57</f>
        <v>34803.703125</v>
      </c>
      <c r="C57" s="65"/>
      <c r="D57" s="65"/>
      <c r="E57" s="65"/>
      <c r="F57" s="65">
        <v>34803.703125</v>
      </c>
      <c r="G57" s="65"/>
      <c r="H57" s="65"/>
      <c r="I57" s="65"/>
      <c r="J57" s="65"/>
      <c r="K57" s="65"/>
      <c r="L57" s="65"/>
      <c r="M57" s="65"/>
      <c r="N57" s="67">
        <v>368.42001342773438</v>
      </c>
      <c r="O57" s="65"/>
      <c r="P57" s="65"/>
      <c r="Q57" s="65"/>
      <c r="R57" s="65">
        <f t="shared" si="17"/>
        <v>0</v>
      </c>
      <c r="S57" s="65"/>
      <c r="T57" s="65"/>
      <c r="U57" s="65"/>
      <c r="V57" s="65"/>
      <c r="W57" s="67">
        <v>15164.283203125</v>
      </c>
      <c r="X57" s="65">
        <f t="shared" si="18"/>
        <v>0</v>
      </c>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v>7627.6796875</v>
      </c>
      <c r="BF57" s="68"/>
    </row>
    <row r="58" spans="1:58" x14ac:dyDescent="0.2">
      <c r="A58" s="64" t="s">
        <v>277</v>
      </c>
      <c r="B58" s="65">
        <f t="shared" ref="B58:B65" si="20">+E58+F58+G58</f>
        <v>0</v>
      </c>
      <c r="C58" s="65"/>
      <c r="D58" s="65"/>
      <c r="E58" s="65"/>
      <c r="F58" s="65"/>
      <c r="G58" s="65"/>
      <c r="H58" s="65"/>
      <c r="I58" s="65"/>
      <c r="J58" s="65"/>
      <c r="K58" s="65"/>
      <c r="L58" s="65"/>
      <c r="M58" s="65"/>
      <c r="N58" s="67"/>
      <c r="O58" s="65"/>
      <c r="P58" s="65"/>
      <c r="Q58" s="65"/>
      <c r="R58" s="65">
        <f t="shared" si="17"/>
        <v>0</v>
      </c>
      <c r="S58" s="65"/>
      <c r="T58" s="65"/>
      <c r="U58" s="65"/>
      <c r="V58" s="65"/>
      <c r="W58" s="67">
        <v>671.36700439453125</v>
      </c>
      <c r="X58" s="65">
        <f t="shared" si="18"/>
        <v>0</v>
      </c>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v>133.35176086425781</v>
      </c>
      <c r="BF58" s="68"/>
    </row>
    <row r="59" spans="1:58" x14ac:dyDescent="0.2">
      <c r="A59" s="64" t="s">
        <v>278</v>
      </c>
      <c r="B59" s="65">
        <f t="shared" si="20"/>
        <v>0</v>
      </c>
      <c r="C59" s="65"/>
      <c r="D59" s="65"/>
      <c r="E59" s="65"/>
      <c r="F59" s="65"/>
      <c r="G59" s="65"/>
      <c r="H59" s="65"/>
      <c r="I59" s="65"/>
      <c r="J59" s="65"/>
      <c r="K59" s="65"/>
      <c r="L59" s="65"/>
      <c r="M59" s="65"/>
      <c r="N59" s="67">
        <v>591.05401611328125</v>
      </c>
      <c r="O59" s="65"/>
      <c r="P59" s="65"/>
      <c r="Q59" s="65"/>
      <c r="R59" s="65">
        <f t="shared" si="17"/>
        <v>0</v>
      </c>
      <c r="S59" s="65"/>
      <c r="T59" s="65"/>
      <c r="U59" s="65"/>
      <c r="V59" s="65"/>
      <c r="W59" s="67">
        <v>1154.0989990234375</v>
      </c>
      <c r="X59" s="65">
        <f t="shared" si="18"/>
        <v>0</v>
      </c>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v>191.62826538085938</v>
      </c>
      <c r="BF59" s="68"/>
    </row>
    <row r="60" spans="1:58" x14ac:dyDescent="0.2">
      <c r="A60" s="64" t="s">
        <v>279</v>
      </c>
      <c r="B60" s="65">
        <f t="shared" si="20"/>
        <v>247.21200561523438</v>
      </c>
      <c r="C60" s="65"/>
      <c r="D60" s="65"/>
      <c r="E60" s="65"/>
      <c r="F60" s="65">
        <v>247.21200561523438</v>
      </c>
      <c r="G60" s="65"/>
      <c r="H60" s="65"/>
      <c r="I60" s="65"/>
      <c r="J60" s="65"/>
      <c r="K60" s="65"/>
      <c r="L60" s="65"/>
      <c r="M60" s="65"/>
      <c r="N60" s="67">
        <v>249.12399291992188</v>
      </c>
      <c r="O60" s="65"/>
      <c r="P60" s="65"/>
      <c r="Q60" s="65"/>
      <c r="R60" s="65">
        <f t="shared" si="17"/>
        <v>0</v>
      </c>
      <c r="S60" s="65"/>
      <c r="T60" s="65"/>
      <c r="U60" s="65"/>
      <c r="V60" s="65"/>
      <c r="W60" s="67"/>
      <c r="X60" s="65">
        <f t="shared" si="18"/>
        <v>0</v>
      </c>
      <c r="Y60" s="65"/>
      <c r="Z60" s="65"/>
      <c r="AA60" s="65"/>
      <c r="AB60" s="65"/>
      <c r="AC60" s="65"/>
      <c r="AD60" s="65"/>
      <c r="AE60" s="65"/>
      <c r="AF60" s="65">
        <v>21.063388824462891</v>
      </c>
      <c r="AG60" s="65">
        <v>568.3829345703125</v>
      </c>
      <c r="AH60" s="65"/>
      <c r="AI60" s="65"/>
      <c r="AJ60" s="65"/>
      <c r="AK60" s="65">
        <v>465.73468017578125</v>
      </c>
      <c r="AL60" s="65">
        <v>57341.73046875</v>
      </c>
      <c r="AM60" s="65"/>
      <c r="AN60" s="65"/>
      <c r="AO60" s="65"/>
      <c r="AP60" s="65"/>
      <c r="AQ60" s="65"/>
      <c r="AR60" s="65"/>
      <c r="AS60" s="65"/>
      <c r="AT60" s="65"/>
      <c r="AU60" s="65"/>
      <c r="AV60" s="65"/>
      <c r="AW60" s="65"/>
      <c r="AX60" s="65"/>
      <c r="AY60" s="65"/>
      <c r="AZ60" s="65"/>
      <c r="BA60" s="65"/>
      <c r="BB60" s="65"/>
      <c r="BC60" s="65"/>
      <c r="BD60" s="65"/>
      <c r="BE60" s="65">
        <v>105561.90625</v>
      </c>
      <c r="BF60" s="68"/>
    </row>
    <row r="61" spans="1:58" x14ac:dyDescent="0.2">
      <c r="A61" s="64" t="s">
        <v>280</v>
      </c>
      <c r="B61" s="65">
        <f t="shared" si="20"/>
        <v>0</v>
      </c>
      <c r="C61" s="65"/>
      <c r="D61" s="65"/>
      <c r="E61" s="65"/>
      <c r="F61" s="65"/>
      <c r="G61" s="65"/>
      <c r="H61" s="65"/>
      <c r="I61" s="65"/>
      <c r="J61" s="65"/>
      <c r="K61" s="65"/>
      <c r="L61" s="65"/>
      <c r="M61" s="65"/>
      <c r="N61" s="67">
        <v>1078.387939453125</v>
      </c>
      <c r="O61" s="65"/>
      <c r="P61" s="65"/>
      <c r="Q61" s="65"/>
      <c r="R61" s="65">
        <f t="shared" si="17"/>
        <v>0</v>
      </c>
      <c r="S61" s="65"/>
      <c r="T61" s="65"/>
      <c r="U61" s="65"/>
      <c r="V61" s="65"/>
      <c r="W61" s="67">
        <v>3057.058837890625</v>
      </c>
      <c r="X61" s="65">
        <f t="shared" si="18"/>
        <v>0</v>
      </c>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v>2681.120849609375</v>
      </c>
      <c r="BF61" s="68"/>
    </row>
    <row r="62" spans="1:58" x14ac:dyDescent="0.2">
      <c r="A62" s="64" t="s">
        <v>281</v>
      </c>
      <c r="B62" s="65">
        <f t="shared" si="20"/>
        <v>0</v>
      </c>
      <c r="C62" s="65"/>
      <c r="D62" s="65"/>
      <c r="E62" s="65"/>
      <c r="F62" s="65"/>
      <c r="G62" s="65"/>
      <c r="H62" s="65"/>
      <c r="I62" s="65"/>
      <c r="J62" s="65"/>
      <c r="K62" s="65"/>
      <c r="L62" s="65"/>
      <c r="M62" s="65"/>
      <c r="N62" s="67">
        <v>3683.3623046875</v>
      </c>
      <c r="O62" s="65"/>
      <c r="P62" s="65"/>
      <c r="Q62" s="65"/>
      <c r="R62" s="65">
        <f t="shared" si="17"/>
        <v>0</v>
      </c>
      <c r="S62" s="65"/>
      <c r="T62" s="65"/>
      <c r="U62" s="65"/>
      <c r="V62" s="65"/>
      <c r="W62" s="67">
        <v>756.46697998046875</v>
      </c>
      <c r="X62" s="65">
        <f t="shared" si="18"/>
        <v>0</v>
      </c>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v>4988.48193359375</v>
      </c>
      <c r="BF62" s="68"/>
    </row>
    <row r="63" spans="1:58" x14ac:dyDescent="0.2">
      <c r="A63" s="64" t="s">
        <v>282</v>
      </c>
      <c r="B63" s="65">
        <f t="shared" si="20"/>
        <v>0</v>
      </c>
      <c r="C63" s="65"/>
      <c r="D63" s="65"/>
      <c r="E63" s="65"/>
      <c r="F63" s="65"/>
      <c r="G63" s="65"/>
      <c r="H63" s="65"/>
      <c r="I63" s="65"/>
      <c r="J63" s="65"/>
      <c r="K63" s="65"/>
      <c r="L63" s="65"/>
      <c r="M63" s="65"/>
      <c r="N63" s="67"/>
      <c r="O63" s="65"/>
      <c r="P63" s="65"/>
      <c r="Q63" s="65"/>
      <c r="R63" s="65">
        <f t="shared" si="17"/>
        <v>0</v>
      </c>
      <c r="S63" s="65"/>
      <c r="T63" s="65"/>
      <c r="U63" s="65"/>
      <c r="V63" s="65"/>
      <c r="W63" s="67"/>
      <c r="X63" s="65">
        <f t="shared" si="18"/>
        <v>0</v>
      </c>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v>1091.980712890625</v>
      </c>
      <c r="BF63" s="68"/>
    </row>
    <row r="64" spans="1:58" x14ac:dyDescent="0.2">
      <c r="A64" s="64" t="s">
        <v>283</v>
      </c>
      <c r="B64" s="65">
        <f t="shared" si="20"/>
        <v>0</v>
      </c>
      <c r="C64" s="65"/>
      <c r="D64" s="65"/>
      <c r="E64" s="65"/>
      <c r="F64" s="65"/>
      <c r="G64" s="65"/>
      <c r="H64" s="65"/>
      <c r="I64" s="65"/>
      <c r="J64" s="65"/>
      <c r="K64" s="65"/>
      <c r="L64" s="65"/>
      <c r="M64" s="65"/>
      <c r="N64" s="67"/>
      <c r="O64" s="65"/>
      <c r="P64" s="65"/>
      <c r="Q64" s="65"/>
      <c r="R64" s="65">
        <f t="shared" si="17"/>
        <v>0</v>
      </c>
      <c r="S64" s="65"/>
      <c r="T64" s="65"/>
      <c r="U64" s="65"/>
      <c r="V64" s="65"/>
      <c r="W64" s="67"/>
      <c r="X64" s="65">
        <f t="shared" si="18"/>
        <v>0</v>
      </c>
      <c r="Y64" s="65"/>
      <c r="Z64" s="65"/>
      <c r="AA64" s="65"/>
      <c r="AB64" s="65"/>
      <c r="AC64" s="65"/>
      <c r="AD64" s="65"/>
      <c r="AE64" s="65"/>
      <c r="AF64" s="65">
        <v>3.5324897766113281</v>
      </c>
      <c r="AG64" s="65">
        <v>238.79859924316406</v>
      </c>
      <c r="AH64" s="65"/>
      <c r="AI64" s="65"/>
      <c r="AJ64" s="65"/>
      <c r="AK64" s="65">
        <v>72.943832397460938</v>
      </c>
      <c r="AL64" s="65">
        <v>5132.7705078125</v>
      </c>
      <c r="AM64" s="65">
        <v>8.5985956192016602</v>
      </c>
      <c r="AN64" s="65"/>
      <c r="AO64" s="65"/>
      <c r="AP64" s="65"/>
      <c r="AQ64" s="65"/>
      <c r="AR64" s="65"/>
      <c r="AS64" s="65"/>
      <c r="AT64" s="65"/>
      <c r="AU64" s="65"/>
      <c r="AV64" s="65"/>
      <c r="AW64" s="65"/>
      <c r="AX64" s="65"/>
      <c r="AY64" s="65"/>
      <c r="AZ64" s="65"/>
      <c r="BA64" s="65"/>
      <c r="BB64" s="65"/>
      <c r="BC64" s="65"/>
      <c r="BD64" s="65"/>
      <c r="BE64" s="65">
        <v>522.44671630859375</v>
      </c>
      <c r="BF64" s="68"/>
    </row>
    <row r="65" spans="1:58" x14ac:dyDescent="0.2">
      <c r="A65" s="64" t="s">
        <v>284</v>
      </c>
      <c r="B65" s="65">
        <f t="shared" si="20"/>
        <v>0</v>
      </c>
      <c r="C65" s="65"/>
      <c r="D65" s="65"/>
      <c r="E65" s="65"/>
      <c r="F65" s="65"/>
      <c r="G65" s="65"/>
      <c r="H65" s="65"/>
      <c r="I65" s="65"/>
      <c r="J65" s="65"/>
      <c r="K65" s="65"/>
      <c r="L65" s="65"/>
      <c r="M65" s="65"/>
      <c r="N65" s="67"/>
      <c r="O65" s="65"/>
      <c r="P65" s="65"/>
      <c r="Q65" s="65"/>
      <c r="R65" s="65">
        <f t="shared" si="17"/>
        <v>0</v>
      </c>
      <c r="S65" s="65"/>
      <c r="T65" s="65"/>
      <c r="U65" s="65"/>
      <c r="V65" s="65"/>
      <c r="W65" s="67">
        <v>12.034999847412109</v>
      </c>
      <c r="X65" s="65">
        <f t="shared" si="18"/>
        <v>0</v>
      </c>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v>511.92156982421875</v>
      </c>
      <c r="BF65" s="68"/>
    </row>
    <row r="66" spans="1:58" x14ac:dyDescent="0.2">
      <c r="A66" s="64" t="s">
        <v>285</v>
      </c>
      <c r="B66" s="65">
        <f>+E66+F66+G66+D66</f>
        <v>141402.71002579565</v>
      </c>
      <c r="C66" s="65"/>
      <c r="D66" s="65">
        <v>3407.9756507956613</v>
      </c>
      <c r="E66" s="65"/>
      <c r="F66" s="65">
        <v>137994.734375</v>
      </c>
      <c r="G66" s="65"/>
      <c r="H66" s="65"/>
      <c r="I66" s="65"/>
      <c r="J66" s="65"/>
      <c r="K66" s="65"/>
      <c r="L66" s="65"/>
      <c r="M66" s="65"/>
      <c r="N66" s="67">
        <v>2128.786376953125</v>
      </c>
      <c r="O66" s="65"/>
      <c r="P66" s="65"/>
      <c r="Q66" s="65"/>
      <c r="R66" s="65">
        <f t="shared" si="17"/>
        <v>385179.04</v>
      </c>
      <c r="S66" s="65">
        <v>385179.04</v>
      </c>
      <c r="T66" s="65"/>
      <c r="U66" s="65"/>
      <c r="V66" s="65"/>
      <c r="W66" s="67">
        <v>2472.77294921875</v>
      </c>
      <c r="X66" s="65">
        <f t="shared" si="18"/>
        <v>0</v>
      </c>
      <c r="Y66" s="65"/>
      <c r="Z66" s="65"/>
      <c r="AA66" s="65"/>
      <c r="AB66" s="65"/>
      <c r="AC66" s="65"/>
      <c r="AD66" s="65"/>
      <c r="AE66" s="65"/>
      <c r="AF66" s="65">
        <v>4701.41357421875</v>
      </c>
      <c r="AG66" s="65"/>
      <c r="AH66" s="65"/>
      <c r="AI66" s="65"/>
      <c r="AJ66" s="65"/>
      <c r="AK66" s="65"/>
      <c r="AL66" s="65"/>
      <c r="AM66" s="65">
        <v>22665.130859375</v>
      </c>
      <c r="AN66" s="65"/>
      <c r="AO66" s="65"/>
      <c r="AP66" s="65"/>
      <c r="AQ66" s="65"/>
      <c r="AR66" s="65"/>
      <c r="AS66" s="65"/>
      <c r="AT66" s="65"/>
      <c r="AU66" s="65"/>
      <c r="AV66" s="65"/>
      <c r="AW66" s="65"/>
      <c r="AX66" s="65"/>
      <c r="AY66" s="65"/>
      <c r="AZ66" s="65"/>
      <c r="BA66" s="65"/>
      <c r="BB66" s="65"/>
      <c r="BC66" s="65"/>
      <c r="BD66" s="65"/>
      <c r="BE66" s="65">
        <v>99896.6484375</v>
      </c>
      <c r="BF66" s="68"/>
    </row>
    <row r="67" spans="1:58" x14ac:dyDescent="0.2">
      <c r="A67" s="64" t="s">
        <v>242</v>
      </c>
      <c r="B67" s="74"/>
      <c r="C67" s="65"/>
      <c r="D67" s="65"/>
      <c r="E67" s="65"/>
      <c r="F67" s="65"/>
      <c r="G67" s="65"/>
      <c r="H67" s="65"/>
      <c r="I67" s="65"/>
      <c r="J67" s="65"/>
      <c r="K67" s="65"/>
      <c r="L67" s="65"/>
      <c r="M67" s="65"/>
      <c r="N67" s="67"/>
      <c r="O67" s="65"/>
      <c r="P67" s="65"/>
      <c r="Q67" s="65"/>
      <c r="R67" s="65">
        <f t="shared" si="17"/>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460.593017578125</v>
      </c>
      <c r="C68" s="80">
        <f t="shared" ref="C68:AU68" si="21">SUM(C69:C75)</f>
        <v>0</v>
      </c>
      <c r="D68" s="80"/>
      <c r="E68" s="80">
        <f t="shared" si="21"/>
        <v>0</v>
      </c>
      <c r="F68" s="80">
        <f t="shared" si="21"/>
        <v>460.593017578125</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80">
        <f t="shared" si="21"/>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1.334999967366457E-2</v>
      </c>
      <c r="AG68" s="80">
        <f t="shared" si="21"/>
        <v>363162.88415527344</v>
      </c>
      <c r="AH68" s="80">
        <f t="shared" si="21"/>
        <v>748.52392578125</v>
      </c>
      <c r="AI68" s="80">
        <f t="shared" si="21"/>
        <v>0</v>
      </c>
      <c r="AJ68" s="80">
        <f t="shared" si="21"/>
        <v>78621.8115234375</v>
      </c>
      <c r="AK68" s="80">
        <f t="shared" si="21"/>
        <v>56.691697359085083</v>
      </c>
      <c r="AL68" s="80">
        <f t="shared" si="21"/>
        <v>342655.07397460938</v>
      </c>
      <c r="AM68" s="80">
        <f t="shared" si="21"/>
        <v>23.450462341308594</v>
      </c>
      <c r="AN68" s="80">
        <f t="shared" si="21"/>
        <v>0</v>
      </c>
      <c r="AO68" s="80">
        <f t="shared" si="21"/>
        <v>0</v>
      </c>
      <c r="AP68" s="80">
        <f t="shared" si="21"/>
        <v>0</v>
      </c>
      <c r="AQ68" s="80">
        <f t="shared" si="21"/>
        <v>0</v>
      </c>
      <c r="AR68" s="80">
        <f t="shared" si="21"/>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12971.176887512207</v>
      </c>
      <c r="BF68" s="82">
        <f>SUM(BF69:BF75)</f>
        <v>0</v>
      </c>
    </row>
    <row r="69" spans="1:58" x14ac:dyDescent="0.2">
      <c r="A69" s="64" t="s">
        <v>287</v>
      </c>
      <c r="B69" s="65">
        <f t="shared" ref="B69:B75" si="22">+E69+F69+G69</f>
        <v>0</v>
      </c>
      <c r="C69" s="65"/>
      <c r="D69" s="65"/>
      <c r="E69" s="65"/>
      <c r="F69" s="65"/>
      <c r="G69" s="65"/>
      <c r="H69" s="65"/>
      <c r="I69" s="65"/>
      <c r="J69" s="65"/>
      <c r="K69" s="65"/>
      <c r="L69" s="65"/>
      <c r="M69" s="65"/>
      <c r="N69" s="67"/>
      <c r="O69" s="65"/>
      <c r="P69" s="65"/>
      <c r="Q69" s="65"/>
      <c r="R69" s="65">
        <f t="shared" ref="R69:R75" si="23">SUM(S69:V69)</f>
        <v>0</v>
      </c>
      <c r="S69" s="65"/>
      <c r="T69" s="65"/>
      <c r="U69" s="65"/>
      <c r="V69" s="65"/>
      <c r="W69" s="67"/>
      <c r="X69" s="65">
        <f t="shared" ref="X69:X75" si="24">SUM(Y69:AC69)</f>
        <v>0</v>
      </c>
      <c r="Y69" s="65"/>
      <c r="Z69" s="65"/>
      <c r="AA69" s="65"/>
      <c r="AB69" s="65"/>
      <c r="AC69" s="65"/>
      <c r="AD69" s="65"/>
      <c r="AE69" s="65"/>
      <c r="AF69" s="65"/>
      <c r="AG69" s="65"/>
      <c r="AH69" s="65">
        <v>748.52392578125</v>
      </c>
      <c r="AI69" s="65"/>
      <c r="AJ69" s="65">
        <v>62897.44921875</v>
      </c>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si="22"/>
        <v>0</v>
      </c>
      <c r="C70" s="65"/>
      <c r="D70" s="65"/>
      <c r="E70" s="65"/>
      <c r="F70" s="65"/>
      <c r="G70" s="65"/>
      <c r="H70" s="65"/>
      <c r="I70" s="65"/>
      <c r="J70" s="65"/>
      <c r="K70" s="65"/>
      <c r="L70" s="65"/>
      <c r="M70" s="65"/>
      <c r="N70" s="67"/>
      <c r="O70" s="65"/>
      <c r="P70" s="65"/>
      <c r="Q70" s="65"/>
      <c r="R70" s="65">
        <f t="shared" si="23"/>
        <v>0</v>
      </c>
      <c r="S70" s="65"/>
      <c r="T70" s="65"/>
      <c r="U70" s="65"/>
      <c r="V70" s="65"/>
      <c r="W70" s="67"/>
      <c r="X70" s="65">
        <f t="shared" si="24"/>
        <v>0</v>
      </c>
      <c r="Y70" s="65"/>
      <c r="Z70" s="65"/>
      <c r="AA70" s="65"/>
      <c r="AB70" s="65"/>
      <c r="AC70" s="65"/>
      <c r="AD70" s="65"/>
      <c r="AE70" s="65"/>
      <c r="AF70" s="65"/>
      <c r="AG70" s="65"/>
      <c r="AH70" s="65"/>
      <c r="AI70" s="65"/>
      <c r="AJ70" s="65">
        <v>15724.3623046875</v>
      </c>
      <c r="AK70" s="65"/>
      <c r="AL70" s="65"/>
      <c r="AM70" s="65"/>
      <c r="AN70" s="65"/>
      <c r="AO70" s="65"/>
      <c r="AP70" s="65"/>
      <c r="AQ70" s="65"/>
      <c r="AR70" s="65"/>
      <c r="AS70" s="65"/>
      <c r="AT70" s="65"/>
      <c r="AU70" s="65"/>
      <c r="AV70" s="65"/>
      <c r="AW70" s="65"/>
      <c r="AX70" s="65"/>
      <c r="AY70" s="65"/>
      <c r="AZ70" s="65"/>
      <c r="BA70" s="65"/>
      <c r="BB70" s="65"/>
      <c r="BC70" s="65"/>
      <c r="BD70" s="65"/>
      <c r="BE70" s="65">
        <v>260.64962768554688</v>
      </c>
      <c r="BF70" s="68"/>
    </row>
    <row r="71" spans="1:58" x14ac:dyDescent="0.2">
      <c r="A71" s="64" t="s">
        <v>289</v>
      </c>
      <c r="B71" s="65">
        <f t="shared" si="22"/>
        <v>0</v>
      </c>
      <c r="C71" s="65"/>
      <c r="D71" s="65"/>
      <c r="E71" s="65"/>
      <c r="F71" s="65"/>
      <c r="G71" s="65"/>
      <c r="H71" s="65"/>
      <c r="I71" s="65"/>
      <c r="J71" s="65"/>
      <c r="K71" s="65"/>
      <c r="L71" s="65"/>
      <c r="M71" s="65"/>
      <c r="N71" s="67"/>
      <c r="O71" s="65"/>
      <c r="P71" s="65"/>
      <c r="Q71" s="65"/>
      <c r="R71" s="65">
        <f t="shared" si="23"/>
        <v>0</v>
      </c>
      <c r="S71" s="65"/>
      <c r="T71" s="65"/>
      <c r="U71" s="65"/>
      <c r="V71" s="65"/>
      <c r="W71" s="67"/>
      <c r="X71" s="65">
        <f t="shared" si="24"/>
        <v>0</v>
      </c>
      <c r="Y71" s="65"/>
      <c r="Z71" s="65"/>
      <c r="AA71" s="65"/>
      <c r="AB71" s="65"/>
      <c r="AC71" s="65"/>
      <c r="AD71" s="65"/>
      <c r="AE71" s="65"/>
      <c r="AF71" s="65"/>
      <c r="AG71" s="65">
        <v>362518.96875</v>
      </c>
      <c r="AH71" s="65"/>
      <c r="AI71" s="65"/>
      <c r="AJ71" s="65"/>
      <c r="AK71" s="65">
        <v>55.304012298583984</v>
      </c>
      <c r="AL71" s="65">
        <v>339209.28125</v>
      </c>
      <c r="AM71" s="65">
        <v>23.450462341308594</v>
      </c>
      <c r="AN71" s="65"/>
      <c r="AO71" s="65"/>
      <c r="AP71" s="65"/>
      <c r="AQ71" s="65"/>
      <c r="AR71" s="65"/>
      <c r="AS71" s="65"/>
      <c r="AT71" s="65"/>
      <c r="AU71" s="65"/>
      <c r="AV71" s="65"/>
      <c r="AW71" s="65"/>
      <c r="AX71" s="65"/>
      <c r="AY71" s="65"/>
      <c r="AZ71" s="65"/>
      <c r="BA71" s="65"/>
      <c r="BB71" s="65"/>
      <c r="BC71" s="65"/>
      <c r="BD71" s="65"/>
      <c r="BE71" s="65">
        <v>118.07999420166016</v>
      </c>
      <c r="BF71" s="68"/>
    </row>
    <row r="72" spans="1:58" x14ac:dyDescent="0.2">
      <c r="A72" s="64" t="s">
        <v>290</v>
      </c>
      <c r="B72" s="65">
        <f t="shared" si="22"/>
        <v>0</v>
      </c>
      <c r="C72" s="65"/>
      <c r="D72" s="65"/>
      <c r="E72" s="65"/>
      <c r="F72" s="65"/>
      <c r="G72" s="65"/>
      <c r="H72" s="65"/>
      <c r="I72" s="65"/>
      <c r="J72" s="65"/>
      <c r="K72" s="65"/>
      <c r="L72" s="65"/>
      <c r="M72" s="65"/>
      <c r="N72" s="67"/>
      <c r="O72" s="65"/>
      <c r="P72" s="65"/>
      <c r="Q72" s="65"/>
      <c r="R72" s="65">
        <f t="shared" si="23"/>
        <v>0</v>
      </c>
      <c r="S72" s="65"/>
      <c r="T72" s="65"/>
      <c r="U72" s="65"/>
      <c r="V72" s="65"/>
      <c r="W72" s="67"/>
      <c r="X72" s="65">
        <f t="shared" si="24"/>
        <v>0</v>
      </c>
      <c r="Y72" s="65"/>
      <c r="Z72" s="65"/>
      <c r="AA72" s="65"/>
      <c r="AB72" s="65"/>
      <c r="AC72" s="65"/>
      <c r="AD72" s="65"/>
      <c r="AE72" s="65"/>
      <c r="AF72" s="65">
        <v>1.334999967366457E-2</v>
      </c>
      <c r="AG72" s="65">
        <v>643.9154052734375</v>
      </c>
      <c r="AH72" s="65"/>
      <c r="AI72" s="65"/>
      <c r="AJ72" s="65"/>
      <c r="AK72" s="65">
        <v>1.3876850605010986</v>
      </c>
      <c r="AL72" s="65">
        <v>3445.792724609375</v>
      </c>
      <c r="AM72" s="65"/>
      <c r="AN72" s="65"/>
      <c r="AO72" s="65"/>
      <c r="AP72" s="65"/>
      <c r="AQ72" s="65"/>
      <c r="AR72" s="65"/>
      <c r="AS72" s="65"/>
      <c r="AT72" s="65"/>
      <c r="AU72" s="65"/>
      <c r="AV72" s="65"/>
      <c r="AW72" s="65"/>
      <c r="AX72" s="65"/>
      <c r="AY72" s="65"/>
      <c r="AZ72" s="65"/>
      <c r="BA72" s="65"/>
      <c r="BB72" s="65"/>
      <c r="BC72" s="65"/>
      <c r="BD72" s="65"/>
      <c r="BE72" s="65">
        <v>11441.375</v>
      </c>
      <c r="BF72" s="68"/>
    </row>
    <row r="73" spans="1:58" x14ac:dyDescent="0.2">
      <c r="A73" s="64" t="s">
        <v>291</v>
      </c>
      <c r="B73" s="65">
        <f t="shared" si="22"/>
        <v>0</v>
      </c>
      <c r="C73" s="65"/>
      <c r="D73" s="65"/>
      <c r="E73" s="65"/>
      <c r="F73" s="65"/>
      <c r="G73" s="65"/>
      <c r="H73" s="65"/>
      <c r="I73" s="65"/>
      <c r="J73" s="65"/>
      <c r="K73" s="65"/>
      <c r="L73" s="65"/>
      <c r="M73" s="65"/>
      <c r="N73" s="67"/>
      <c r="O73" s="65"/>
      <c r="P73" s="65"/>
      <c r="Q73" s="65"/>
      <c r="R73" s="65">
        <f t="shared" si="23"/>
        <v>0</v>
      </c>
      <c r="S73" s="65"/>
      <c r="T73" s="65"/>
      <c r="U73" s="65"/>
      <c r="V73" s="65"/>
      <c r="W73" s="67"/>
      <c r="X73" s="65">
        <f t="shared" si="24"/>
        <v>0</v>
      </c>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v>300.9862060546875</v>
      </c>
      <c r="BF73" s="68"/>
    </row>
    <row r="74" spans="1:58" x14ac:dyDescent="0.2">
      <c r="A74" s="64" t="s">
        <v>292</v>
      </c>
      <c r="B74" s="65">
        <f t="shared" si="22"/>
        <v>0</v>
      </c>
      <c r="C74" s="65"/>
      <c r="D74" s="65"/>
      <c r="E74" s="65"/>
      <c r="F74" s="65"/>
      <c r="G74" s="65"/>
      <c r="H74" s="65"/>
      <c r="I74" s="65"/>
      <c r="J74" s="65"/>
      <c r="K74" s="65"/>
      <c r="L74" s="65"/>
      <c r="M74" s="65"/>
      <c r="N74" s="67"/>
      <c r="O74" s="65"/>
      <c r="P74" s="65"/>
      <c r="Q74" s="65"/>
      <c r="R74" s="65">
        <f t="shared" si="23"/>
        <v>0</v>
      </c>
      <c r="S74" s="65"/>
      <c r="T74" s="65"/>
      <c r="U74" s="65"/>
      <c r="V74" s="65"/>
      <c r="W74" s="67"/>
      <c r="X74" s="65">
        <f t="shared" si="24"/>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2"/>
        <v>460.593017578125</v>
      </c>
      <c r="C75" s="65"/>
      <c r="D75" s="65"/>
      <c r="E75" s="65"/>
      <c r="F75" s="65">
        <v>460.593017578125</v>
      </c>
      <c r="G75" s="65"/>
      <c r="H75" s="65"/>
      <c r="I75" s="65"/>
      <c r="J75" s="65"/>
      <c r="K75" s="65"/>
      <c r="L75" s="65"/>
      <c r="M75" s="65"/>
      <c r="N75" s="67"/>
      <c r="O75" s="65"/>
      <c r="P75" s="65"/>
      <c r="Q75" s="65"/>
      <c r="R75" s="65">
        <f t="shared" si="23"/>
        <v>0</v>
      </c>
      <c r="S75" s="65"/>
      <c r="T75" s="65"/>
      <c r="U75" s="65"/>
      <c r="V75" s="65"/>
      <c r="W75" s="67"/>
      <c r="X75" s="65">
        <f t="shared" si="24"/>
        <v>0</v>
      </c>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v>850.0860595703125</v>
      </c>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2" customFormat="1" x14ac:dyDescent="0.2">
      <c r="A77" s="79" t="s">
        <v>294</v>
      </c>
      <c r="B77" s="71">
        <f>SUM(B78:B81)</f>
        <v>82037.722823810764</v>
      </c>
      <c r="C77" s="71">
        <f t="shared" ref="C77:AU77" si="25">SUM(C78:C81)</f>
        <v>0</v>
      </c>
      <c r="D77" s="71"/>
      <c r="E77" s="71">
        <f t="shared" si="25"/>
        <v>0</v>
      </c>
      <c r="F77" s="71">
        <f t="shared" si="25"/>
        <v>81525.061096191406</v>
      </c>
      <c r="G77" s="71">
        <f t="shared" si="25"/>
        <v>0</v>
      </c>
      <c r="H77" s="71">
        <f t="shared" si="25"/>
        <v>0</v>
      </c>
      <c r="I77" s="71">
        <f t="shared" si="25"/>
        <v>0</v>
      </c>
      <c r="J77" s="71">
        <f t="shared" si="25"/>
        <v>0</v>
      </c>
      <c r="K77" s="71">
        <f t="shared" si="25"/>
        <v>0</v>
      </c>
      <c r="L77" s="71">
        <f t="shared" si="25"/>
        <v>0</v>
      </c>
      <c r="M77" s="71">
        <f t="shared" si="25"/>
        <v>0</v>
      </c>
      <c r="N77" s="72">
        <f t="shared" si="25"/>
        <v>0</v>
      </c>
      <c r="O77" s="71">
        <f t="shared" si="25"/>
        <v>0</v>
      </c>
      <c r="P77" s="71">
        <f t="shared" si="25"/>
        <v>0</v>
      </c>
      <c r="Q77" s="71">
        <f t="shared" si="25"/>
        <v>0</v>
      </c>
      <c r="R77" s="71">
        <v>46971.96</v>
      </c>
      <c r="S77" s="71">
        <v>46971.96</v>
      </c>
      <c r="T77" s="71">
        <f t="shared" si="25"/>
        <v>0</v>
      </c>
      <c r="U77" s="71">
        <f t="shared" si="25"/>
        <v>0</v>
      </c>
      <c r="V77" s="71">
        <f t="shared" si="25"/>
        <v>0</v>
      </c>
      <c r="W77" s="72">
        <f t="shared" si="25"/>
        <v>1409.8076171875</v>
      </c>
      <c r="X77" s="72">
        <f t="shared" si="25"/>
        <v>0</v>
      </c>
      <c r="Y77" s="71">
        <f t="shared" si="25"/>
        <v>0</v>
      </c>
      <c r="Z77" s="71">
        <f t="shared" si="25"/>
        <v>0</v>
      </c>
      <c r="AA77" s="71">
        <f t="shared" si="25"/>
        <v>0</v>
      </c>
      <c r="AB77" s="71">
        <f t="shared" si="25"/>
        <v>0</v>
      </c>
      <c r="AC77" s="71">
        <f t="shared" si="25"/>
        <v>0</v>
      </c>
      <c r="AD77" s="71">
        <f t="shared" si="25"/>
        <v>0</v>
      </c>
      <c r="AE77" s="71">
        <f t="shared" si="25"/>
        <v>0</v>
      </c>
      <c r="AF77" s="71">
        <f t="shared" si="25"/>
        <v>7458.7841796875</v>
      </c>
      <c r="AG77" s="71">
        <f t="shared" si="25"/>
        <v>7292.6172866821289</v>
      </c>
      <c r="AH77" s="71">
        <f t="shared" si="25"/>
        <v>0</v>
      </c>
      <c r="AI77" s="71">
        <f t="shared" si="25"/>
        <v>0</v>
      </c>
      <c r="AJ77" s="71">
        <f t="shared" si="25"/>
        <v>0</v>
      </c>
      <c r="AK77" s="71">
        <f t="shared" si="25"/>
        <v>18548.598388671875</v>
      </c>
      <c r="AL77" s="71">
        <f t="shared" si="25"/>
        <v>74849.512390136719</v>
      </c>
      <c r="AM77" s="71">
        <f t="shared" si="25"/>
        <v>355.20614242553711</v>
      </c>
      <c r="AN77" s="71">
        <f t="shared" si="25"/>
        <v>0</v>
      </c>
      <c r="AO77" s="71">
        <f t="shared" si="25"/>
        <v>0</v>
      </c>
      <c r="AP77" s="71">
        <f t="shared" si="25"/>
        <v>0</v>
      </c>
      <c r="AQ77" s="71">
        <f t="shared" si="25"/>
        <v>0</v>
      </c>
      <c r="AR77" s="71">
        <f t="shared" si="25"/>
        <v>0</v>
      </c>
      <c r="AS77" s="71">
        <f t="shared" si="25"/>
        <v>0</v>
      </c>
      <c r="AT77" s="71">
        <f t="shared" si="25"/>
        <v>109022.3984375</v>
      </c>
      <c r="AU77" s="71">
        <f t="shared" si="25"/>
        <v>0</v>
      </c>
      <c r="AV77" s="71"/>
      <c r="AW77" s="71"/>
      <c r="AX77" s="71"/>
      <c r="AY77" s="71">
        <v>3354</v>
      </c>
      <c r="AZ77" s="71"/>
      <c r="BA77" s="71"/>
      <c r="BB77" s="71">
        <f>SUM(BB78:BB81)</f>
        <v>0</v>
      </c>
      <c r="BC77" s="71">
        <f>SUM(BC78:BC81)</f>
        <v>0</v>
      </c>
      <c r="BD77" s="71">
        <f>SUM(BD78:BD81)</f>
        <v>0</v>
      </c>
      <c r="BE77" s="71">
        <f>SUM(BE78:BE81)</f>
        <v>362488.41796875</v>
      </c>
      <c r="BF77" s="73">
        <f>SUM(BF78:BF81)</f>
        <v>0</v>
      </c>
    </row>
    <row r="78" spans="1:58" x14ac:dyDescent="0.2">
      <c r="A78" s="64" t="s">
        <v>295</v>
      </c>
      <c r="B78" s="65">
        <f>+E78+F78+G78</f>
        <v>647.19000244140625</v>
      </c>
      <c r="C78" s="65"/>
      <c r="D78" s="65"/>
      <c r="E78" s="65"/>
      <c r="F78" s="65">
        <v>647.19000244140625</v>
      </c>
      <c r="G78" s="65"/>
      <c r="H78" s="65"/>
      <c r="I78" s="65"/>
      <c r="J78" s="65"/>
      <c r="K78" s="65"/>
      <c r="L78" s="65"/>
      <c r="M78" s="65"/>
      <c r="N78" s="67"/>
      <c r="O78" s="65"/>
      <c r="P78" s="65"/>
      <c r="Q78" s="65"/>
      <c r="R78" s="65">
        <f t="shared" ref="R78:R81" si="26">SUM(S78:V78)</f>
        <v>0</v>
      </c>
      <c r="S78" s="65"/>
      <c r="T78" s="65"/>
      <c r="U78" s="65"/>
      <c r="V78" s="65"/>
      <c r="W78" s="67"/>
      <c r="X78" s="65">
        <f>SUM(Y78:AC78)</f>
        <v>0</v>
      </c>
      <c r="Y78" s="65"/>
      <c r="Z78" s="65"/>
      <c r="AA78" s="65"/>
      <c r="AB78" s="65"/>
      <c r="AC78" s="65"/>
      <c r="AD78" s="65"/>
      <c r="AE78" s="65"/>
      <c r="AF78" s="65"/>
      <c r="AG78" s="65">
        <v>5377.0703125</v>
      </c>
      <c r="AH78" s="65"/>
      <c r="AI78" s="65"/>
      <c r="AJ78" s="65"/>
      <c r="AK78" s="65">
        <v>4330.8408203125</v>
      </c>
      <c r="AL78" s="65">
        <v>41624.203125</v>
      </c>
      <c r="AM78" s="65">
        <v>83.650611877441406</v>
      </c>
      <c r="AN78" s="65"/>
      <c r="AO78" s="65"/>
      <c r="AP78" s="65"/>
      <c r="AQ78" s="65"/>
      <c r="AR78" s="65"/>
      <c r="AS78" s="65"/>
      <c r="AT78" s="65"/>
      <c r="AU78" s="65"/>
      <c r="AV78" s="65"/>
      <c r="AW78" s="65"/>
      <c r="AX78" s="65"/>
      <c r="AY78" s="65"/>
      <c r="AZ78" s="65"/>
      <c r="BA78" s="65"/>
      <c r="BB78" s="65"/>
      <c r="BC78" s="65"/>
      <c r="BD78" s="65"/>
      <c r="BE78" s="65">
        <v>23442.16015625</v>
      </c>
      <c r="BF78" s="68"/>
    </row>
    <row r="79" spans="1:58" x14ac:dyDescent="0.2">
      <c r="A79" s="64" t="s">
        <v>296</v>
      </c>
      <c r="B79" s="65">
        <f>+E79+F79+G79</f>
        <v>13717.53515625</v>
      </c>
      <c r="C79" s="65"/>
      <c r="D79" s="65"/>
      <c r="E79" s="65"/>
      <c r="F79" s="65">
        <v>13717.53515625</v>
      </c>
      <c r="G79" s="65"/>
      <c r="H79" s="65"/>
      <c r="I79" s="65"/>
      <c r="J79" s="65"/>
      <c r="K79" s="65"/>
      <c r="L79" s="65"/>
      <c r="M79" s="65"/>
      <c r="N79" s="67"/>
      <c r="O79" s="65"/>
      <c r="P79" s="65"/>
      <c r="Q79" s="65"/>
      <c r="R79" s="65">
        <f t="shared" si="26"/>
        <v>0</v>
      </c>
      <c r="S79" s="65"/>
      <c r="T79" s="65"/>
      <c r="U79" s="65"/>
      <c r="V79" s="65"/>
      <c r="W79" s="67">
        <v>1196.0250244140625</v>
      </c>
      <c r="X79" s="65">
        <f>SUM(Y79:AC79)</f>
        <v>0</v>
      </c>
      <c r="Y79" s="65"/>
      <c r="Z79" s="65"/>
      <c r="AA79" s="65"/>
      <c r="AB79" s="65"/>
      <c r="AC79" s="65"/>
      <c r="AD79" s="65"/>
      <c r="AE79" s="65"/>
      <c r="AF79" s="65">
        <v>3492.733642578125</v>
      </c>
      <c r="AG79" s="65">
        <v>128.97900390625</v>
      </c>
      <c r="AH79" s="65"/>
      <c r="AI79" s="65"/>
      <c r="AJ79" s="65"/>
      <c r="AK79" s="65">
        <v>3555.914794921875</v>
      </c>
      <c r="AL79" s="65">
        <v>893.9296875</v>
      </c>
      <c r="AM79" s="65">
        <v>266.90847778320313</v>
      </c>
      <c r="AN79" s="65"/>
      <c r="AO79" s="65"/>
      <c r="AP79" s="65"/>
      <c r="AQ79" s="65"/>
      <c r="AR79" s="65"/>
      <c r="AS79" s="65"/>
      <c r="AT79" s="65"/>
      <c r="AU79" s="65"/>
      <c r="AV79" s="65"/>
      <c r="AW79" s="65"/>
      <c r="AX79" s="65"/>
      <c r="AY79" s="65"/>
      <c r="AZ79" s="65"/>
      <c r="BA79" s="65"/>
      <c r="BB79" s="65"/>
      <c r="BC79" s="65"/>
      <c r="BD79" s="65"/>
      <c r="BE79" s="65">
        <v>134544.3125</v>
      </c>
      <c r="BF79" s="68"/>
    </row>
    <row r="80" spans="1:58" x14ac:dyDescent="0.2">
      <c r="A80" s="64" t="s">
        <v>297</v>
      </c>
      <c r="B80" s="65">
        <f>+E80+F80+G80+D80</f>
        <v>13789.293349469908</v>
      </c>
      <c r="C80" s="65"/>
      <c r="D80" s="65">
        <v>71.758193219908648</v>
      </c>
      <c r="E80" s="65"/>
      <c r="F80" s="65">
        <v>13717.53515625</v>
      </c>
      <c r="G80" s="65"/>
      <c r="H80" s="65"/>
      <c r="I80" s="65"/>
      <c r="J80" s="65"/>
      <c r="K80" s="65"/>
      <c r="L80" s="65"/>
      <c r="M80" s="65"/>
      <c r="N80" s="67"/>
      <c r="O80" s="65"/>
      <c r="P80" s="65"/>
      <c r="Q80" s="65"/>
      <c r="R80" s="65">
        <f t="shared" si="26"/>
        <v>46971.96</v>
      </c>
      <c r="S80" s="65">
        <v>46971.96</v>
      </c>
      <c r="T80" s="65"/>
      <c r="U80" s="65"/>
      <c r="V80" s="65"/>
      <c r="W80" s="67">
        <v>213.7825927734375</v>
      </c>
      <c r="X80" s="65">
        <f>SUM(Y80:AC80)</f>
        <v>0</v>
      </c>
      <c r="Y80" s="65"/>
      <c r="Z80" s="65"/>
      <c r="AA80" s="65"/>
      <c r="AB80" s="65"/>
      <c r="AC80" s="65"/>
      <c r="AD80" s="65"/>
      <c r="AE80" s="65"/>
      <c r="AF80" s="65">
        <v>3966.050537109375</v>
      </c>
      <c r="AG80" s="65">
        <v>114.33481597900391</v>
      </c>
      <c r="AH80" s="65"/>
      <c r="AI80" s="65"/>
      <c r="AJ80" s="65"/>
      <c r="AK80" s="65">
        <v>10661.8427734375</v>
      </c>
      <c r="AL80" s="65">
        <v>290.11199951171875</v>
      </c>
      <c r="AM80" s="65">
        <v>4.6470527648925781</v>
      </c>
      <c r="AN80" s="65"/>
      <c r="AO80" s="65"/>
      <c r="AP80" s="65"/>
      <c r="AQ80" s="65"/>
      <c r="AR80" s="65"/>
      <c r="AS80" s="65"/>
      <c r="AT80" s="65"/>
      <c r="AU80" s="65"/>
      <c r="AV80" s="65"/>
      <c r="AW80" s="65"/>
      <c r="AX80" s="65"/>
      <c r="AY80" s="65"/>
      <c r="AZ80" s="65"/>
      <c r="BA80" s="65"/>
      <c r="BB80" s="65"/>
      <c r="BC80" s="65"/>
      <c r="BD80" s="65"/>
      <c r="BE80" s="65">
        <v>178469.421875</v>
      </c>
      <c r="BF80" s="68"/>
    </row>
    <row r="81" spans="1:58" x14ac:dyDescent="0.2">
      <c r="A81" s="64" t="s">
        <v>298</v>
      </c>
      <c r="B81" s="65">
        <f>+E81+F81+G81+D81</f>
        <v>53883.70431564944</v>
      </c>
      <c r="C81" s="65"/>
      <c r="D81" s="65">
        <v>440.90353439943868</v>
      </c>
      <c r="E81" s="65"/>
      <c r="F81" s="65">
        <v>53442.80078125</v>
      </c>
      <c r="G81" s="65"/>
      <c r="H81" s="65"/>
      <c r="I81" s="65"/>
      <c r="J81" s="65"/>
      <c r="K81" s="65"/>
      <c r="L81" s="65"/>
      <c r="M81" s="65"/>
      <c r="N81" s="67"/>
      <c r="O81" s="65"/>
      <c r="P81" s="65"/>
      <c r="Q81" s="65"/>
      <c r="R81" s="65">
        <f t="shared" si="26"/>
        <v>0</v>
      </c>
      <c r="S81" s="65"/>
      <c r="T81" s="65"/>
      <c r="U81" s="65"/>
      <c r="V81" s="65"/>
      <c r="W81" s="67"/>
      <c r="X81" s="65">
        <f>SUM(Y81:AC81)</f>
        <v>0</v>
      </c>
      <c r="Y81" s="65"/>
      <c r="Z81" s="65"/>
      <c r="AA81" s="65"/>
      <c r="AB81" s="65"/>
      <c r="AC81" s="65"/>
      <c r="AD81" s="65"/>
      <c r="AE81" s="65"/>
      <c r="AF81" s="65"/>
      <c r="AG81" s="65">
        <v>1672.233154296875</v>
      </c>
      <c r="AH81" s="65"/>
      <c r="AI81" s="65"/>
      <c r="AJ81" s="65"/>
      <c r="AK81" s="65"/>
      <c r="AL81" s="65">
        <v>32041.267578125</v>
      </c>
      <c r="AM81" s="65"/>
      <c r="AN81" s="65"/>
      <c r="AO81" s="65"/>
      <c r="AP81" s="65"/>
      <c r="AQ81" s="65"/>
      <c r="AR81" s="65"/>
      <c r="AS81" s="65"/>
      <c r="AT81" s="65">
        <v>109022.3984375</v>
      </c>
      <c r="AU81" s="65"/>
      <c r="AV81" s="65"/>
      <c r="AW81" s="65"/>
      <c r="AX81" s="65"/>
      <c r="AY81" s="65">
        <v>3354</v>
      </c>
      <c r="AZ81" s="65"/>
      <c r="BA81" s="65"/>
      <c r="BB81" s="65"/>
      <c r="BC81" s="65"/>
      <c r="BD81" s="65"/>
      <c r="BE81" s="65">
        <v>26032.5234375</v>
      </c>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f>
        <v>0</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3"/>
    </row>
    <row r="84" spans="1:58" x14ac:dyDescent="0.2">
      <c r="A84" s="64" t="s">
        <v>300</v>
      </c>
      <c r="B84" s="65">
        <f>+E84+F84+G84</f>
        <v>0</v>
      </c>
      <c r="C84" s="65"/>
      <c r="D84" s="65"/>
      <c r="E84" s="65"/>
      <c r="F84" s="65"/>
      <c r="G84" s="65"/>
      <c r="H84" s="65"/>
      <c r="I84" s="65"/>
      <c r="J84" s="65"/>
      <c r="K84" s="65"/>
      <c r="L84" s="65"/>
      <c r="M84" s="65"/>
      <c r="N84" s="67"/>
      <c r="O84" s="65"/>
      <c r="P84" s="65"/>
      <c r="Q84" s="65"/>
      <c r="R84" s="65">
        <f t="shared" ref="R84:R88" si="27">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128.38995361328125</v>
      </c>
      <c r="AP84" s="65">
        <v>1955.8255615234375</v>
      </c>
      <c r="AQ84" s="65">
        <v>8555.8076171875</v>
      </c>
      <c r="AR84" s="65">
        <v>14.720772743225098</v>
      </c>
      <c r="AS84" s="65"/>
      <c r="AT84" s="65">
        <v>4.5024000108242035E-2</v>
      </c>
      <c r="AU84" s="65"/>
      <c r="AV84" s="65"/>
      <c r="AW84" s="65"/>
      <c r="AX84" s="65"/>
      <c r="AY84" s="65"/>
      <c r="AZ84" s="65"/>
      <c r="BA84" s="65"/>
      <c r="BB84" s="65"/>
      <c r="BC84" s="65"/>
      <c r="BD84" s="65"/>
      <c r="BE84" s="65"/>
      <c r="BF84" s="68"/>
    </row>
    <row r="85" spans="1:58" x14ac:dyDescent="0.2">
      <c r="A85" s="64" t="s">
        <v>301</v>
      </c>
      <c r="B85" s="65">
        <f>+E85+F85+G85</f>
        <v>0</v>
      </c>
      <c r="C85" s="65"/>
      <c r="D85" s="65"/>
      <c r="E85" s="65"/>
      <c r="F85" s="65"/>
      <c r="G85" s="65"/>
      <c r="H85" s="65"/>
      <c r="I85" s="65"/>
      <c r="J85" s="65"/>
      <c r="K85" s="65"/>
      <c r="L85" s="65"/>
      <c r="M85" s="65"/>
      <c r="N85" s="67"/>
      <c r="O85" s="65"/>
      <c r="P85" s="65"/>
      <c r="Q85" s="65"/>
      <c r="R85" s="65">
        <f t="shared" si="27"/>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37.512748718261719</v>
      </c>
      <c r="AP85" s="65">
        <v>664.15625</v>
      </c>
      <c r="AQ85" s="65">
        <v>633.00732421875</v>
      </c>
      <c r="AR85" s="65">
        <v>39.818332672119141</v>
      </c>
      <c r="AS85" s="65"/>
      <c r="AT85" s="65">
        <v>22.280527114868164</v>
      </c>
      <c r="AU85" s="65"/>
      <c r="AV85" s="65"/>
      <c r="AW85" s="65"/>
      <c r="AX85" s="65"/>
      <c r="AY85" s="65"/>
      <c r="AZ85" s="65"/>
      <c r="BA85" s="65"/>
      <c r="BB85" s="65"/>
      <c r="BC85" s="65"/>
      <c r="BD85" s="65"/>
      <c r="BE85" s="65"/>
      <c r="BF85" s="68"/>
    </row>
    <row r="86" spans="1:58" x14ac:dyDescent="0.2">
      <c r="A86" s="64" t="s">
        <v>302</v>
      </c>
      <c r="B86" s="65">
        <f>+E86+F86+G86</f>
        <v>0</v>
      </c>
      <c r="C86" s="65"/>
      <c r="D86" s="65"/>
      <c r="E86" s="65"/>
      <c r="F86" s="65"/>
      <c r="G86" s="65"/>
      <c r="H86" s="65"/>
      <c r="I86" s="65"/>
      <c r="J86" s="65"/>
      <c r="K86" s="65"/>
      <c r="L86" s="65"/>
      <c r="M86" s="65"/>
      <c r="N86" s="67"/>
      <c r="O86" s="65"/>
      <c r="P86" s="65"/>
      <c r="Q86" s="65"/>
      <c r="R86" s="65">
        <f t="shared" si="27"/>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3280.137939453125</v>
      </c>
      <c r="AP86" s="65">
        <v>19067.12890625</v>
      </c>
      <c r="AQ86" s="65">
        <v>4865.7490234375</v>
      </c>
      <c r="AR86" s="65">
        <v>464.03863525390625</v>
      </c>
      <c r="AS86" s="65"/>
      <c r="AT86" s="65">
        <v>917.23883056640625</v>
      </c>
      <c r="AU86" s="65"/>
      <c r="AV86" s="65"/>
      <c r="AW86" s="65"/>
      <c r="AX86" s="65"/>
      <c r="AY86" s="65"/>
      <c r="AZ86" s="65"/>
      <c r="BA86" s="65"/>
      <c r="BB86" s="65"/>
      <c r="BC86" s="65"/>
      <c r="BD86" s="65"/>
      <c r="BE86" s="65"/>
      <c r="BF86" s="68"/>
    </row>
    <row r="87" spans="1:58" x14ac:dyDescent="0.2">
      <c r="A87" s="64" t="s">
        <v>303</v>
      </c>
      <c r="B87" s="65">
        <f>+E87+F87+G87</f>
        <v>60401.484375</v>
      </c>
      <c r="C87" s="65"/>
      <c r="D87" s="65"/>
      <c r="E87" s="65"/>
      <c r="F87" s="65">
        <v>60401.484375</v>
      </c>
      <c r="G87" s="65"/>
      <c r="H87" s="65"/>
      <c r="I87" s="65"/>
      <c r="J87" s="65"/>
      <c r="K87" s="65"/>
      <c r="L87" s="65"/>
      <c r="M87" s="65"/>
      <c r="N87" s="67"/>
      <c r="O87" s="65"/>
      <c r="P87" s="65"/>
      <c r="Q87" s="65"/>
      <c r="R87" s="65">
        <f t="shared" si="27"/>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27"/>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214548.3061328695</v>
      </c>
      <c r="C89" s="65">
        <f t="shared" ref="C89:BF89" si="28">SUM(C90:C93)</f>
        <v>0</v>
      </c>
      <c r="D89" s="65"/>
      <c r="E89" s="65">
        <f t="shared" si="28"/>
        <v>0</v>
      </c>
      <c r="F89" s="65">
        <f t="shared" si="28"/>
        <v>214548.3061328695</v>
      </c>
      <c r="G89" s="65">
        <f t="shared" si="28"/>
        <v>0</v>
      </c>
      <c r="H89" s="65">
        <f t="shared" si="28"/>
        <v>0</v>
      </c>
      <c r="I89" s="65">
        <f t="shared" si="28"/>
        <v>0</v>
      </c>
      <c r="J89" s="65">
        <f t="shared" si="28"/>
        <v>0</v>
      </c>
      <c r="K89" s="65">
        <f t="shared" si="28"/>
        <v>0</v>
      </c>
      <c r="L89" s="65">
        <f t="shared" si="28"/>
        <v>0</v>
      </c>
      <c r="M89" s="65">
        <f t="shared" si="28"/>
        <v>0</v>
      </c>
      <c r="N89" s="67">
        <f t="shared" si="28"/>
        <v>0</v>
      </c>
      <c r="O89" s="65">
        <f t="shared" si="28"/>
        <v>0</v>
      </c>
      <c r="P89" s="65">
        <f t="shared" si="28"/>
        <v>0</v>
      </c>
      <c r="Q89" s="65">
        <f t="shared" si="28"/>
        <v>0</v>
      </c>
      <c r="R89" s="65">
        <f t="shared" si="28"/>
        <v>303</v>
      </c>
      <c r="S89" s="65">
        <f t="shared" si="28"/>
        <v>303</v>
      </c>
      <c r="T89" s="65">
        <f t="shared" si="28"/>
        <v>0</v>
      </c>
      <c r="U89" s="65">
        <f t="shared" si="28"/>
        <v>0</v>
      </c>
      <c r="V89" s="65">
        <f t="shared" si="28"/>
        <v>0</v>
      </c>
      <c r="W89" s="67">
        <f t="shared" si="28"/>
        <v>0</v>
      </c>
      <c r="X89" s="67">
        <f t="shared" si="28"/>
        <v>0</v>
      </c>
      <c r="Y89" s="65">
        <f t="shared" si="28"/>
        <v>0</v>
      </c>
      <c r="Z89" s="65">
        <f t="shared" si="28"/>
        <v>0</v>
      </c>
      <c r="AA89" s="65">
        <f t="shared" si="28"/>
        <v>0</v>
      </c>
      <c r="AB89" s="65">
        <f t="shared" si="28"/>
        <v>0</v>
      </c>
      <c r="AC89" s="65">
        <f t="shared" si="28"/>
        <v>0</v>
      </c>
      <c r="AD89" s="65">
        <f t="shared" si="28"/>
        <v>0</v>
      </c>
      <c r="AE89" s="65">
        <f t="shared" si="28"/>
        <v>0</v>
      </c>
      <c r="AF89" s="65">
        <f t="shared" si="28"/>
        <v>0</v>
      </c>
      <c r="AG89" s="65">
        <f t="shared" si="28"/>
        <v>0</v>
      </c>
      <c r="AH89" s="65">
        <f t="shared" si="28"/>
        <v>0</v>
      </c>
      <c r="AI89" s="65">
        <f t="shared" si="28"/>
        <v>0</v>
      </c>
      <c r="AJ89" s="65">
        <f t="shared" si="28"/>
        <v>0</v>
      </c>
      <c r="AK89" s="65">
        <f t="shared" si="28"/>
        <v>0</v>
      </c>
      <c r="AL89" s="65">
        <f t="shared" si="28"/>
        <v>3709</v>
      </c>
      <c r="AM89" s="65">
        <f t="shared" si="28"/>
        <v>0</v>
      </c>
      <c r="AN89" s="65">
        <f t="shared" si="28"/>
        <v>0</v>
      </c>
      <c r="AO89" s="65">
        <f t="shared" si="28"/>
        <v>0</v>
      </c>
      <c r="AP89" s="65">
        <f t="shared" si="28"/>
        <v>0</v>
      </c>
      <c r="AQ89" s="65">
        <f t="shared" si="28"/>
        <v>0</v>
      </c>
      <c r="AR89" s="65">
        <f t="shared" si="28"/>
        <v>0</v>
      </c>
      <c r="AS89" s="65">
        <f t="shared" si="28"/>
        <v>0</v>
      </c>
      <c r="AT89" s="65">
        <f t="shared" si="28"/>
        <v>0</v>
      </c>
      <c r="AU89" s="65">
        <f t="shared" si="28"/>
        <v>0</v>
      </c>
      <c r="AV89" s="65">
        <f t="shared" si="28"/>
        <v>13793.999666417063</v>
      </c>
      <c r="AW89" s="65">
        <f>SUM(AW90:AW93)</f>
        <v>2106.8899976513449</v>
      </c>
      <c r="AX89" s="65">
        <f t="shared" si="28"/>
        <v>0</v>
      </c>
      <c r="AY89" s="65">
        <f t="shared" si="28"/>
        <v>0</v>
      </c>
      <c r="AZ89" s="65">
        <f t="shared" si="28"/>
        <v>0</v>
      </c>
      <c r="BA89" s="65">
        <f t="shared" si="28"/>
        <v>855.10997798842436</v>
      </c>
      <c r="BB89" s="65">
        <f t="shared" si="28"/>
        <v>0</v>
      </c>
      <c r="BC89" s="65">
        <f t="shared" si="28"/>
        <v>0</v>
      </c>
      <c r="BD89" s="65">
        <f t="shared" si="28"/>
        <v>0</v>
      </c>
      <c r="BE89" s="65">
        <f t="shared" si="28"/>
        <v>256952.29570787508</v>
      </c>
      <c r="BF89" s="68">
        <f t="shared" si="28"/>
        <v>0</v>
      </c>
    </row>
    <row r="90" spans="1:58" x14ac:dyDescent="0.2">
      <c r="A90" s="64" t="s">
        <v>305</v>
      </c>
      <c r="B90" s="65">
        <f>+E90+F90+G90</f>
        <v>204838</v>
      </c>
      <c r="C90" s="65"/>
      <c r="D90" s="65"/>
      <c r="E90" s="65"/>
      <c r="F90" s="65">
        <v>204838</v>
      </c>
      <c r="G90" s="65"/>
      <c r="H90" s="65"/>
      <c r="I90" s="65"/>
      <c r="J90" s="65"/>
      <c r="K90" s="65"/>
      <c r="L90" s="65"/>
      <c r="M90" s="65"/>
      <c r="N90" s="67"/>
      <c r="O90" s="65"/>
      <c r="P90" s="65"/>
      <c r="Q90" s="65"/>
      <c r="R90" s="65">
        <v>0</v>
      </c>
      <c r="S90" s="65">
        <v>0</v>
      </c>
      <c r="T90" s="65"/>
      <c r="U90" s="65"/>
      <c r="V90" s="65"/>
      <c r="W90" s="67"/>
      <c r="X90" s="65">
        <f>SUM(Y90:AC90)</f>
        <v>0</v>
      </c>
      <c r="Y90" s="65"/>
      <c r="Z90" s="65"/>
      <c r="AA90" s="65"/>
      <c r="AB90" s="65"/>
      <c r="AC90" s="65"/>
      <c r="AD90" s="65"/>
      <c r="AE90" s="65"/>
      <c r="AF90" s="65"/>
      <c r="AG90" s="65"/>
      <c r="AH90" s="65"/>
      <c r="AI90" s="65"/>
      <c r="AJ90" s="65"/>
      <c r="AK90" s="65"/>
      <c r="AL90" s="65">
        <v>3709</v>
      </c>
      <c r="AM90" s="65"/>
      <c r="AN90" s="65"/>
      <c r="AO90" s="65"/>
      <c r="AP90" s="65"/>
      <c r="AQ90" s="65"/>
      <c r="AR90" s="65"/>
      <c r="AS90" s="65"/>
      <c r="AT90" s="65"/>
      <c r="AU90" s="65"/>
      <c r="AV90" s="65">
        <v>13793.999666417063</v>
      </c>
      <c r="AW90" s="85">
        <v>1162.83</v>
      </c>
      <c r="AX90" s="65"/>
      <c r="AY90" s="65"/>
      <c r="AZ90" s="65"/>
      <c r="BA90" s="65">
        <v>0.99999998079082442</v>
      </c>
      <c r="BB90" s="65"/>
      <c r="BC90" s="65"/>
      <c r="BD90" s="65"/>
      <c r="BE90" s="65">
        <v>229121.8766684146</v>
      </c>
      <c r="BF90" s="68"/>
    </row>
    <row r="91" spans="1:58" x14ac:dyDescent="0.2">
      <c r="A91" s="64" t="s">
        <v>306</v>
      </c>
      <c r="B91" s="65">
        <f>+E91+F91+G91</f>
        <v>9710.3061328695185</v>
      </c>
      <c r="C91" s="65"/>
      <c r="D91" s="65"/>
      <c r="E91" s="65"/>
      <c r="F91" s="65">
        <v>9710.3061328695185</v>
      </c>
      <c r="G91" s="65"/>
      <c r="H91" s="65"/>
      <c r="I91" s="65"/>
      <c r="J91" s="65"/>
      <c r="K91" s="65"/>
      <c r="L91" s="65"/>
      <c r="M91" s="65"/>
      <c r="N91" s="67"/>
      <c r="O91" s="65"/>
      <c r="P91" s="65"/>
      <c r="Q91" s="65"/>
      <c r="R91" s="65">
        <v>303</v>
      </c>
      <c r="S91" s="65">
        <v>303</v>
      </c>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944.05999765134482</v>
      </c>
      <c r="AX91" s="65"/>
      <c r="AY91" s="65"/>
      <c r="AZ91" s="65"/>
      <c r="BA91" s="65">
        <v>854.10997800763357</v>
      </c>
      <c r="BB91" s="65"/>
      <c r="BC91" s="65"/>
      <c r="BD91" s="65"/>
      <c r="BE91" s="65">
        <v>27830.419039460485</v>
      </c>
      <c r="BF91" s="68"/>
    </row>
    <row r="92" spans="1:58" x14ac:dyDescent="0.2">
      <c r="A92" s="64" t="s">
        <v>307</v>
      </c>
      <c r="B92" s="65">
        <f>+E92+F92+G92</f>
        <v>0</v>
      </c>
      <c r="C92" s="65"/>
      <c r="D92" s="65"/>
      <c r="E92" s="65"/>
      <c r="F92" s="65"/>
      <c r="G92" s="65"/>
      <c r="H92" s="65"/>
      <c r="I92" s="65"/>
      <c r="J92" s="65"/>
      <c r="K92" s="65"/>
      <c r="L92" s="65"/>
      <c r="M92" s="65"/>
      <c r="N92" s="67"/>
      <c r="O92" s="65"/>
      <c r="P92" s="65"/>
      <c r="Q92" s="65"/>
      <c r="R92" s="65">
        <f t="shared" ref="R92:R93" si="29">SUM(S92:V92)</f>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+E93+F93+G93</f>
        <v>0</v>
      </c>
      <c r="C93" s="65"/>
      <c r="D93" s="65"/>
      <c r="E93" s="65"/>
      <c r="F93" s="65"/>
      <c r="G93" s="65"/>
      <c r="H93" s="65"/>
      <c r="I93" s="65"/>
      <c r="J93" s="65"/>
      <c r="K93" s="65"/>
      <c r="L93" s="65"/>
      <c r="M93" s="65"/>
      <c r="N93" s="67"/>
      <c r="O93" s="65"/>
      <c r="P93" s="65"/>
      <c r="Q93" s="65"/>
      <c r="R93" s="65">
        <f t="shared" si="29"/>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+E95+F95+G95</f>
        <v>0</v>
      </c>
      <c r="C95" s="65"/>
      <c r="D95" s="65"/>
      <c r="E95" s="65"/>
      <c r="F95" s="65"/>
      <c r="G95" s="65"/>
      <c r="H95" s="65"/>
      <c r="I95" s="65"/>
      <c r="J95" s="65"/>
      <c r="K95" s="65"/>
      <c r="L95" s="65"/>
      <c r="M95" s="65"/>
      <c r="N95" s="67"/>
      <c r="O95" s="65"/>
      <c r="P95" s="65"/>
      <c r="Q95" s="65"/>
      <c r="R95" s="65">
        <f t="shared" ref="R95:R98" si="30">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+E96+F96+G96</f>
        <v>0</v>
      </c>
      <c r="C96" s="65"/>
      <c r="D96" s="65"/>
      <c r="E96" s="65"/>
      <c r="F96" s="65"/>
      <c r="G96" s="65"/>
      <c r="H96" s="65"/>
      <c r="I96" s="65"/>
      <c r="J96" s="65"/>
      <c r="K96" s="65"/>
      <c r="L96" s="65"/>
      <c r="M96" s="65"/>
      <c r="N96" s="67"/>
      <c r="O96" s="65"/>
      <c r="P96" s="65"/>
      <c r="Q96" s="65"/>
      <c r="R96" s="65">
        <f t="shared" si="30"/>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+E97+F97+G97</f>
        <v>0</v>
      </c>
      <c r="C97" s="65"/>
      <c r="D97" s="65"/>
      <c r="E97" s="65"/>
      <c r="F97" s="65"/>
      <c r="G97" s="65"/>
      <c r="H97" s="65"/>
      <c r="I97" s="65"/>
      <c r="J97" s="65"/>
      <c r="K97" s="65"/>
      <c r="L97" s="65"/>
      <c r="M97" s="65"/>
      <c r="N97" s="67"/>
      <c r="O97" s="65"/>
      <c r="P97" s="65"/>
      <c r="Q97" s="65"/>
      <c r="R97" s="65">
        <f t="shared" si="30"/>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+E98+F98+G98</f>
        <v>0</v>
      </c>
      <c r="C98" s="65"/>
      <c r="D98" s="65"/>
      <c r="E98" s="65"/>
      <c r="F98" s="65"/>
      <c r="G98" s="65"/>
      <c r="H98" s="65"/>
      <c r="I98" s="65"/>
      <c r="J98" s="65"/>
      <c r="K98" s="65"/>
      <c r="L98" s="65"/>
      <c r="M98" s="65"/>
      <c r="N98" s="67"/>
      <c r="O98" s="65"/>
      <c r="P98" s="65"/>
      <c r="Q98" s="65"/>
      <c r="R98" s="65">
        <f t="shared" si="30"/>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BF99" si="31">SUM(B95:B98)</f>
        <v>0</v>
      </c>
      <c r="C99" s="71">
        <f t="shared" si="31"/>
        <v>0</v>
      </c>
      <c r="D99" s="71"/>
      <c r="E99" s="71">
        <f t="shared" si="31"/>
        <v>0</v>
      </c>
      <c r="F99" s="71">
        <f t="shared" si="31"/>
        <v>0</v>
      </c>
      <c r="G99" s="71">
        <f t="shared" si="31"/>
        <v>0</v>
      </c>
      <c r="H99" s="71">
        <f t="shared" si="31"/>
        <v>0</v>
      </c>
      <c r="I99" s="71">
        <f t="shared" si="31"/>
        <v>0</v>
      </c>
      <c r="J99" s="71">
        <f t="shared" si="31"/>
        <v>0</v>
      </c>
      <c r="K99" s="71">
        <f t="shared" si="31"/>
        <v>0</v>
      </c>
      <c r="L99" s="71">
        <f t="shared" si="31"/>
        <v>0</v>
      </c>
      <c r="M99" s="71">
        <f t="shared" si="31"/>
        <v>0</v>
      </c>
      <c r="N99" s="72">
        <f t="shared" si="31"/>
        <v>0</v>
      </c>
      <c r="O99" s="71">
        <f t="shared" si="31"/>
        <v>0</v>
      </c>
      <c r="P99" s="71">
        <f t="shared" si="31"/>
        <v>0</v>
      </c>
      <c r="Q99" s="71">
        <f t="shared" si="31"/>
        <v>0</v>
      </c>
      <c r="R99" s="71">
        <f t="shared" si="31"/>
        <v>0</v>
      </c>
      <c r="S99" s="71">
        <f t="shared" si="31"/>
        <v>0</v>
      </c>
      <c r="T99" s="71">
        <f t="shared" si="31"/>
        <v>0</v>
      </c>
      <c r="U99" s="71">
        <f t="shared" si="31"/>
        <v>0</v>
      </c>
      <c r="V99" s="71">
        <f t="shared" si="31"/>
        <v>0</v>
      </c>
      <c r="W99" s="72">
        <f t="shared" si="31"/>
        <v>0</v>
      </c>
      <c r="X99" s="72">
        <f t="shared" si="31"/>
        <v>0</v>
      </c>
      <c r="Y99" s="71">
        <f t="shared" si="31"/>
        <v>0</v>
      </c>
      <c r="Z99" s="71">
        <f t="shared" si="31"/>
        <v>0</v>
      </c>
      <c r="AA99" s="71">
        <f t="shared" si="31"/>
        <v>0</v>
      </c>
      <c r="AB99" s="71">
        <f t="shared" si="31"/>
        <v>0</v>
      </c>
      <c r="AC99" s="71">
        <f t="shared" si="31"/>
        <v>0</v>
      </c>
      <c r="AD99" s="71">
        <f t="shared" si="31"/>
        <v>0</v>
      </c>
      <c r="AE99" s="71">
        <f t="shared" si="31"/>
        <v>0</v>
      </c>
      <c r="AF99" s="71">
        <f t="shared" si="31"/>
        <v>0</v>
      </c>
      <c r="AG99" s="71">
        <f t="shared" si="31"/>
        <v>0</v>
      </c>
      <c r="AH99" s="71">
        <f t="shared" si="31"/>
        <v>0</v>
      </c>
      <c r="AI99" s="71">
        <f t="shared" si="31"/>
        <v>0</v>
      </c>
      <c r="AJ99" s="71">
        <f t="shared" si="31"/>
        <v>0</v>
      </c>
      <c r="AK99" s="71">
        <f t="shared" si="31"/>
        <v>0</v>
      </c>
      <c r="AL99" s="71">
        <f t="shared" si="31"/>
        <v>0</v>
      </c>
      <c r="AM99" s="71">
        <f t="shared" si="31"/>
        <v>0</v>
      </c>
      <c r="AN99" s="71">
        <f t="shared" si="31"/>
        <v>0</v>
      </c>
      <c r="AO99" s="71">
        <f t="shared" si="31"/>
        <v>0</v>
      </c>
      <c r="AP99" s="71">
        <f t="shared" si="31"/>
        <v>0</v>
      </c>
      <c r="AQ99" s="71">
        <f t="shared" si="31"/>
        <v>0</v>
      </c>
      <c r="AR99" s="71">
        <f t="shared" si="31"/>
        <v>0</v>
      </c>
      <c r="AS99" s="71">
        <f t="shared" si="31"/>
        <v>0</v>
      </c>
      <c r="AT99" s="71">
        <f t="shared" si="31"/>
        <v>0</v>
      </c>
      <c r="AU99" s="71">
        <f t="shared" si="31"/>
        <v>0</v>
      </c>
      <c r="AV99" s="71">
        <f t="shared" si="31"/>
        <v>0</v>
      </c>
      <c r="AW99" s="71">
        <f t="shared" si="31"/>
        <v>0</v>
      </c>
      <c r="AX99" s="71">
        <f t="shared" si="31"/>
        <v>0</v>
      </c>
      <c r="AY99" s="71">
        <f t="shared" si="31"/>
        <v>0</v>
      </c>
      <c r="AZ99" s="71">
        <f t="shared" si="31"/>
        <v>0</v>
      </c>
      <c r="BA99" s="71">
        <f t="shared" si="31"/>
        <v>0</v>
      </c>
      <c r="BB99" s="71">
        <f t="shared" si="31"/>
        <v>0</v>
      </c>
      <c r="BC99" s="71">
        <f t="shared" si="31"/>
        <v>0</v>
      </c>
      <c r="BD99" s="71">
        <f t="shared" si="31"/>
        <v>0</v>
      </c>
      <c r="BE99" s="73">
        <f t="shared" si="31"/>
        <v>0</v>
      </c>
      <c r="BF99" s="73">
        <f t="shared" si="31"/>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3106.9998056105933</v>
      </c>
      <c r="AX101" s="65"/>
      <c r="AY101" s="65"/>
      <c r="AZ101" s="65"/>
      <c r="BA101" s="65"/>
      <c r="BB101" s="65"/>
      <c r="BC101" s="65"/>
      <c r="BD101" s="65"/>
      <c r="BE101" s="65">
        <v>3107.0000768779564</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32">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32"/>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X32 X43 R8:R9 R44:R52 R54:R67" formulaRange="1"/>
    <ignoredError sqref="B8 AX20:AX21" formula="1"/>
    <ignoredError sqref="R68" formula="1"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26" activePane="bottomRight" state="frozen"/>
      <selection pane="topRight" activeCell="B1" sqref="B1"/>
      <selection pane="bottomLeft" activeCell="A4" sqref="A4"/>
      <selection pane="bottomRight" activeCell="I41" sqref="I41"/>
    </sheetView>
  </sheetViews>
  <sheetFormatPr defaultColWidth="0" defaultRowHeight="12.75" customHeight="1" zeroHeight="1" x14ac:dyDescent="0.2"/>
  <cols>
    <col min="1" max="1" width="34.140625" bestFit="1" customWidth="1"/>
    <col min="2" max="2" width="17.85546875" style="66" customWidth="1"/>
    <col min="3" max="3" width="16.7109375" style="66" customWidth="1"/>
    <col min="4" max="5" width="14.28515625" style="66" customWidth="1"/>
    <col min="6" max="6" width="13" style="66" customWidth="1"/>
    <col min="7" max="12" width="14.28515625" style="66" customWidth="1"/>
    <col min="13" max="16384" width="38.42578125" style="66" hidden="1"/>
  </cols>
  <sheetData>
    <row r="1" spans="1:12" s="90" customFormat="1" ht="25.5" x14ac:dyDescent="0.35">
      <c r="A1" s="88" t="s">
        <v>363</v>
      </c>
      <c r="B1" s="89"/>
      <c r="C1" s="89"/>
      <c r="D1" s="89"/>
      <c r="E1" s="89"/>
      <c r="F1" s="89"/>
      <c r="G1" s="89"/>
      <c r="H1" s="89"/>
      <c r="I1" s="89"/>
      <c r="J1" s="89"/>
      <c r="K1" s="89"/>
      <c r="L1" s="89"/>
    </row>
    <row r="2" spans="1:12" s="90" customFormat="1" x14ac:dyDescent="0.2">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x14ac:dyDescent="0.2">
      <c r="A3" s="91" t="s">
        <v>219</v>
      </c>
      <c r="B3" s="100"/>
      <c r="C3" s="101"/>
      <c r="D3" s="102" t="s">
        <v>321</v>
      </c>
      <c r="E3" s="103"/>
      <c r="F3" s="104"/>
      <c r="G3" s="104"/>
      <c r="H3" s="105" t="s">
        <v>322</v>
      </c>
      <c r="I3" s="106" t="s">
        <v>223</v>
      </c>
      <c r="J3" s="104"/>
      <c r="K3" s="107"/>
      <c r="L3" s="108"/>
    </row>
    <row r="4" spans="1:12" s="110" customFormat="1" x14ac:dyDescent="0.2">
      <c r="A4" s="64" t="s">
        <v>235</v>
      </c>
      <c r="B4" s="65">
        <v>6092950.60546875</v>
      </c>
      <c r="C4" s="65">
        <v>54333.21923828125</v>
      </c>
      <c r="D4" s="65"/>
      <c r="E4" s="65">
        <v>38160.56640625</v>
      </c>
      <c r="F4" s="65">
        <v>150480</v>
      </c>
      <c r="G4" s="65">
        <v>7584.8</v>
      </c>
      <c r="H4" s="65">
        <v>3354</v>
      </c>
      <c r="I4" s="65">
        <v>661548</v>
      </c>
      <c r="J4" s="85">
        <v>0</v>
      </c>
      <c r="K4" s="85"/>
      <c r="L4" s="65">
        <f>SUM(B4:K4)</f>
        <v>7008411.1911132811</v>
      </c>
    </row>
    <row r="5" spans="1:12" s="110" customFormat="1" x14ac:dyDescent="0.2">
      <c r="A5" s="64" t="s">
        <v>237</v>
      </c>
      <c r="B5" s="65">
        <v>24937.173828125</v>
      </c>
      <c r="C5" s="65">
        <v>908353.875</v>
      </c>
      <c r="D5" s="65">
        <v>350477.77430449426</v>
      </c>
      <c r="E5" s="65">
        <v>137772.90625</v>
      </c>
      <c r="F5" s="85"/>
      <c r="G5" s="85"/>
      <c r="H5" s="85"/>
      <c r="I5" s="65"/>
      <c r="J5" s="65">
        <v>40237.199999999997</v>
      </c>
      <c r="K5" s="65"/>
      <c r="L5" s="65">
        <f>SUM(B5:K5)</f>
        <v>1461778.9293826192</v>
      </c>
    </row>
    <row r="6" spans="1:12" s="110" customFormat="1" x14ac:dyDescent="0.2">
      <c r="A6" s="64" t="s">
        <v>238</v>
      </c>
      <c r="B6" s="65">
        <v>-2053311.345703125</v>
      </c>
      <c r="C6" s="65"/>
      <c r="D6" s="65">
        <v>-111215.47077728808</v>
      </c>
      <c r="E6" s="65">
        <v>-768.19854736328125</v>
      </c>
      <c r="F6" s="85"/>
      <c r="G6" s="85"/>
      <c r="H6" s="85"/>
      <c r="I6" s="65"/>
      <c r="J6" s="65">
        <v>-49809.599999999999</v>
      </c>
      <c r="K6" s="65"/>
      <c r="L6" s="65">
        <f>SUM(B6:K6)</f>
        <v>-2215104.6150277765</v>
      </c>
    </row>
    <row r="7" spans="1:12" s="110" customFormat="1" x14ac:dyDescent="0.2">
      <c r="A7" s="64" t="s">
        <v>239</v>
      </c>
      <c r="B7" s="65"/>
      <c r="C7" s="65"/>
      <c r="D7" s="65"/>
      <c r="E7" s="65"/>
      <c r="F7" s="85"/>
      <c r="G7" s="85"/>
      <c r="H7" s="85"/>
      <c r="I7" s="65"/>
      <c r="J7" s="65"/>
      <c r="K7" s="65"/>
      <c r="L7" s="65">
        <f>SUM(B7:K7)</f>
        <v>0</v>
      </c>
    </row>
    <row r="8" spans="1:12" s="110" customFormat="1" x14ac:dyDescent="0.2">
      <c r="A8" s="64" t="s">
        <v>240</v>
      </c>
      <c r="B8" s="65"/>
      <c r="C8" s="65"/>
      <c r="D8" s="65"/>
      <c r="E8" s="65"/>
      <c r="F8" s="85"/>
      <c r="G8" s="85"/>
      <c r="H8" s="85"/>
      <c r="I8" s="65"/>
      <c r="J8" s="65"/>
      <c r="K8" s="65"/>
      <c r="L8" s="65">
        <f>SUM(B8:K8)</f>
        <v>0</v>
      </c>
    </row>
    <row r="9" spans="1:12" s="111" customFormat="1" ht="20.25" customHeight="1" x14ac:dyDescent="0.2">
      <c r="A9" s="70" t="s">
        <v>323</v>
      </c>
      <c r="B9" s="84">
        <f>SUM(B4:B8)</f>
        <v>4064576.43359375</v>
      </c>
      <c r="C9" s="84">
        <f t="shared" ref="C9:L9" si="0">SUM(C4:C8)</f>
        <v>962687.09423828125</v>
      </c>
      <c r="D9" s="84">
        <f t="shared" si="0"/>
        <v>239262.30352720618</v>
      </c>
      <c r="E9" s="84">
        <f>SUM(E4:E8)</f>
        <v>175165.27410888672</v>
      </c>
      <c r="F9" s="84">
        <f>SUM(F4:F8)</f>
        <v>150480</v>
      </c>
      <c r="G9" s="84">
        <f t="shared" si="0"/>
        <v>7584.8</v>
      </c>
      <c r="H9" s="84">
        <f>SUM(H4:H8)</f>
        <v>3354</v>
      </c>
      <c r="I9" s="84">
        <f t="shared" si="0"/>
        <v>661548</v>
      </c>
      <c r="J9" s="84">
        <f>SUM(J4:J8)</f>
        <v>-9572.4000000000015</v>
      </c>
      <c r="K9" s="84">
        <f t="shared" si="0"/>
        <v>0</v>
      </c>
      <c r="L9" s="84">
        <f t="shared" si="0"/>
        <v>6255085.5054681245</v>
      </c>
    </row>
    <row r="10" spans="1:12" s="110" customFormat="1" x14ac:dyDescent="0.2">
      <c r="A10" s="64" t="s">
        <v>242</v>
      </c>
      <c r="B10" s="65"/>
      <c r="C10" s="65"/>
      <c r="D10" s="65"/>
      <c r="E10" s="65"/>
      <c r="F10" s="65"/>
      <c r="G10" s="65"/>
      <c r="H10" s="112"/>
      <c r="I10" s="65"/>
      <c r="J10" s="65"/>
      <c r="K10" s="65"/>
      <c r="L10" s="65"/>
    </row>
    <row r="11" spans="1:12" s="110" customFormat="1" x14ac:dyDescent="0.2">
      <c r="A11" s="64" t="s">
        <v>243</v>
      </c>
      <c r="B11" s="65"/>
      <c r="C11" s="65">
        <v>320681.89013671875</v>
      </c>
      <c r="D11" s="65"/>
      <c r="E11" s="65"/>
      <c r="F11" s="85"/>
      <c r="G11" s="85"/>
      <c r="H11" s="85"/>
      <c r="I11" s="65"/>
      <c r="J11" s="65"/>
      <c r="K11" s="65"/>
      <c r="L11" s="65">
        <f>SUM(B11:K11)</f>
        <v>320681.89013671875</v>
      </c>
    </row>
    <row r="12" spans="1:12" s="110" customFormat="1" x14ac:dyDescent="0.2">
      <c r="A12" s="64" t="s">
        <v>244</v>
      </c>
      <c r="B12" s="65">
        <f>-(B11+B9+(+SUM(B14:B29)-(B31)))</f>
        <v>-234711.90927124023</v>
      </c>
      <c r="C12" s="65">
        <f>-(C11+C9+(+SUM(C14:C29)-(C31)))</f>
        <v>0</v>
      </c>
      <c r="D12" s="65">
        <f t="shared" ref="D12:L12" si="1">-(D11+D9+(+SUM(D14:D29)-(D31)))</f>
        <v>-31909.057701605372</v>
      </c>
      <c r="E12" s="65">
        <f t="shared" si="1"/>
        <v>8597.4908714294434</v>
      </c>
      <c r="F12" s="65">
        <f t="shared" si="1"/>
        <v>0</v>
      </c>
      <c r="G12" s="65">
        <f t="shared" si="1"/>
        <v>3.9667968749199645E-3</v>
      </c>
      <c r="H12" s="65">
        <v>0</v>
      </c>
      <c r="I12" s="65">
        <f t="shared" si="1"/>
        <v>-458794</v>
      </c>
      <c r="J12" s="65">
        <f t="shared" si="1"/>
        <v>-262863.63974151609</v>
      </c>
      <c r="K12" s="65">
        <f t="shared" si="1"/>
        <v>0</v>
      </c>
      <c r="L12" s="65">
        <f t="shared" si="1"/>
        <v>-979681.11187613569</v>
      </c>
    </row>
    <row r="13" spans="1:12" s="111" customFormat="1" ht="27.75" customHeight="1" x14ac:dyDescent="0.2">
      <c r="A13" s="70" t="s">
        <v>324</v>
      </c>
      <c r="B13" s="84"/>
      <c r="C13" s="84"/>
      <c r="D13" s="84"/>
      <c r="E13" s="84"/>
      <c r="F13" s="113"/>
      <c r="G13" s="84"/>
      <c r="H13" s="84"/>
      <c r="I13" s="84">
        <v>229397</v>
      </c>
      <c r="J13" s="84"/>
      <c r="K13" s="84"/>
      <c r="L13" s="84"/>
    </row>
    <row r="14" spans="1:12" s="110" customFormat="1" x14ac:dyDescent="0.2">
      <c r="A14" s="64" t="s">
        <v>246</v>
      </c>
      <c r="B14" s="65">
        <v>-2538942.75</v>
      </c>
      <c r="C14" s="65"/>
      <c r="D14" s="65">
        <v>-44904.65625</v>
      </c>
      <c r="E14" s="65"/>
      <c r="F14" s="65">
        <v>-150480</v>
      </c>
      <c r="G14" s="65">
        <v>-4186.1880000000001</v>
      </c>
      <c r="H14" s="65"/>
      <c r="I14" s="65"/>
      <c r="J14" s="65">
        <v>824838.75</v>
      </c>
      <c r="K14" s="65"/>
      <c r="L14" s="65">
        <f t="shared" ref="L14:L29" si="2">SUM(B14:K14)</f>
        <v>-1913674.8442500001</v>
      </c>
    </row>
    <row r="15" spans="1:12" s="110" customFormat="1" x14ac:dyDescent="0.2">
      <c r="A15" s="64" t="s">
        <v>247</v>
      </c>
      <c r="B15" s="65">
        <v>-12533.0634765625</v>
      </c>
      <c r="C15" s="65"/>
      <c r="D15" s="65"/>
      <c r="E15" s="65"/>
      <c r="F15" s="65"/>
      <c r="G15" s="65">
        <v>-3398.615966796875</v>
      </c>
      <c r="H15" s="65"/>
      <c r="I15" s="65">
        <v>4363</v>
      </c>
      <c r="J15" s="65">
        <v>100189.5078125</v>
      </c>
      <c r="K15" s="65"/>
      <c r="L15" s="65">
        <f t="shared" si="2"/>
        <v>88620.828369140625</v>
      </c>
    </row>
    <row r="16" spans="1:12" s="110" customFormat="1" x14ac:dyDescent="0.2">
      <c r="A16" s="64" t="s">
        <v>248</v>
      </c>
      <c r="B16" s="65"/>
      <c r="C16" s="65"/>
      <c r="D16" s="65"/>
      <c r="E16" s="65"/>
      <c r="F16" s="65"/>
      <c r="G16" s="65"/>
      <c r="H16" s="65"/>
      <c r="I16" s="65"/>
      <c r="J16" s="65"/>
      <c r="K16" s="65"/>
      <c r="L16" s="65">
        <f t="shared" si="2"/>
        <v>0</v>
      </c>
    </row>
    <row r="17" spans="1:12" s="110" customFormat="1" x14ac:dyDescent="0.2">
      <c r="A17" s="64" t="s">
        <v>249</v>
      </c>
      <c r="B17" s="65"/>
      <c r="C17" s="65"/>
      <c r="D17" s="65"/>
      <c r="E17" s="65"/>
      <c r="F17" s="65"/>
      <c r="G17" s="65"/>
      <c r="H17" s="65"/>
      <c r="I17" s="65"/>
      <c r="J17" s="65"/>
      <c r="K17" s="65"/>
      <c r="L17" s="65">
        <f t="shared" si="2"/>
        <v>0</v>
      </c>
    </row>
    <row r="18" spans="1:12" s="110" customFormat="1" x14ac:dyDescent="0.2">
      <c r="A18" s="64" t="s">
        <v>169</v>
      </c>
      <c r="B18" s="65"/>
      <c r="C18" s="65"/>
      <c r="D18" s="65"/>
      <c r="E18" s="65"/>
      <c r="F18" s="85"/>
      <c r="G18" s="85"/>
      <c r="H18" s="85"/>
      <c r="I18" s="65"/>
      <c r="J18" s="65"/>
      <c r="K18" s="65"/>
      <c r="L18" s="65">
        <f t="shared" si="2"/>
        <v>0</v>
      </c>
    </row>
    <row r="19" spans="1:12" s="110" customFormat="1" x14ac:dyDescent="0.2">
      <c r="A19" s="64" t="s">
        <v>250</v>
      </c>
      <c r="B19" s="65"/>
      <c r="C19" s="65"/>
      <c r="D19" s="65"/>
      <c r="E19" s="65"/>
      <c r="F19" s="85"/>
      <c r="G19" s="85"/>
      <c r="H19" s="85"/>
      <c r="I19" s="65"/>
      <c r="J19" s="65"/>
      <c r="K19" s="65"/>
      <c r="L19" s="65">
        <f t="shared" si="2"/>
        <v>0</v>
      </c>
    </row>
    <row r="20" spans="1:12" s="110" customFormat="1" x14ac:dyDescent="0.2">
      <c r="A20" s="64" t="s">
        <v>251</v>
      </c>
      <c r="B20" s="65"/>
      <c r="C20" s="65"/>
      <c r="D20" s="65"/>
      <c r="E20" s="65"/>
      <c r="F20" s="85"/>
      <c r="G20" s="85"/>
      <c r="H20" s="85"/>
      <c r="I20" s="65"/>
      <c r="J20" s="65"/>
      <c r="K20" s="65"/>
      <c r="L20" s="65">
        <f t="shared" si="2"/>
        <v>0</v>
      </c>
    </row>
    <row r="21" spans="1:12" s="110" customFormat="1" x14ac:dyDescent="0.2">
      <c r="A21" s="64" t="s">
        <v>325</v>
      </c>
      <c r="B21" s="65"/>
      <c r="C21" s="65"/>
      <c r="D21" s="65"/>
      <c r="E21" s="65"/>
      <c r="F21" s="85"/>
      <c r="G21" s="85"/>
      <c r="H21" s="85"/>
      <c r="I21" s="65"/>
      <c r="J21" s="65"/>
      <c r="K21" s="65"/>
      <c r="L21" s="65">
        <f t="shared" si="2"/>
        <v>0</v>
      </c>
    </row>
    <row r="22" spans="1:12" s="110" customFormat="1" x14ac:dyDescent="0.2">
      <c r="A22" s="64" t="s">
        <v>255</v>
      </c>
      <c r="B22" s="65"/>
      <c r="C22" s="65"/>
      <c r="D22" s="65"/>
      <c r="E22" s="65">
        <v>23781.068359375</v>
      </c>
      <c r="F22" s="85"/>
      <c r="G22" s="85"/>
      <c r="H22" s="85"/>
      <c r="I22" s="65"/>
      <c r="J22" s="65"/>
      <c r="K22" s="65"/>
      <c r="L22" s="65">
        <f>SUM(B22:K22)</f>
        <v>23781.068359375</v>
      </c>
    </row>
    <row r="23" spans="1:12" s="110" customFormat="1" x14ac:dyDescent="0.2">
      <c r="A23" s="64" t="s">
        <v>259</v>
      </c>
      <c r="B23" s="65"/>
      <c r="C23" s="65">
        <v>-962687.078125</v>
      </c>
      <c r="D23" s="65">
        <v>943618.64038085938</v>
      </c>
      <c r="E23" s="65"/>
      <c r="F23" s="85"/>
      <c r="G23" s="85"/>
      <c r="H23" s="85"/>
      <c r="I23" s="65"/>
      <c r="J23" s="65">
        <v>44655.40625</v>
      </c>
      <c r="K23" s="65"/>
      <c r="L23" s="65">
        <f t="shared" si="2"/>
        <v>25586.968505859375</v>
      </c>
    </row>
    <row r="24" spans="1:12" s="110" customFormat="1" x14ac:dyDescent="0.2">
      <c r="A24" s="114" t="s">
        <v>326</v>
      </c>
      <c r="B24" s="65"/>
      <c r="C24" s="65"/>
      <c r="D24" s="65"/>
      <c r="E24" s="65"/>
      <c r="F24" s="85"/>
      <c r="G24" s="85"/>
      <c r="H24" s="85"/>
      <c r="I24" s="65"/>
      <c r="J24" s="65"/>
      <c r="K24" s="65"/>
      <c r="L24" s="65">
        <f t="shared" si="2"/>
        <v>0</v>
      </c>
    </row>
    <row r="25" spans="1:12" s="110" customFormat="1" x14ac:dyDescent="0.2">
      <c r="A25" s="64" t="s">
        <v>260</v>
      </c>
      <c r="B25" s="65">
        <v>-868017.375</v>
      </c>
      <c r="C25" s="65">
        <v>-320681.90625</v>
      </c>
      <c r="D25" s="65"/>
      <c r="E25" s="65">
        <v>-84533.9296875</v>
      </c>
      <c r="F25" s="85"/>
      <c r="G25" s="85"/>
      <c r="H25" s="85"/>
      <c r="I25" s="65"/>
      <c r="J25" s="65"/>
      <c r="K25" s="65"/>
      <c r="L25" s="65">
        <f t="shared" si="2"/>
        <v>-1273233.2109375</v>
      </c>
    </row>
    <row r="26" spans="1:12" s="110" customFormat="1" x14ac:dyDescent="0.2">
      <c r="A26" s="64" t="s">
        <v>261</v>
      </c>
      <c r="B26" s="65"/>
      <c r="C26" s="65"/>
      <c r="D26" s="65"/>
      <c r="E26" s="65"/>
      <c r="F26" s="85"/>
      <c r="G26" s="85"/>
      <c r="H26" s="85"/>
      <c r="I26" s="65">
        <v>225034</v>
      </c>
      <c r="J26" s="65"/>
      <c r="K26" s="65"/>
      <c r="L26" s="65">
        <f t="shared" si="2"/>
        <v>225034</v>
      </c>
    </row>
    <row r="27" spans="1:12" s="110" customFormat="1" x14ac:dyDescent="0.2">
      <c r="A27" s="64" t="s">
        <v>327</v>
      </c>
      <c r="B27" s="65"/>
      <c r="C27" s="65"/>
      <c r="D27" s="65"/>
      <c r="E27" s="65"/>
      <c r="F27" s="85"/>
      <c r="G27" s="85"/>
      <c r="H27" s="85"/>
      <c r="I27" s="65"/>
      <c r="J27" s="65"/>
      <c r="K27" s="65"/>
      <c r="L27" s="65">
        <f>SUM(B27:K27)</f>
        <v>0</v>
      </c>
    </row>
    <row r="28" spans="1:12" s="110" customFormat="1" x14ac:dyDescent="0.2">
      <c r="A28" s="64" t="s">
        <v>242</v>
      </c>
      <c r="C28" s="65"/>
      <c r="D28" s="65"/>
      <c r="E28" s="65"/>
      <c r="F28" s="65"/>
      <c r="G28" s="65"/>
      <c r="H28" s="65"/>
      <c r="I28" s="65"/>
      <c r="J28" s="65"/>
      <c r="K28" s="65"/>
      <c r="L28" s="65">
        <f t="shared" si="2"/>
        <v>0</v>
      </c>
    </row>
    <row r="29" spans="1:12" s="110" customFormat="1" x14ac:dyDescent="0.2">
      <c r="A29" s="64" t="s">
        <v>270</v>
      </c>
      <c r="B29" s="65"/>
      <c r="C29" s="65"/>
      <c r="D29" s="65"/>
      <c r="E29" s="65"/>
      <c r="F29" s="85"/>
      <c r="G29" s="85"/>
      <c r="H29" s="85"/>
      <c r="I29" s="65"/>
      <c r="J29" s="65">
        <v>78910.1953125</v>
      </c>
      <c r="K29" s="65"/>
      <c r="L29" s="65">
        <f t="shared" si="2"/>
        <v>78910.1953125</v>
      </c>
    </row>
    <row r="30" spans="1:12" s="110" customFormat="1" x14ac:dyDescent="0.2">
      <c r="A30" s="64" t="s">
        <v>242</v>
      </c>
      <c r="B30" s="115"/>
      <c r="C30" s="65"/>
      <c r="D30" s="65"/>
      <c r="E30" s="65"/>
      <c r="F30" s="65"/>
      <c r="G30" s="65"/>
      <c r="H30" s="65"/>
      <c r="I30" s="65"/>
      <c r="J30" s="65"/>
      <c r="K30" s="65"/>
      <c r="L30" s="65"/>
    </row>
    <row r="31" spans="1:12" s="111" customFormat="1" x14ac:dyDescent="0.2">
      <c r="A31" s="70" t="s">
        <v>328</v>
      </c>
      <c r="B31" s="84">
        <f>+B33+B49+B58+B64</f>
        <v>410371.33584594727</v>
      </c>
      <c r="C31" s="84">
        <f t="shared" ref="C31:K31" si="3">+C33+C49+C58+C64</f>
        <v>0</v>
      </c>
      <c r="D31" s="84">
        <f t="shared" si="3"/>
        <v>1106067.2299564602</v>
      </c>
      <c r="E31" s="84">
        <f t="shared" si="3"/>
        <v>123009.90365219116</v>
      </c>
      <c r="F31" s="84">
        <f t="shared" si="3"/>
        <v>0</v>
      </c>
      <c r="G31" s="84">
        <f t="shared" si="3"/>
        <v>0</v>
      </c>
      <c r="H31" s="84">
        <v>3354</v>
      </c>
      <c r="I31" s="84">
        <f t="shared" si="3"/>
        <v>432151</v>
      </c>
      <c r="J31" s="84">
        <f t="shared" si="3"/>
        <v>776157.81963348389</v>
      </c>
      <c r="K31" s="84">
        <f t="shared" si="3"/>
        <v>0</v>
      </c>
      <c r="L31" s="84">
        <f>+L33+L49+L58+L64</f>
        <v>2851111.2890880825</v>
      </c>
    </row>
    <row r="32" spans="1:12" s="110" customFormat="1" x14ac:dyDescent="0.2">
      <c r="A32" s="64" t="s">
        <v>242</v>
      </c>
      <c r="B32" s="65"/>
      <c r="C32" s="65"/>
      <c r="D32" s="65"/>
      <c r="E32" s="65"/>
      <c r="F32" s="65"/>
      <c r="G32" s="65"/>
      <c r="H32" s="65"/>
      <c r="I32" s="65"/>
      <c r="J32" s="65"/>
      <c r="K32" s="65"/>
      <c r="L32" s="65"/>
    </row>
    <row r="33" spans="1:12" s="65" customFormat="1" x14ac:dyDescent="0.2">
      <c r="A33" s="78" t="s">
        <v>272</v>
      </c>
      <c r="B33" s="65">
        <f>SUM(B34:B47)-B36</f>
        <v>328385.68173217773</v>
      </c>
      <c r="C33" s="65">
        <f>SUM(C34:C47)-C36</f>
        <v>0</v>
      </c>
      <c r="D33" s="65">
        <f>SUM(D34:D47)-D36</f>
        <v>91220.099930763245</v>
      </c>
      <c r="E33" s="65">
        <f>SUM(E34:E47)-E36</f>
        <v>121600.09603500366</v>
      </c>
      <c r="F33" s="65">
        <f t="shared" ref="F33:H33" si="4">SUM(F34:F47)</f>
        <v>0</v>
      </c>
      <c r="G33" s="65">
        <f t="shared" si="4"/>
        <v>0</v>
      </c>
      <c r="H33" s="65">
        <f t="shared" si="4"/>
        <v>0</v>
      </c>
      <c r="I33" s="65">
        <v>385179.04</v>
      </c>
      <c r="J33" s="65">
        <f>SUM(J34:J47)-J36</f>
        <v>400698.22477722168</v>
      </c>
      <c r="K33" s="65">
        <f>SUM(K34:K47)-K36</f>
        <v>0</v>
      </c>
      <c r="L33" s="65">
        <f>SUM(L34:L47)-L36</f>
        <v>1327083.1424751664</v>
      </c>
    </row>
    <row r="34" spans="1:12" s="65" customFormat="1" x14ac:dyDescent="0.2">
      <c r="A34" s="64" t="s">
        <v>273</v>
      </c>
      <c r="B34" s="65">
        <v>79554.568359375</v>
      </c>
      <c r="E34" s="65">
        <v>36941.72119140625</v>
      </c>
      <c r="F34" s="85"/>
      <c r="G34" s="85"/>
      <c r="H34" s="85"/>
      <c r="J34" s="65">
        <v>83332.078125</v>
      </c>
      <c r="L34" s="65">
        <f t="shared" ref="L34:L47" si="5">SUM(B34:K34)</f>
        <v>199828.36767578125</v>
      </c>
    </row>
    <row r="35" spans="1:12" s="65" customFormat="1" x14ac:dyDescent="0.2">
      <c r="A35" s="64" t="s">
        <v>274</v>
      </c>
      <c r="B35" s="65">
        <v>60401.484375</v>
      </c>
      <c r="E35" s="65">
        <v>51187.88525390625</v>
      </c>
      <c r="F35" s="85"/>
      <c r="G35" s="85"/>
      <c r="H35" s="85"/>
      <c r="J35" s="65">
        <v>35118.515625</v>
      </c>
      <c r="L35" s="65">
        <f t="shared" si="5"/>
        <v>146707.88525390625</v>
      </c>
    </row>
    <row r="36" spans="1:12" s="119" customFormat="1" x14ac:dyDescent="0.2">
      <c r="A36" s="116" t="s">
        <v>329</v>
      </c>
      <c r="B36" s="117"/>
      <c r="C36" s="117"/>
      <c r="D36" s="117"/>
      <c r="E36" s="117"/>
      <c r="F36" s="118"/>
      <c r="G36" s="118"/>
      <c r="H36" s="118"/>
      <c r="I36" s="117"/>
      <c r="J36" s="117"/>
      <c r="K36" s="117"/>
      <c r="L36" s="117">
        <f t="shared" si="5"/>
        <v>0</v>
      </c>
    </row>
    <row r="37" spans="1:12" s="65" customFormat="1" x14ac:dyDescent="0.2">
      <c r="A37" s="64" t="s">
        <v>275</v>
      </c>
      <c r="B37" s="65">
        <v>15383.9794921875</v>
      </c>
      <c r="E37" s="65">
        <v>2083.27197265625</v>
      </c>
      <c r="F37" s="85"/>
      <c r="G37" s="85"/>
      <c r="H37" s="85"/>
      <c r="J37" s="65">
        <v>59040.46484375</v>
      </c>
      <c r="L37" s="65">
        <f t="shared" si="5"/>
        <v>76507.71630859375</v>
      </c>
    </row>
    <row r="38" spans="1:12" s="65" customFormat="1" x14ac:dyDescent="0.2">
      <c r="A38" s="64" t="s">
        <v>276</v>
      </c>
      <c r="B38" s="65">
        <v>34803.703125</v>
      </c>
      <c r="E38" s="65">
        <v>15532.703216552734</v>
      </c>
      <c r="F38" s="85"/>
      <c r="G38" s="85"/>
      <c r="H38" s="85"/>
      <c r="J38" s="65">
        <v>7627.6796875</v>
      </c>
      <c r="L38" s="65">
        <f t="shared" si="5"/>
        <v>57964.086029052734</v>
      </c>
    </row>
    <row r="39" spans="1:12" s="65" customFormat="1" x14ac:dyDescent="0.2">
      <c r="A39" s="64" t="s">
        <v>277</v>
      </c>
      <c r="E39" s="65">
        <v>671.36700439453125</v>
      </c>
      <c r="F39" s="85"/>
      <c r="G39" s="85"/>
      <c r="H39" s="85"/>
      <c r="J39" s="65">
        <v>133.35176086425781</v>
      </c>
      <c r="L39" s="65">
        <f t="shared" si="5"/>
        <v>804.71876525878906</v>
      </c>
    </row>
    <row r="40" spans="1:12" s="65" customFormat="1" x14ac:dyDescent="0.2">
      <c r="A40" s="64" t="s">
        <v>278</v>
      </c>
      <c r="E40" s="65">
        <v>1745.1530151367188</v>
      </c>
      <c r="F40" s="85"/>
      <c r="G40" s="85"/>
      <c r="H40" s="85"/>
      <c r="J40" s="65">
        <v>191.62826538085938</v>
      </c>
      <c r="L40" s="65">
        <f t="shared" si="5"/>
        <v>1936.7812805175781</v>
      </c>
    </row>
    <row r="41" spans="1:12" s="65" customFormat="1" x14ac:dyDescent="0.2">
      <c r="A41" s="64" t="s">
        <v>279</v>
      </c>
      <c r="B41" s="65">
        <v>247.21200561523438</v>
      </c>
      <c r="D41" s="65">
        <v>58396.911472320557</v>
      </c>
      <c r="E41" s="65">
        <v>249.12399291992188</v>
      </c>
      <c r="F41" s="85"/>
      <c r="G41" s="85"/>
      <c r="H41" s="85"/>
      <c r="J41" s="65">
        <v>105561.90625</v>
      </c>
      <c r="L41" s="65">
        <f t="shared" si="5"/>
        <v>164455.15372085571</v>
      </c>
    </row>
    <row r="42" spans="1:12" s="65" customFormat="1" x14ac:dyDescent="0.2">
      <c r="A42" s="64" t="s">
        <v>280</v>
      </c>
      <c r="E42" s="65">
        <v>4135.44677734375</v>
      </c>
      <c r="F42" s="85"/>
      <c r="G42" s="85"/>
      <c r="H42" s="85"/>
      <c r="J42" s="65">
        <v>2681.120849609375</v>
      </c>
      <c r="L42" s="65">
        <f t="shared" si="5"/>
        <v>6816.567626953125</v>
      </c>
    </row>
    <row r="43" spans="1:12" s="65" customFormat="1" x14ac:dyDescent="0.2">
      <c r="A43" s="64" t="s">
        <v>281</v>
      </c>
      <c r="E43" s="65">
        <v>4439.8292846679688</v>
      </c>
      <c r="F43" s="85"/>
      <c r="G43" s="85"/>
      <c r="H43" s="85"/>
      <c r="J43" s="65">
        <v>4988.48193359375</v>
      </c>
      <c r="L43" s="65">
        <f t="shared" si="5"/>
        <v>9428.3112182617188</v>
      </c>
    </row>
    <row r="44" spans="1:12" s="65" customFormat="1" x14ac:dyDescent="0.2">
      <c r="A44" s="64" t="s">
        <v>282</v>
      </c>
      <c r="F44" s="85"/>
      <c r="G44" s="85"/>
      <c r="H44" s="85"/>
      <c r="J44" s="65">
        <v>1091.980712890625</v>
      </c>
      <c r="L44" s="65">
        <f t="shared" si="5"/>
        <v>1091.980712890625</v>
      </c>
    </row>
    <row r="45" spans="1:12" s="65" customFormat="1" x14ac:dyDescent="0.2">
      <c r="A45" s="64" t="s">
        <v>283</v>
      </c>
      <c r="D45" s="65">
        <v>5456.644024848938</v>
      </c>
      <c r="F45" s="85"/>
      <c r="G45" s="85"/>
      <c r="H45" s="85"/>
      <c r="J45" s="65">
        <v>522.44671630859375</v>
      </c>
      <c r="L45" s="65">
        <f t="shared" si="5"/>
        <v>5979.0907411575317</v>
      </c>
    </row>
    <row r="46" spans="1:12" s="65" customFormat="1" x14ac:dyDescent="0.2">
      <c r="A46" s="64" t="s">
        <v>284</v>
      </c>
      <c r="E46" s="65">
        <v>12.034999847412109</v>
      </c>
      <c r="F46" s="85"/>
      <c r="G46" s="85"/>
      <c r="H46" s="85"/>
      <c r="J46" s="65">
        <v>511.92156982421875</v>
      </c>
      <c r="L46" s="65">
        <f t="shared" si="5"/>
        <v>523.95656967163086</v>
      </c>
    </row>
    <row r="47" spans="1:12" s="65" customFormat="1" x14ac:dyDescent="0.2">
      <c r="A47" s="64" t="s">
        <v>285</v>
      </c>
      <c r="B47" s="65">
        <v>137994.734375</v>
      </c>
      <c r="D47" s="65">
        <v>27366.54443359375</v>
      </c>
      <c r="E47" s="65">
        <v>4601.559326171875</v>
      </c>
      <c r="F47" s="85"/>
      <c r="G47" s="85"/>
      <c r="H47" s="85"/>
      <c r="I47" s="65">
        <v>385179.04</v>
      </c>
      <c r="J47" s="65">
        <v>99896.6484375</v>
      </c>
      <c r="L47" s="65">
        <f t="shared" si="5"/>
        <v>655038.52657226566</v>
      </c>
    </row>
    <row r="48" spans="1:12" s="65" customFormat="1" x14ac:dyDescent="0.2">
      <c r="A48" s="64" t="s">
        <v>242</v>
      </c>
      <c r="B48" s="110"/>
    </row>
    <row r="49" spans="1:12" s="84" customFormat="1" x14ac:dyDescent="0.2">
      <c r="A49" s="78" t="s">
        <v>286</v>
      </c>
      <c r="B49" s="84">
        <f t="shared" ref="B49:L49" si="6">SUM(B50:B56)</f>
        <v>460.593017578125</v>
      </c>
      <c r="C49" s="84">
        <f t="shared" si="6"/>
        <v>0</v>
      </c>
      <c r="D49" s="84">
        <f t="shared" si="6"/>
        <v>785268.44908880163</v>
      </c>
      <c r="E49" s="84">
        <f t="shared" si="6"/>
        <v>0</v>
      </c>
      <c r="F49" s="84">
        <f t="shared" si="6"/>
        <v>0</v>
      </c>
      <c r="G49" s="84">
        <f t="shared" si="6"/>
        <v>0</v>
      </c>
      <c r="H49" s="84">
        <f t="shared" si="6"/>
        <v>0</v>
      </c>
      <c r="I49" s="84">
        <f t="shared" si="6"/>
        <v>0</v>
      </c>
      <c r="J49" s="84">
        <f t="shared" si="6"/>
        <v>12971.176887512207</v>
      </c>
      <c r="K49" s="84">
        <f t="shared" si="6"/>
        <v>0</v>
      </c>
      <c r="L49" s="84">
        <f t="shared" si="6"/>
        <v>798700.21899389196</v>
      </c>
    </row>
    <row r="50" spans="1:12" s="65" customFormat="1" x14ac:dyDescent="0.2">
      <c r="A50" s="64" t="s">
        <v>287</v>
      </c>
      <c r="D50" s="65">
        <v>63645.97314453125</v>
      </c>
      <c r="F50" s="85"/>
      <c r="G50" s="85"/>
      <c r="H50" s="85"/>
      <c r="L50" s="65">
        <f t="shared" ref="L50:L56" si="7">SUM(B50:K50)</f>
        <v>63645.97314453125</v>
      </c>
    </row>
    <row r="51" spans="1:12" s="65" customFormat="1" x14ac:dyDescent="0.2">
      <c r="A51" s="64" t="s">
        <v>288</v>
      </c>
      <c r="D51" s="65">
        <v>15724.3623046875</v>
      </c>
      <c r="F51" s="85"/>
      <c r="G51" s="85"/>
      <c r="H51" s="85"/>
      <c r="J51" s="65">
        <v>260.64962768554688</v>
      </c>
      <c r="L51" s="65">
        <f t="shared" si="7"/>
        <v>15985.011932373047</v>
      </c>
    </row>
    <row r="52" spans="1:12" s="65" customFormat="1" x14ac:dyDescent="0.2">
      <c r="A52" s="64" t="s">
        <v>289</v>
      </c>
      <c r="D52" s="65">
        <v>701807.00447463989</v>
      </c>
      <c r="F52" s="85"/>
      <c r="G52" s="85"/>
      <c r="H52" s="85"/>
      <c r="J52" s="65">
        <v>118.07999420166016</v>
      </c>
      <c r="L52" s="65">
        <f t="shared" si="7"/>
        <v>701925.08446884155</v>
      </c>
    </row>
    <row r="53" spans="1:12" s="65" customFormat="1" x14ac:dyDescent="0.2">
      <c r="A53" s="64" t="s">
        <v>290</v>
      </c>
      <c r="D53" s="65">
        <v>4091.1091649429873</v>
      </c>
      <c r="F53" s="85"/>
      <c r="G53" s="85"/>
      <c r="H53" s="85"/>
      <c r="J53" s="65">
        <v>11441.375</v>
      </c>
      <c r="L53" s="65">
        <f t="shared" si="7"/>
        <v>15532.484164942987</v>
      </c>
    </row>
    <row r="54" spans="1:12" s="65" customFormat="1" x14ac:dyDescent="0.2">
      <c r="A54" s="64" t="s">
        <v>291</v>
      </c>
      <c r="F54" s="85"/>
      <c r="G54" s="85"/>
      <c r="H54" s="85"/>
      <c r="J54" s="65">
        <v>300.9862060546875</v>
      </c>
      <c r="L54" s="65">
        <f t="shared" si="7"/>
        <v>300.9862060546875</v>
      </c>
    </row>
    <row r="55" spans="1:12" s="65" customFormat="1" x14ac:dyDescent="0.2">
      <c r="A55" s="64" t="s">
        <v>292</v>
      </c>
      <c r="F55" s="85"/>
      <c r="G55" s="85"/>
      <c r="H55" s="85"/>
      <c r="L55" s="65">
        <f t="shared" si="7"/>
        <v>0</v>
      </c>
    </row>
    <row r="56" spans="1:12" s="65" customFormat="1" x14ac:dyDescent="0.2">
      <c r="A56" s="64" t="s">
        <v>293</v>
      </c>
      <c r="B56" s="65">
        <v>460.593017578125</v>
      </c>
      <c r="J56" s="65">
        <v>850.0860595703125</v>
      </c>
      <c r="L56" s="65">
        <f t="shared" si="7"/>
        <v>1310.6790771484375</v>
      </c>
    </row>
    <row r="57" spans="1:12" s="65" customFormat="1" x14ac:dyDescent="0.2">
      <c r="A57" s="64" t="s">
        <v>242</v>
      </c>
      <c r="B57" s="110"/>
    </row>
    <row r="58" spans="1:12" s="84" customFormat="1" x14ac:dyDescent="0.2">
      <c r="A58" s="78" t="s">
        <v>294</v>
      </c>
      <c r="B58" s="84">
        <f>SUM(B59:B62)</f>
        <v>81525.061096191406</v>
      </c>
      <c r="C58" s="84">
        <f t="shared" ref="C58:K58" si="8">SUM(C59:C62)</f>
        <v>0</v>
      </c>
      <c r="D58" s="84">
        <f>SUM(D59:D62)</f>
        <v>217527.11682510376</v>
      </c>
      <c r="E58" s="84">
        <f>SUM(E59:E62)</f>
        <v>1409.8076171875</v>
      </c>
      <c r="F58" s="84">
        <f t="shared" si="8"/>
        <v>0</v>
      </c>
      <c r="G58" s="84">
        <f t="shared" si="8"/>
        <v>0</v>
      </c>
      <c r="H58" s="84">
        <v>3354</v>
      </c>
      <c r="I58" s="84">
        <v>46971.96</v>
      </c>
      <c r="J58" s="84">
        <f>SUM(J59:J62)</f>
        <v>362488.41796875</v>
      </c>
      <c r="K58" s="84">
        <f t="shared" si="8"/>
        <v>0</v>
      </c>
      <c r="L58" s="84">
        <f>SUM(L59:L62)</f>
        <v>713276.36350723263</v>
      </c>
    </row>
    <row r="59" spans="1:12" s="65" customFormat="1" x14ac:dyDescent="0.2">
      <c r="A59" s="64" t="s">
        <v>295</v>
      </c>
      <c r="B59" s="65">
        <v>647.19000244140625</v>
      </c>
      <c r="D59" s="65">
        <v>51415.764869689941</v>
      </c>
      <c r="F59" s="85"/>
      <c r="G59" s="85"/>
      <c r="H59" s="85"/>
      <c r="J59" s="65">
        <v>23442.16015625</v>
      </c>
      <c r="L59" s="65">
        <f>SUM(B59:K59)</f>
        <v>75505.115028381348</v>
      </c>
    </row>
    <row r="60" spans="1:12" s="65" customFormat="1" x14ac:dyDescent="0.2">
      <c r="A60" s="64" t="s">
        <v>296</v>
      </c>
      <c r="B60" s="65">
        <v>13717.53515625</v>
      </c>
      <c r="D60" s="65">
        <v>8338.4656066894531</v>
      </c>
      <c r="E60" s="65">
        <v>1196.0250244140625</v>
      </c>
      <c r="F60" s="85"/>
      <c r="G60" s="85"/>
      <c r="H60" s="85"/>
      <c r="J60" s="65">
        <v>134544.3125</v>
      </c>
      <c r="L60" s="65">
        <f>SUM(B60:K60)</f>
        <v>157796.33828735352</v>
      </c>
    </row>
    <row r="61" spans="1:12" s="65" customFormat="1" x14ac:dyDescent="0.2">
      <c r="A61" s="64" t="s">
        <v>297</v>
      </c>
      <c r="B61" s="65">
        <v>13717.53515625</v>
      </c>
      <c r="D61" s="65">
        <v>15036.98717880249</v>
      </c>
      <c r="E61" s="65">
        <v>213.7825927734375</v>
      </c>
      <c r="F61" s="85"/>
      <c r="G61" s="85"/>
      <c r="H61" s="85"/>
      <c r="I61" s="65">
        <v>46971.96</v>
      </c>
      <c r="J61" s="65">
        <v>178469.421875</v>
      </c>
      <c r="L61" s="65">
        <f>SUM(B61:K61)</f>
        <v>254409.68680282592</v>
      </c>
    </row>
    <row r="62" spans="1:12" s="65" customFormat="1" x14ac:dyDescent="0.2">
      <c r="A62" s="64" t="s">
        <v>298</v>
      </c>
      <c r="B62" s="65">
        <v>53442.80078125</v>
      </c>
      <c r="D62" s="65">
        <v>142735.89916992188</v>
      </c>
      <c r="F62" s="85"/>
      <c r="G62" s="85"/>
      <c r="H62" s="85">
        <v>3354</v>
      </c>
      <c r="J62" s="65">
        <v>26032.5234375</v>
      </c>
      <c r="L62" s="65">
        <f>SUM(B62:K62)</f>
        <v>225565.22338867188</v>
      </c>
    </row>
    <row r="63" spans="1:12" s="65" customFormat="1" x14ac:dyDescent="0.2">
      <c r="A63" s="64" t="s">
        <v>242</v>
      </c>
      <c r="B63" s="110"/>
      <c r="F63" s="85"/>
      <c r="G63" s="85"/>
      <c r="H63" s="85"/>
      <c r="L63" s="65">
        <f t="shared" ref="L63:L67" si="9">SUM(B63:K63)</f>
        <v>0</v>
      </c>
    </row>
    <row r="64" spans="1:12" s="84" customFormat="1" x14ac:dyDescent="0.2">
      <c r="A64" s="78" t="s">
        <v>299</v>
      </c>
      <c r="D64" s="84">
        <f>SUM(D65:D66)</f>
        <v>12051.564111791551</v>
      </c>
      <c r="E64" s="84">
        <f>SUM(E65:E66)</f>
        <v>0</v>
      </c>
      <c r="F64" s="84">
        <f t="shared" ref="F64:K64" si="10">SUM(F65:F66)</f>
        <v>0</v>
      </c>
      <c r="G64" s="84">
        <f t="shared" si="10"/>
        <v>0</v>
      </c>
      <c r="H64" s="84">
        <f t="shared" si="10"/>
        <v>0</v>
      </c>
      <c r="I64" s="84">
        <f t="shared" si="10"/>
        <v>0</v>
      </c>
      <c r="J64" s="84">
        <f t="shared" si="10"/>
        <v>0</v>
      </c>
      <c r="K64" s="84">
        <f t="shared" si="10"/>
        <v>0</v>
      </c>
      <c r="L64" s="84">
        <f t="shared" si="9"/>
        <v>12051.564111791551</v>
      </c>
    </row>
    <row r="65" spans="1:12" s="65" customFormat="1" x14ac:dyDescent="0.2">
      <c r="A65" s="64" t="s">
        <v>300</v>
      </c>
      <c r="D65" s="65">
        <v>10654.788929067552</v>
      </c>
      <c r="F65" s="85"/>
      <c r="G65" s="85"/>
      <c r="H65" s="85"/>
      <c r="L65" s="65">
        <f>SUM(B65:K65)</f>
        <v>10654.788929067552</v>
      </c>
    </row>
    <row r="66" spans="1:12" s="65" customFormat="1" x14ac:dyDescent="0.2">
      <c r="A66" s="64" t="s">
        <v>301</v>
      </c>
      <c r="D66" s="65">
        <v>1396.775182723999</v>
      </c>
      <c r="F66" s="85"/>
      <c r="G66" s="85"/>
      <c r="H66" s="85"/>
      <c r="L66" s="65">
        <f t="shared" si="9"/>
        <v>1396.775182723999</v>
      </c>
    </row>
    <row r="67" spans="1:12" s="65" customFormat="1" x14ac:dyDescent="0.2">
      <c r="A67" s="64" t="s">
        <v>330</v>
      </c>
      <c r="F67" s="85"/>
      <c r="G67" s="85"/>
      <c r="H67" s="85"/>
      <c r="L67" s="65">
        <f t="shared" si="9"/>
        <v>0</v>
      </c>
    </row>
    <row r="68" spans="1:12" s="110" customFormat="1" x14ac:dyDescent="0.2">
      <c r="A68" s="64" t="s">
        <v>242</v>
      </c>
      <c r="B68" s="65"/>
      <c r="C68" s="65"/>
      <c r="D68" s="65"/>
      <c r="E68" s="65"/>
      <c r="F68" s="65"/>
      <c r="G68" s="65"/>
      <c r="H68" s="65"/>
      <c r="I68" s="65"/>
      <c r="J68" s="65"/>
      <c r="K68" s="65"/>
      <c r="L68" s="65"/>
    </row>
    <row r="69" spans="1:12" s="65" customFormat="1" x14ac:dyDescent="0.2">
      <c r="A69" s="64" t="s">
        <v>242</v>
      </c>
      <c r="F69" s="85"/>
      <c r="G69" s="85"/>
      <c r="H69" s="85"/>
    </row>
    <row r="70" spans="1:12" s="84" customFormat="1" x14ac:dyDescent="0.2">
      <c r="A70" s="78" t="s">
        <v>304</v>
      </c>
      <c r="B70" s="128">
        <f>SUM(B71:B74)</f>
        <v>214548.3061328695</v>
      </c>
      <c r="C70" s="128">
        <f t="shared" ref="C70:K70" si="11">SUM(C71:C74)</f>
        <v>0</v>
      </c>
      <c r="D70" s="128">
        <f t="shared" si="11"/>
        <v>3709</v>
      </c>
      <c r="E70" s="128">
        <f t="shared" si="11"/>
        <v>0</v>
      </c>
      <c r="F70" s="128">
        <f t="shared" si="11"/>
        <v>13793.999666417063</v>
      </c>
      <c r="G70" s="128">
        <f t="shared" si="11"/>
        <v>2106.8899976513449</v>
      </c>
      <c r="H70" s="128"/>
      <c r="I70" s="128">
        <f t="shared" si="11"/>
        <v>303</v>
      </c>
      <c r="J70" s="128">
        <f t="shared" si="11"/>
        <v>256952.29570787508</v>
      </c>
      <c r="K70" s="128">
        <f t="shared" si="11"/>
        <v>0</v>
      </c>
      <c r="L70" s="128">
        <f>SUM(L71:L74)</f>
        <v>491413.49150481302</v>
      </c>
    </row>
    <row r="71" spans="1:12" s="65" customFormat="1" x14ac:dyDescent="0.2">
      <c r="A71" s="64" t="s">
        <v>305</v>
      </c>
      <c r="B71" s="120">
        <v>204838</v>
      </c>
      <c r="C71" s="120"/>
      <c r="D71" s="120">
        <v>3709</v>
      </c>
      <c r="E71" s="120"/>
      <c r="F71" s="120">
        <v>13793.999666417063</v>
      </c>
      <c r="G71" s="120">
        <v>1162.83</v>
      </c>
      <c r="H71" s="120"/>
      <c r="I71" s="120">
        <v>0</v>
      </c>
      <c r="J71" s="85">
        <v>229121.8766684146</v>
      </c>
      <c r="K71" s="120"/>
      <c r="L71" s="120">
        <f>SUM(B71:K71)</f>
        <v>452625.70633483166</v>
      </c>
    </row>
    <row r="72" spans="1:12" s="65" customFormat="1" x14ac:dyDescent="0.2">
      <c r="A72" s="64" t="s">
        <v>306</v>
      </c>
      <c r="B72" s="120">
        <v>9710.3061328695185</v>
      </c>
      <c r="C72" s="120"/>
      <c r="D72" s="120"/>
      <c r="E72" s="120"/>
      <c r="F72" s="120"/>
      <c r="G72" s="120">
        <v>944.05999765134482</v>
      </c>
      <c r="H72" s="120"/>
      <c r="I72" s="120">
        <v>303</v>
      </c>
      <c r="J72" s="85">
        <v>27830.419039460485</v>
      </c>
      <c r="K72" s="120"/>
      <c r="L72" s="120">
        <f>SUM(B72:K72)</f>
        <v>38787.785169981347</v>
      </c>
    </row>
    <row r="73" spans="1:12" s="65" customFormat="1" x14ac:dyDescent="0.2">
      <c r="A73" s="64" t="s">
        <v>307</v>
      </c>
      <c r="B73" s="120"/>
      <c r="C73" s="120"/>
      <c r="D73" s="120"/>
      <c r="E73" s="120"/>
      <c r="F73" s="120"/>
      <c r="G73" s="120"/>
      <c r="H73" s="120"/>
      <c r="I73" s="120"/>
      <c r="J73" s="85"/>
      <c r="K73" s="85"/>
      <c r="L73" s="120">
        <f>SUM(B73:K73)</f>
        <v>0</v>
      </c>
    </row>
    <row r="74" spans="1:12" s="65" customFormat="1" x14ac:dyDescent="0.2">
      <c r="A74" s="64" t="s">
        <v>308</v>
      </c>
      <c r="B74" s="120"/>
      <c r="C74" s="120"/>
      <c r="D74" s="120"/>
      <c r="E74" s="120"/>
      <c r="F74" s="120"/>
      <c r="G74" s="120"/>
      <c r="H74" s="120"/>
      <c r="I74" s="120"/>
      <c r="J74" s="85"/>
      <c r="K74" s="120"/>
      <c r="L74" s="120">
        <f>SUM(B74:K74)</f>
        <v>0</v>
      </c>
    </row>
    <row r="75" spans="1:12" s="65" customFormat="1" x14ac:dyDescent="0.2">
      <c r="A75" s="64" t="s">
        <v>242</v>
      </c>
      <c r="B75" s="110"/>
    </row>
    <row r="76" spans="1:12" s="65" customFormat="1" x14ac:dyDescent="0.2">
      <c r="A76" s="78" t="s">
        <v>309</v>
      </c>
      <c r="K76" s="85"/>
    </row>
    <row r="77" spans="1:12" s="65" customFormat="1" x14ac:dyDescent="0.2">
      <c r="A77" s="64" t="s">
        <v>310</v>
      </c>
      <c r="K77" s="85"/>
    </row>
    <row r="78" spans="1:12" s="65" customFormat="1" x14ac:dyDescent="0.2">
      <c r="A78" s="64" t="s">
        <v>311</v>
      </c>
      <c r="K78" s="85"/>
    </row>
    <row r="79" spans="1:12" s="65" customFormat="1" x14ac:dyDescent="0.2">
      <c r="A79" s="64" t="s">
        <v>312</v>
      </c>
      <c r="K79" s="85"/>
    </row>
    <row r="80" spans="1:12" s="65" customFormat="1" x14ac:dyDescent="0.2">
      <c r="A80" s="64" t="s">
        <v>313</v>
      </c>
      <c r="B80" s="65">
        <f>SUM(B76:B79)</f>
        <v>0</v>
      </c>
      <c r="C80" s="65">
        <f t="shared" ref="C80:L80" si="12">SUM(C76:C79)</f>
        <v>0</v>
      </c>
      <c r="D80" s="65">
        <f t="shared" si="12"/>
        <v>0</v>
      </c>
      <c r="E80" s="65">
        <f t="shared" si="12"/>
        <v>0</v>
      </c>
      <c r="F80" s="65">
        <f t="shared" si="12"/>
        <v>0</v>
      </c>
      <c r="G80" s="65">
        <f t="shared" si="12"/>
        <v>0</v>
      </c>
      <c r="H80" s="65">
        <f t="shared" si="12"/>
        <v>0</v>
      </c>
      <c r="I80" s="65">
        <f t="shared" si="12"/>
        <v>0</v>
      </c>
      <c r="J80" s="65">
        <f t="shared" si="12"/>
        <v>0</v>
      </c>
      <c r="K80" s="65">
        <f t="shared" si="12"/>
        <v>0</v>
      </c>
      <c r="L80" s="65">
        <f t="shared" si="12"/>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40" sqref="A40"/>
    </sheetView>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B2" sqref="B1:B1048576"/>
    </sheetView>
  </sheetViews>
  <sheetFormatPr defaultColWidth="9.140625" defaultRowHeight="12.75" x14ac:dyDescent="0.2"/>
  <cols>
    <col min="1" max="1" width="36.7109375" bestFit="1" customWidth="1"/>
    <col min="2" max="3" width="14.7109375" customWidth="1"/>
    <col min="4" max="4" width="16.7109375" customWidth="1"/>
    <col min="5" max="56" width="14.7109375" customWidth="1"/>
    <col min="57" max="57" width="14.7109375" style="87" customWidth="1"/>
  </cols>
  <sheetData>
    <row r="1" spans="1:97" ht="26.25" x14ac:dyDescent="0.4">
      <c r="A1" s="140" t="s">
        <v>363</v>
      </c>
      <c r="B1" s="14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
      <c r="A6" s="64" t="s">
        <v>235</v>
      </c>
      <c r="B6" s="65">
        <f t="shared" ref="B6:B11" si="0">+D6+E6+F6</f>
        <v>561116433.73646402</v>
      </c>
      <c r="C6" s="65"/>
      <c r="D6" s="65">
        <v>2751301.0884140627</v>
      </c>
      <c r="E6" s="65">
        <v>558365132.64804995</v>
      </c>
      <c r="F6" s="65"/>
      <c r="G6" s="65"/>
      <c r="H6" s="65"/>
      <c r="I6" s="66"/>
      <c r="J6" s="65"/>
      <c r="K6" s="65"/>
      <c r="L6" s="65"/>
      <c r="M6" s="67"/>
      <c r="N6" s="65"/>
      <c r="O6" s="65"/>
      <c r="P6" s="65"/>
      <c r="Q6" s="65">
        <f t="shared" ref="Q6:Q11" si="1">SUM(R6:U6)</f>
        <v>1411069.8278193357</v>
      </c>
      <c r="R6" s="65">
        <v>1411069.8278193357</v>
      </c>
      <c r="S6" s="65"/>
      <c r="T6" s="65"/>
      <c r="U6" s="65"/>
      <c r="V6" s="67">
        <v>2142753.9642773438</v>
      </c>
      <c r="W6" s="65">
        <f t="shared" ref="W6:W11" si="2">SUM(X6:AB6)</f>
        <v>534597.29685058596</v>
      </c>
      <c r="X6" s="65">
        <v>534597.29685058596</v>
      </c>
      <c r="Y6" s="65"/>
      <c r="Z6" s="65"/>
      <c r="AA6" s="65"/>
      <c r="AB6" s="65"/>
      <c r="AC6" s="66"/>
      <c r="AD6" s="65"/>
      <c r="AE6" s="65"/>
      <c r="AF6" s="65"/>
      <c r="AG6" s="65"/>
      <c r="AH6" s="65"/>
      <c r="AI6" s="65"/>
      <c r="AJ6" s="65"/>
      <c r="AK6" s="65"/>
      <c r="AL6" s="65"/>
      <c r="AM6" s="65">
        <v>608298.5576171875</v>
      </c>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
      <c r="A7" s="64" t="s">
        <v>236</v>
      </c>
      <c r="B7" s="65">
        <f t="shared" si="0"/>
        <v>0</v>
      </c>
      <c r="C7" s="65"/>
      <c r="D7" s="65"/>
      <c r="E7" s="65"/>
      <c r="F7" s="65"/>
      <c r="G7" s="65"/>
      <c r="H7" s="65"/>
      <c r="I7" s="65"/>
      <c r="J7" s="65"/>
      <c r="K7" s="65"/>
      <c r="L7" s="65"/>
      <c r="M7" s="67"/>
      <c r="N7" s="65"/>
      <c r="O7" s="65"/>
      <c r="P7" s="65"/>
      <c r="Q7" s="65">
        <f t="shared" si="1"/>
        <v>0</v>
      </c>
      <c r="R7" s="65"/>
      <c r="S7" s="65"/>
      <c r="T7" s="65"/>
      <c r="U7" s="65"/>
      <c r="V7" s="67"/>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
      <c r="A8" s="64" t="s">
        <v>237</v>
      </c>
      <c r="B8" s="65">
        <f t="shared" si="0"/>
        <v>2296222.4472458982</v>
      </c>
      <c r="C8" s="65"/>
      <c r="D8" s="65"/>
      <c r="E8" s="65">
        <v>2296222.4472458982</v>
      </c>
      <c r="F8" s="65"/>
      <c r="G8" s="65"/>
      <c r="H8" s="65"/>
      <c r="I8" s="65"/>
      <c r="J8" s="65"/>
      <c r="K8" s="65"/>
      <c r="L8" s="65"/>
      <c r="M8" s="67"/>
      <c r="N8" s="65"/>
      <c r="O8" s="65"/>
      <c r="P8" s="65"/>
      <c r="Q8" s="65">
        <f t="shared" si="1"/>
        <v>0</v>
      </c>
      <c r="R8" s="65"/>
      <c r="S8" s="65"/>
      <c r="T8" s="65"/>
      <c r="U8" s="65"/>
      <c r="V8" s="67">
        <v>7736086.4588437509</v>
      </c>
      <c r="W8" s="65">
        <f t="shared" si="2"/>
        <v>70006833.146249995</v>
      </c>
      <c r="X8" s="65">
        <v>70006833.146249995</v>
      </c>
      <c r="Y8" s="65"/>
      <c r="Z8" s="65"/>
      <c r="AA8" s="65"/>
      <c r="AB8" s="65"/>
      <c r="AC8" s="65"/>
      <c r="AD8" s="65"/>
      <c r="AE8" s="65">
        <v>80243.094723144532</v>
      </c>
      <c r="AF8" s="65">
        <v>2800690.9735703124</v>
      </c>
      <c r="AG8" s="65"/>
      <c r="AH8" s="65"/>
      <c r="AI8" s="65"/>
      <c r="AJ8" s="65">
        <v>303.86950822830198</v>
      </c>
      <c r="AK8" s="65">
        <v>13974512.459375</v>
      </c>
      <c r="AL8" s="65"/>
      <c r="AM8" s="65"/>
      <c r="AN8" s="65"/>
      <c r="AO8" s="65">
        <v>14.104250541329383</v>
      </c>
      <c r="AP8" s="65">
        <v>23.207097262144089</v>
      </c>
      <c r="AQ8" s="65">
        <v>111.74224534034728</v>
      </c>
      <c r="AR8" s="65"/>
      <c r="AS8" s="65"/>
      <c r="AT8" s="65"/>
      <c r="AU8" s="65"/>
      <c r="AV8" s="65"/>
      <c r="AW8" s="65"/>
      <c r="AX8" s="65"/>
      <c r="AY8" s="65"/>
      <c r="AZ8" s="65"/>
      <c r="BA8" s="65"/>
      <c r="BB8" s="65"/>
      <c r="BC8" s="65"/>
      <c r="BD8" s="65"/>
      <c r="BE8" s="68"/>
    </row>
    <row r="9" spans="1:97" x14ac:dyDescent="0.2">
      <c r="A9" s="64" t="s">
        <v>238</v>
      </c>
      <c r="B9" s="65">
        <f t="shared" si="0"/>
        <v>-189132812.19672108</v>
      </c>
      <c r="C9" s="65"/>
      <c r="D9" s="65">
        <v>-2299742.6297460939</v>
      </c>
      <c r="E9" s="65">
        <v>-186833069.566975</v>
      </c>
      <c r="F9" s="65"/>
      <c r="G9" s="65"/>
      <c r="H9" s="65"/>
      <c r="I9" s="65"/>
      <c r="J9" s="65"/>
      <c r="K9" s="65"/>
      <c r="L9" s="65"/>
      <c r="M9" s="67"/>
      <c r="N9" s="65"/>
      <c r="O9" s="65"/>
      <c r="P9" s="65"/>
      <c r="Q9" s="65">
        <f t="shared" si="1"/>
        <v>0</v>
      </c>
      <c r="R9" s="65"/>
      <c r="S9" s="65"/>
      <c r="T9" s="65"/>
      <c r="U9" s="65"/>
      <c r="V9" s="67">
        <v>-43135.116632995603</v>
      </c>
      <c r="W9" s="65">
        <f t="shared" si="2"/>
        <v>0</v>
      </c>
      <c r="X9" s="65"/>
      <c r="Y9" s="65"/>
      <c r="Z9" s="65"/>
      <c r="AA9" s="65"/>
      <c r="AB9" s="65"/>
      <c r="AC9" s="65"/>
      <c r="AD9" s="65"/>
      <c r="AE9" s="65">
        <v>-103556.21653515624</v>
      </c>
      <c r="AF9" s="65">
        <v>-2408933.4345546872</v>
      </c>
      <c r="AG9" s="65"/>
      <c r="AH9" s="65"/>
      <c r="AI9" s="65"/>
      <c r="AJ9" s="65">
        <v>-178283.18155322265</v>
      </c>
      <c r="AK9" s="65">
        <v>-4176374.2710937499</v>
      </c>
      <c r="AL9" s="65"/>
      <c r="AM9" s="65"/>
      <c r="AN9" s="65">
        <v>-9174.1359237670895</v>
      </c>
      <c r="AO9" s="65">
        <v>-15.077974733710288</v>
      </c>
      <c r="AP9" s="65">
        <v>-419.7401465702057</v>
      </c>
      <c r="AQ9" s="65">
        <v>-67.659093153476718</v>
      </c>
      <c r="AR9" s="65"/>
      <c r="AS9" s="65"/>
      <c r="AT9" s="65"/>
      <c r="AU9" s="65"/>
      <c r="AV9" s="65"/>
      <c r="AW9" s="65"/>
      <c r="AX9" s="65"/>
      <c r="AY9" s="65"/>
      <c r="AZ9" s="65"/>
      <c r="BA9" s="65"/>
      <c r="BB9" s="65"/>
      <c r="BC9" s="65"/>
      <c r="BD9" s="65"/>
      <c r="BE9" s="68"/>
    </row>
    <row r="10" spans="1:97" x14ac:dyDescent="0.2">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x14ac:dyDescent="0.2">
      <c r="A11" s="64" t="s">
        <v>240</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
      <c r="A12" s="70" t="s">
        <v>241</v>
      </c>
      <c r="B12" s="71">
        <f t="shared" ref="B12:BE12" si="3">SUM(B6:B11)</f>
        <v>374279843.9869889</v>
      </c>
      <c r="C12" s="71">
        <f t="shared" si="3"/>
        <v>0</v>
      </c>
      <c r="D12" s="71">
        <f t="shared" si="3"/>
        <v>451558.45866796887</v>
      </c>
      <c r="E12" s="71">
        <f t="shared" si="3"/>
        <v>373828285.52832091</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1411069.8278193357</v>
      </c>
      <c r="R12" s="71">
        <f t="shared" si="3"/>
        <v>1411069.8278193357</v>
      </c>
      <c r="S12" s="71">
        <f t="shared" si="3"/>
        <v>0</v>
      </c>
      <c r="T12" s="71">
        <f t="shared" si="3"/>
        <v>0</v>
      </c>
      <c r="U12" s="71">
        <f t="shared" si="3"/>
        <v>0</v>
      </c>
      <c r="V12" s="72">
        <f t="shared" si="3"/>
        <v>9835705.3064880986</v>
      </c>
      <c r="W12" s="72">
        <f t="shared" si="3"/>
        <v>70541430.443100587</v>
      </c>
      <c r="X12" s="71">
        <f t="shared" si="3"/>
        <v>70541430.443100587</v>
      </c>
      <c r="Y12" s="71">
        <f t="shared" si="3"/>
        <v>0</v>
      </c>
      <c r="Z12" s="71">
        <f t="shared" si="3"/>
        <v>0</v>
      </c>
      <c r="AA12" s="71">
        <f t="shared" si="3"/>
        <v>0</v>
      </c>
      <c r="AB12" s="71">
        <f t="shared" si="3"/>
        <v>0</v>
      </c>
      <c r="AC12" s="71">
        <f t="shared" si="3"/>
        <v>0</v>
      </c>
      <c r="AD12" s="71">
        <f t="shared" si="3"/>
        <v>0</v>
      </c>
      <c r="AE12" s="71">
        <f t="shared" si="3"/>
        <v>-23313.121812011712</v>
      </c>
      <c r="AF12" s="71">
        <f t="shared" si="3"/>
        <v>391757.53901562514</v>
      </c>
      <c r="AG12" s="71">
        <f t="shared" si="3"/>
        <v>0</v>
      </c>
      <c r="AH12" s="71">
        <f t="shared" si="3"/>
        <v>0</v>
      </c>
      <c r="AI12" s="71">
        <f t="shared" si="3"/>
        <v>0</v>
      </c>
      <c r="AJ12" s="71">
        <f t="shared" si="3"/>
        <v>-177979.31204499435</v>
      </c>
      <c r="AK12" s="71">
        <f t="shared" si="3"/>
        <v>9798138.1882812493</v>
      </c>
      <c r="AL12" s="71">
        <f t="shared" si="3"/>
        <v>0</v>
      </c>
      <c r="AM12" s="71">
        <f t="shared" si="3"/>
        <v>608298.5576171875</v>
      </c>
      <c r="AN12" s="71">
        <f t="shared" si="3"/>
        <v>-9174.1359237670895</v>
      </c>
      <c r="AO12" s="71">
        <f t="shared" si="3"/>
        <v>-0.9737241923809048</v>
      </c>
      <c r="AP12" s="71">
        <f t="shared" si="3"/>
        <v>-396.53304930806161</v>
      </c>
      <c r="AQ12" s="71">
        <f t="shared" si="3"/>
        <v>44.083152186870564</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
      <c r="A15" s="64" t="s">
        <v>244</v>
      </c>
      <c r="B15" s="65">
        <f>-(B12+(B14+B17+B36+B49)-B51)</f>
        <v>-21692808.658598498</v>
      </c>
      <c r="C15" s="65">
        <f t="shared" ref="C15:AX15" si="4">-(C12+(C14+C17+C36+C49)-C51)</f>
        <v>0</v>
      </c>
      <c r="D15" s="65">
        <f t="shared" si="4"/>
        <v>-4.6233398548793048E-2</v>
      </c>
      <c r="E15" s="65">
        <f t="shared" si="4"/>
        <v>-21692808.612365082</v>
      </c>
      <c r="F15" s="65">
        <f t="shared" si="4"/>
        <v>0</v>
      </c>
      <c r="G15" s="65">
        <f t="shared" si="4"/>
        <v>0</v>
      </c>
      <c r="H15" s="65">
        <f t="shared" si="4"/>
        <v>0</v>
      </c>
      <c r="I15" s="65">
        <f t="shared" si="4"/>
        <v>0</v>
      </c>
      <c r="J15" s="65">
        <f t="shared" si="4"/>
        <v>0.21145507763139904</v>
      </c>
      <c r="K15" s="65">
        <f t="shared" si="4"/>
        <v>0</v>
      </c>
      <c r="L15" s="65">
        <f t="shared" si="4"/>
        <v>0</v>
      </c>
      <c r="M15" s="65">
        <f t="shared" si="4"/>
        <v>-119583.88031738275</v>
      </c>
      <c r="N15" s="65">
        <f t="shared" si="4"/>
        <v>-829104.37999999989</v>
      </c>
      <c r="O15" s="65">
        <f t="shared" si="4"/>
        <v>-2470412.4244335936</v>
      </c>
      <c r="P15" s="65">
        <f t="shared" si="4"/>
        <v>0</v>
      </c>
      <c r="Q15" s="65">
        <f t="shared" si="4"/>
        <v>0</v>
      </c>
      <c r="R15" s="65">
        <f t="shared" si="4"/>
        <v>0</v>
      </c>
      <c r="S15" s="65">
        <f t="shared" si="4"/>
        <v>0</v>
      </c>
      <c r="T15" s="65">
        <f t="shared" si="4"/>
        <v>0</v>
      </c>
      <c r="U15" s="65">
        <f t="shared" si="4"/>
        <v>0</v>
      </c>
      <c r="V15" s="65">
        <f t="shared" si="4"/>
        <v>-1946548.0088725546</v>
      </c>
      <c r="W15" s="65">
        <f>-(W12+(W14+W17+W36+W49)-W51)</f>
        <v>-26680383.091753706</v>
      </c>
      <c r="X15" s="65">
        <f t="shared" si="4"/>
        <v>-1.2418505847454071</v>
      </c>
      <c r="Y15" s="65">
        <f t="shared" si="4"/>
        <v>0</v>
      </c>
      <c r="Z15" s="65">
        <f t="shared" si="4"/>
        <v>0</v>
      </c>
      <c r="AA15" s="65">
        <f t="shared" si="4"/>
        <v>0</v>
      </c>
      <c r="AB15" s="65">
        <f t="shared" si="4"/>
        <v>-26680381.849903125</v>
      </c>
      <c r="AC15" s="65">
        <f t="shared" si="4"/>
        <v>-587618.64951562497</v>
      </c>
      <c r="AD15" s="65">
        <f t="shared" si="4"/>
        <v>0</v>
      </c>
      <c r="AE15" s="65">
        <f t="shared" si="4"/>
        <v>-623034.57503671665</v>
      </c>
      <c r="AF15" s="65">
        <f t="shared" si="4"/>
        <v>-324860.66531932354</v>
      </c>
      <c r="AG15" s="65">
        <f t="shared" si="4"/>
        <v>0</v>
      </c>
      <c r="AH15" s="65">
        <f t="shared" si="4"/>
        <v>0</v>
      </c>
      <c r="AI15" s="65">
        <f t="shared" si="4"/>
        <v>0</v>
      </c>
      <c r="AJ15" s="65">
        <f t="shared" si="4"/>
        <v>-2056825.2403122087</v>
      </c>
      <c r="AK15" s="65">
        <f t="shared" si="4"/>
        <v>1915829.2725708075</v>
      </c>
      <c r="AL15" s="65">
        <f t="shared" si="4"/>
        <v>0.10021401313133538</v>
      </c>
      <c r="AM15" s="65">
        <f t="shared" si="4"/>
        <v>-24204.904394531273</v>
      </c>
      <c r="AN15" s="65">
        <f t="shared" si="4"/>
        <v>-252939.39654693604</v>
      </c>
      <c r="AO15" s="65">
        <f t="shared" si="4"/>
        <v>-1591834.0012758074</v>
      </c>
      <c r="AP15" s="65">
        <f t="shared" si="4"/>
        <v>-1134765.4469116295</v>
      </c>
      <c r="AQ15" s="65">
        <f t="shared" si="4"/>
        <v>-42292.892881190775</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
      <c r="A17" s="70" t="s">
        <v>245</v>
      </c>
      <c r="B17" s="71">
        <f>SUM(B18:B34)</f>
        <v>-315319517.05531299</v>
      </c>
      <c r="C17" s="71">
        <f t="shared" ref="C17:BE17" si="5">SUM(C18:C34)</f>
        <v>0</v>
      </c>
      <c r="D17" s="71">
        <f t="shared" si="5"/>
        <v>-451558.41243457032</v>
      </c>
      <c r="E17" s="71">
        <f t="shared" si="5"/>
        <v>-314867958.64287841</v>
      </c>
      <c r="F17" s="71">
        <f t="shared" si="5"/>
        <v>0</v>
      </c>
      <c r="G17" s="71">
        <f t="shared" si="5"/>
        <v>0</v>
      </c>
      <c r="H17" s="71">
        <f t="shared" si="5"/>
        <v>0</v>
      </c>
      <c r="I17" s="71">
        <f t="shared" si="5"/>
        <v>0</v>
      </c>
      <c r="J17" s="71">
        <f t="shared" si="5"/>
        <v>610925.43896484422</v>
      </c>
      <c r="K17" s="71">
        <f t="shared" si="5"/>
        <v>0</v>
      </c>
      <c r="L17" s="71">
        <f t="shared" si="5"/>
        <v>0</v>
      </c>
      <c r="M17" s="72">
        <f t="shared" si="5"/>
        <v>1134594.7714257813</v>
      </c>
      <c r="N17" s="71">
        <f t="shared" si="5"/>
        <v>1129104.8599999999</v>
      </c>
      <c r="O17" s="71">
        <f t="shared" si="5"/>
        <v>5659046.415</v>
      </c>
      <c r="P17" s="71">
        <f t="shared" si="5"/>
        <v>0</v>
      </c>
      <c r="Q17" s="71">
        <f t="shared" si="5"/>
        <v>-1411069.8278193357</v>
      </c>
      <c r="R17" s="71">
        <f t="shared" si="5"/>
        <v>-1411069.8278193357</v>
      </c>
      <c r="S17" s="71">
        <f t="shared" si="5"/>
        <v>0</v>
      </c>
      <c r="T17" s="71">
        <f t="shared" si="5"/>
        <v>0</v>
      </c>
      <c r="U17" s="71">
        <f t="shared" si="5"/>
        <v>0</v>
      </c>
      <c r="V17" s="72">
        <f t="shared" si="5"/>
        <v>-4746664.6858828124</v>
      </c>
      <c r="W17" s="72">
        <f t="shared" si="5"/>
        <v>-43861047.35134688</v>
      </c>
      <c r="X17" s="71">
        <f t="shared" si="5"/>
        <v>-70541429.201250002</v>
      </c>
      <c r="Y17" s="71">
        <f t="shared" si="5"/>
        <v>0</v>
      </c>
      <c r="Z17" s="71">
        <f t="shared" si="5"/>
        <v>0</v>
      </c>
      <c r="AA17" s="71">
        <f t="shared" si="5"/>
        <v>0</v>
      </c>
      <c r="AB17" s="71">
        <f t="shared" si="5"/>
        <v>26680381.849903125</v>
      </c>
      <c r="AC17" s="71">
        <f t="shared" si="5"/>
        <v>293809.32475781249</v>
      </c>
      <c r="AD17" s="71">
        <f t="shared" si="5"/>
        <v>0</v>
      </c>
      <c r="AE17" s="71">
        <f t="shared" si="5"/>
        <v>1415501.4528125001</v>
      </c>
      <c r="AF17" s="71">
        <f t="shared" si="5"/>
        <v>26366263.628812499</v>
      </c>
      <c r="AG17" s="71">
        <f t="shared" si="5"/>
        <v>0</v>
      </c>
      <c r="AH17" s="71">
        <f t="shared" si="5"/>
        <v>0</v>
      </c>
      <c r="AI17" s="71">
        <f t="shared" si="5"/>
        <v>0</v>
      </c>
      <c r="AJ17" s="71">
        <f t="shared" si="5"/>
        <v>3597816.8286406249</v>
      </c>
      <c r="AK17" s="71">
        <f t="shared" si="5"/>
        <v>23516497.549999997</v>
      </c>
      <c r="AL17" s="71">
        <f t="shared" si="5"/>
        <v>1785107.5190957033</v>
      </c>
      <c r="AM17" s="71">
        <f t="shared" si="5"/>
        <v>-584093.65322265623</v>
      </c>
      <c r="AN17" s="71">
        <f t="shared" si="5"/>
        <v>262113.53247070313</v>
      </c>
      <c r="AO17" s="71">
        <f t="shared" si="5"/>
        <v>1591834.9749999999</v>
      </c>
      <c r="AP17" s="71">
        <f t="shared" si="5"/>
        <v>1135161.9799609375</v>
      </c>
      <c r="AQ17" s="71">
        <f t="shared" si="5"/>
        <v>42248.809729003908</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
      <c r="A18" s="64" t="s">
        <v>246</v>
      </c>
      <c r="B18" s="65">
        <f t="shared" ref="B18:B33" si="6">+D18+E18+F18</f>
        <v>-233786610.10282499</v>
      </c>
      <c r="C18" s="65"/>
      <c r="D18" s="65"/>
      <c r="E18" s="65">
        <v>-233786610.10282499</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v>-3296001.7687499998</v>
      </c>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
      <c r="A19" s="64" t="s">
        <v>247</v>
      </c>
      <c r="B19" s="65">
        <f t="shared" si="6"/>
        <v>-1154048.2448409179</v>
      </c>
      <c r="C19" s="65"/>
      <c r="D19" s="65"/>
      <c r="E19" s="65">
        <v>-1154048.2448409179</v>
      </c>
      <c r="F19" s="65"/>
      <c r="G19" s="65"/>
      <c r="H19" s="65"/>
      <c r="I19" s="65"/>
      <c r="J19" s="65"/>
      <c r="K19" s="65"/>
      <c r="L19" s="65"/>
      <c r="M19" s="67"/>
      <c r="N19" s="65"/>
      <c r="O19" s="65"/>
      <c r="P19" s="65"/>
      <c r="Q19" s="65">
        <f t="shared" si="7"/>
        <v>-1411069.8278193357</v>
      </c>
      <c r="R19" s="65">
        <v>-1411069.8278193357</v>
      </c>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
      <c r="A27" s="64" t="s">
        <v>254</v>
      </c>
      <c r="B27" s="65">
        <f t="shared" si="6"/>
        <v>-451558.41243457032</v>
      </c>
      <c r="C27" s="65"/>
      <c r="D27" s="65">
        <v>-451558.41243457032</v>
      </c>
      <c r="E27" s="65"/>
      <c r="F27" s="65"/>
      <c r="G27" s="65"/>
      <c r="H27" s="65"/>
      <c r="I27" s="65"/>
      <c r="J27" s="65">
        <v>4363754.4646093752</v>
      </c>
      <c r="K27" s="65"/>
      <c r="L27" s="65"/>
      <c r="M27" s="67"/>
      <c r="N27" s="65">
        <v>1129104.8599999999</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
      <c r="A28" s="64" t="s">
        <v>255</v>
      </c>
      <c r="B28" s="65">
        <f t="shared" si="6"/>
        <v>0</v>
      </c>
      <c r="C28" s="65"/>
      <c r="D28" s="65"/>
      <c r="E28" s="65"/>
      <c r="F28" s="65"/>
      <c r="G28" s="65"/>
      <c r="H28" s="65"/>
      <c r="I28" s="65"/>
      <c r="J28" s="65"/>
      <c r="K28" s="65"/>
      <c r="L28" s="65"/>
      <c r="M28" s="67">
        <v>1134594.7714257813</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
      <c r="A29" s="64" t="s">
        <v>256</v>
      </c>
      <c r="B29" s="65">
        <f t="shared" si="6"/>
        <v>0</v>
      </c>
      <c r="C29" s="65"/>
      <c r="D29" s="65"/>
      <c r="E29" s="65"/>
      <c r="F29" s="65"/>
      <c r="G29" s="65"/>
      <c r="H29" s="65"/>
      <c r="I29" s="65"/>
      <c r="J29" s="65">
        <v>-3752829.025644531</v>
      </c>
      <c r="K29" s="65"/>
      <c r="L29" s="65"/>
      <c r="M29" s="67"/>
      <c r="N29" s="65"/>
      <c r="O29" s="65">
        <v>5659046.415</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-70541429.201250002</v>
      </c>
      <c r="X32" s="65">
        <v>-70541429.201250002</v>
      </c>
      <c r="Y32" s="65"/>
      <c r="Z32" s="65"/>
      <c r="AA32" s="65"/>
      <c r="AB32" s="65"/>
      <c r="AC32" s="65">
        <v>293809.32475781249</v>
      </c>
      <c r="AD32" s="65"/>
      <c r="AE32" s="65">
        <v>1415501.4528125001</v>
      </c>
      <c r="AF32" s="65">
        <v>26366263.628812499</v>
      </c>
      <c r="AG32" s="65"/>
      <c r="AH32" s="65"/>
      <c r="AI32" s="65"/>
      <c r="AJ32" s="65">
        <v>3597816.8286406249</v>
      </c>
      <c r="AK32" s="65">
        <v>26812499.318749998</v>
      </c>
      <c r="AL32" s="65">
        <v>1785107.5190957033</v>
      </c>
      <c r="AM32" s="65">
        <v>-584093.65322265623</v>
      </c>
      <c r="AN32" s="65">
        <v>262113.53247070313</v>
      </c>
      <c r="AO32" s="65">
        <v>1591834.9749999999</v>
      </c>
      <c r="AP32" s="65">
        <v>1135161.9799609375</v>
      </c>
      <c r="AQ32" s="65">
        <v>42248.809729003908</v>
      </c>
      <c r="AR32" s="65"/>
      <c r="AS32" s="65"/>
      <c r="AT32" s="65"/>
      <c r="AU32" s="65"/>
      <c r="AV32" s="65"/>
      <c r="AW32" s="65"/>
      <c r="AX32" s="65"/>
      <c r="AY32" s="65"/>
      <c r="AZ32" s="65"/>
      <c r="BA32" s="65"/>
      <c r="BB32" s="65"/>
      <c r="BC32" s="65"/>
      <c r="BD32" s="65"/>
      <c r="BE32" s="68"/>
    </row>
    <row r="33" spans="1:57" x14ac:dyDescent="0.2">
      <c r="A33" s="64" t="s">
        <v>260</v>
      </c>
      <c r="B33" s="65">
        <f t="shared" si="6"/>
        <v>-79927300.295212492</v>
      </c>
      <c r="C33" s="65"/>
      <c r="D33" s="65"/>
      <c r="E33" s="65">
        <v>-79927300.295212492</v>
      </c>
      <c r="F33" s="65"/>
      <c r="G33" s="65"/>
      <c r="H33" s="65"/>
      <c r="I33" s="65"/>
      <c r="J33" s="65"/>
      <c r="K33" s="65"/>
      <c r="L33" s="65"/>
      <c r="M33" s="67"/>
      <c r="N33" s="65"/>
      <c r="O33" s="65"/>
      <c r="P33" s="65"/>
      <c r="Q33" s="65">
        <f t="shared" si="7"/>
        <v>0</v>
      </c>
      <c r="R33" s="65"/>
      <c r="S33" s="65"/>
      <c r="T33" s="65"/>
      <c r="U33" s="65"/>
      <c r="V33" s="67">
        <v>-4746664.6858828124</v>
      </c>
      <c r="W33" s="65">
        <f t="shared" si="8"/>
        <v>26680381.849903125</v>
      </c>
      <c r="X33" s="65"/>
      <c r="Y33" s="65"/>
      <c r="Z33" s="65"/>
      <c r="AA33" s="65"/>
      <c r="AB33" s="65">
        <v>26680381.849903125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58972.87966552734</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1408379.3820000002</v>
      </c>
      <c r="W36" s="76">
        <f t="shared" si="10"/>
        <v>0</v>
      </c>
      <c r="X36" s="75">
        <f t="shared" si="10"/>
        <v>0</v>
      </c>
      <c r="Y36" s="75">
        <f t="shared" si="10"/>
        <v>0</v>
      </c>
      <c r="Z36" s="75">
        <f t="shared" si="10"/>
        <v>0</v>
      </c>
      <c r="AA36" s="75">
        <f t="shared" si="10"/>
        <v>0</v>
      </c>
      <c r="AB36" s="75">
        <f t="shared" si="10"/>
        <v>0</v>
      </c>
      <c r="AC36" s="75">
        <f t="shared" si="10"/>
        <v>293809.32475781249</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v>293809.32475781249</v>
      </c>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
      <c r="A44" s="64" t="s">
        <v>266</v>
      </c>
      <c r="B44" s="65">
        <f>+D44+E44+F44</f>
        <v>0</v>
      </c>
      <c r="C44" s="65"/>
      <c r="D44" s="65"/>
      <c r="E44" s="65"/>
      <c r="F44" s="65"/>
      <c r="G44" s="65"/>
      <c r="H44" s="65"/>
      <c r="I44" s="65"/>
      <c r="J44" s="65"/>
      <c r="K44" s="65"/>
      <c r="L44" s="65"/>
      <c r="M44" s="67">
        <v>58972.87966552734</v>
      </c>
      <c r="N44" s="65"/>
      <c r="O44" s="65"/>
      <c r="P44" s="65"/>
      <c r="Q44" s="65">
        <f t="shared" si="12"/>
        <v>0</v>
      </c>
      <c r="R44" s="65"/>
      <c r="S44" s="65"/>
      <c r="T44" s="65"/>
      <c r="U44" s="65"/>
      <c r="V44" s="67">
        <v>1408379.3820000002</v>
      </c>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
      <c r="A51" s="70" t="s">
        <v>271</v>
      </c>
      <c r="B51" s="71">
        <f>+B53+B68+B77+B83</f>
        <v>37267518.273077413</v>
      </c>
      <c r="C51" s="71">
        <f t="shared" ref="C51:AT51" si="14">+C53+C68+C77+C83</f>
        <v>0</v>
      </c>
      <c r="D51" s="71">
        <f t="shared" si="14"/>
        <v>0</v>
      </c>
      <c r="E51" s="71">
        <f t="shared" si="14"/>
        <v>37267518.273077413</v>
      </c>
      <c r="F51" s="71">
        <f t="shared" si="14"/>
        <v>0</v>
      </c>
      <c r="G51" s="71">
        <f t="shared" si="14"/>
        <v>0</v>
      </c>
      <c r="H51" s="71">
        <f t="shared" si="14"/>
        <v>0</v>
      </c>
      <c r="I51" s="71">
        <f t="shared" si="14"/>
        <v>0</v>
      </c>
      <c r="J51" s="71">
        <f t="shared" si="14"/>
        <v>610925.65041992185</v>
      </c>
      <c r="K51" s="71">
        <f t="shared" si="14"/>
        <v>0</v>
      </c>
      <c r="L51" s="71">
        <f t="shared" si="14"/>
        <v>0</v>
      </c>
      <c r="M51" s="72">
        <f t="shared" si="14"/>
        <v>1073983.7707739258</v>
      </c>
      <c r="N51" s="71">
        <f t="shared" si="14"/>
        <v>300000.48</v>
      </c>
      <c r="O51" s="71">
        <f t="shared" si="14"/>
        <v>3188633.9905664064</v>
      </c>
      <c r="P51" s="71">
        <f t="shared" si="14"/>
        <v>0</v>
      </c>
      <c r="Q51" s="71">
        <f t="shared" si="14"/>
        <v>0</v>
      </c>
      <c r="R51" s="71">
        <f t="shared" si="14"/>
        <v>0</v>
      </c>
      <c r="S51" s="71">
        <f t="shared" si="14"/>
        <v>0</v>
      </c>
      <c r="T51" s="71">
        <f t="shared" si="14"/>
        <v>0</v>
      </c>
      <c r="U51" s="71">
        <f t="shared" si="14"/>
        <v>0</v>
      </c>
      <c r="V51" s="72">
        <f t="shared" si="14"/>
        <v>4550871.9937327318</v>
      </c>
      <c r="W51" s="71">
        <f>+W53+W68+W77+W83</f>
        <v>0</v>
      </c>
      <c r="X51" s="71">
        <f t="shared" si="14"/>
        <v>0</v>
      </c>
      <c r="Y51" s="71">
        <f t="shared" si="14"/>
        <v>0</v>
      </c>
      <c r="Z51" s="71">
        <f t="shared" si="14"/>
        <v>0</v>
      </c>
      <c r="AA51" s="71">
        <f t="shared" si="14"/>
        <v>0</v>
      </c>
      <c r="AB51" s="71">
        <f t="shared" si="14"/>
        <v>0</v>
      </c>
      <c r="AC51" s="71">
        <f t="shared" si="14"/>
        <v>0</v>
      </c>
      <c r="AD51" s="71">
        <f t="shared" si="14"/>
        <v>0</v>
      </c>
      <c r="AE51" s="71">
        <f t="shared" si="14"/>
        <v>769153.7559637716</v>
      </c>
      <c r="AF51" s="71">
        <f t="shared" si="14"/>
        <v>26433160.5025088</v>
      </c>
      <c r="AG51" s="71">
        <f t="shared" si="14"/>
        <v>0</v>
      </c>
      <c r="AH51" s="71">
        <f t="shared" si="14"/>
        <v>0</v>
      </c>
      <c r="AI51" s="71">
        <f t="shared" si="14"/>
        <v>0</v>
      </c>
      <c r="AJ51" s="71">
        <f t="shared" si="14"/>
        <v>1363012.2762834218</v>
      </c>
      <c r="AK51" s="71">
        <f t="shared" si="14"/>
        <v>35230465.010852054</v>
      </c>
      <c r="AL51" s="71">
        <f t="shared" si="14"/>
        <v>1785107.6193097164</v>
      </c>
      <c r="AM51" s="71">
        <f t="shared" si="14"/>
        <v>0</v>
      </c>
      <c r="AN51" s="71">
        <f t="shared" si="14"/>
        <v>0</v>
      </c>
      <c r="AO51" s="71">
        <f t="shared" si="14"/>
        <v>0</v>
      </c>
      <c r="AP51" s="71">
        <f t="shared" si="14"/>
        <v>0</v>
      </c>
      <c r="AQ51" s="71">
        <f t="shared" si="14"/>
        <v>0</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
      <c r="A53" s="78" t="s">
        <v>272</v>
      </c>
      <c r="B53" s="65">
        <f>SUM(B54:B66)</f>
        <v>29718254.646585282</v>
      </c>
      <c r="C53" s="65">
        <f t="shared" ref="C53:AT53" si="15">SUM(C54:C66)</f>
        <v>0</v>
      </c>
      <c r="D53" s="65">
        <f t="shared" si="15"/>
        <v>0</v>
      </c>
      <c r="E53" s="65">
        <f t="shared" si="15"/>
        <v>29718254.646585282</v>
      </c>
      <c r="F53" s="65">
        <f t="shared" si="15"/>
        <v>0</v>
      </c>
      <c r="G53" s="65">
        <f t="shared" si="15"/>
        <v>0</v>
      </c>
      <c r="H53" s="65">
        <f t="shared" si="15"/>
        <v>0</v>
      </c>
      <c r="I53" s="65">
        <f t="shared" si="15"/>
        <v>0</v>
      </c>
      <c r="J53" s="65">
        <f t="shared" si="15"/>
        <v>610925.65041992185</v>
      </c>
      <c r="K53" s="65">
        <f t="shared" si="15"/>
        <v>0</v>
      </c>
      <c r="L53" s="65">
        <f t="shared" si="15"/>
        <v>0</v>
      </c>
      <c r="M53" s="67">
        <f t="shared" si="15"/>
        <v>1073983.7707739258</v>
      </c>
      <c r="N53" s="65">
        <f t="shared" si="15"/>
        <v>300000.48</v>
      </c>
      <c r="O53" s="65">
        <f t="shared" si="15"/>
        <v>3188633.9905664064</v>
      </c>
      <c r="P53" s="65">
        <f t="shared" si="15"/>
        <v>0</v>
      </c>
      <c r="Q53" s="65">
        <f t="shared" si="15"/>
        <v>0</v>
      </c>
      <c r="R53" s="65">
        <f t="shared" si="15"/>
        <v>0</v>
      </c>
      <c r="S53" s="65">
        <f t="shared" si="15"/>
        <v>0</v>
      </c>
      <c r="T53" s="65">
        <f t="shared" si="15"/>
        <v>0</v>
      </c>
      <c r="U53" s="65">
        <f t="shared" si="15"/>
        <v>0</v>
      </c>
      <c r="V53" s="67">
        <f t="shared" si="15"/>
        <v>4471709.8862200361</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298324.62069979857</v>
      </c>
      <c r="AF53" s="65">
        <f t="shared" si="15"/>
        <v>57469.710844451896</v>
      </c>
      <c r="AG53" s="65">
        <f t="shared" si="15"/>
        <v>0</v>
      </c>
      <c r="AH53" s="65">
        <f t="shared" si="15"/>
        <v>0</v>
      </c>
      <c r="AI53" s="65">
        <f t="shared" si="15"/>
        <v>0</v>
      </c>
      <c r="AJ53" s="65">
        <f t="shared" si="15"/>
        <v>38352.832738189696</v>
      </c>
      <c r="AK53" s="65">
        <f t="shared" si="15"/>
        <v>4585628.3716796879</v>
      </c>
      <c r="AL53" s="65">
        <f t="shared" si="15"/>
        <v>1755785.5878063862</v>
      </c>
      <c r="AM53" s="65">
        <f t="shared" si="15"/>
        <v>0</v>
      </c>
      <c r="AN53" s="65">
        <f t="shared" si="15"/>
        <v>0</v>
      </c>
      <c r="AO53" s="65">
        <f t="shared" si="15"/>
        <v>0</v>
      </c>
      <c r="AP53" s="65">
        <f t="shared" si="15"/>
        <v>0</v>
      </c>
      <c r="AQ53" s="65">
        <f t="shared" si="15"/>
        <v>0</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
      <c r="A54" s="64" t="s">
        <v>273</v>
      </c>
      <c r="B54" s="65">
        <f t="shared" ref="B54:B66" si="16">+D54+E54+F54</f>
        <v>6805811.0778835937</v>
      </c>
      <c r="C54" s="65"/>
      <c r="D54" s="65"/>
      <c r="E54" s="65">
        <v>6805811.0778835937</v>
      </c>
      <c r="F54" s="65"/>
      <c r="G54" s="65"/>
      <c r="H54" s="65"/>
      <c r="I54" s="65"/>
      <c r="J54" s="65">
        <v>610925.65041992185</v>
      </c>
      <c r="K54" s="65"/>
      <c r="L54" s="65"/>
      <c r="M54" s="67">
        <v>343707.84861816408</v>
      </c>
      <c r="N54" s="65">
        <v>300000.48</v>
      </c>
      <c r="O54" s="65">
        <v>3188633.9905664064</v>
      </c>
      <c r="P54" s="65"/>
      <c r="Q54" s="65">
        <f t="shared" ref="Q54:Q67" si="17">SUM(R54:U54)</f>
        <v>0</v>
      </c>
      <c r="R54" s="65"/>
      <c r="S54" s="65"/>
      <c r="T54" s="65"/>
      <c r="U54" s="65"/>
      <c r="V54" s="67">
        <v>577536.06568359374</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
      <c r="A55" s="64" t="s">
        <v>274</v>
      </c>
      <c r="B55" s="65">
        <f t="shared" si="16"/>
        <v>5561786.8016953124</v>
      </c>
      <c r="C55" s="65"/>
      <c r="D55" s="65"/>
      <c r="E55" s="65">
        <v>5561786.8016953124</v>
      </c>
      <c r="F55" s="65"/>
      <c r="G55" s="65"/>
      <c r="H55" s="65"/>
      <c r="I55" s="65"/>
      <c r="J55" s="65"/>
      <c r="K55" s="65"/>
      <c r="L55" s="65"/>
      <c r="M55" s="67">
        <v>267643.71175292967</v>
      </c>
      <c r="N55" s="65"/>
      <c r="O55" s="65"/>
      <c r="P55" s="65"/>
      <c r="Q55" s="65">
        <f t="shared" si="17"/>
        <v>0</v>
      </c>
      <c r="R55" s="65"/>
      <c r="S55" s="65"/>
      <c r="T55" s="65"/>
      <c r="U55" s="65"/>
      <c r="V55" s="67">
        <v>2559254.8841367192</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
      <c r="A56" s="64" t="s">
        <v>275</v>
      </c>
      <c r="B56" s="65">
        <f t="shared" si="16"/>
        <v>1416561.4468344727</v>
      </c>
      <c r="C56" s="65"/>
      <c r="D56" s="65"/>
      <c r="E56" s="65">
        <v>1416561.4468344727</v>
      </c>
      <c r="F56" s="65"/>
      <c r="G56" s="65"/>
      <c r="H56" s="65"/>
      <c r="I56" s="65"/>
      <c r="J56" s="65"/>
      <c r="K56" s="65"/>
      <c r="L56" s="65"/>
      <c r="M56" s="67">
        <v>76222.496558837884</v>
      </c>
      <c r="N56" s="65"/>
      <c r="O56" s="65"/>
      <c r="P56" s="65"/>
      <c r="Q56" s="65">
        <f t="shared" si="17"/>
        <v>0</v>
      </c>
      <c r="R56" s="65"/>
      <c r="S56" s="65"/>
      <c r="T56" s="65"/>
      <c r="U56" s="65"/>
      <c r="V56" s="67">
        <v>27269.789355834964</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
      <c r="A57" s="64" t="s">
        <v>276</v>
      </c>
      <c r="B57" s="65">
        <f t="shared" si="16"/>
        <v>3204735.4248609375</v>
      </c>
      <c r="C57" s="65"/>
      <c r="D57" s="65"/>
      <c r="E57" s="65">
        <v>3204735.4248609375</v>
      </c>
      <c r="F57" s="65"/>
      <c r="G57" s="65"/>
      <c r="H57" s="65"/>
      <c r="I57" s="65"/>
      <c r="J57" s="65"/>
      <c r="K57" s="65"/>
      <c r="L57" s="65"/>
      <c r="M57" s="67">
        <v>17577.318840637206</v>
      </c>
      <c r="N57" s="65"/>
      <c r="O57" s="65"/>
      <c r="P57" s="65"/>
      <c r="Q57" s="65">
        <f t="shared" si="17"/>
        <v>0</v>
      </c>
      <c r="R57" s="65"/>
      <c r="S57" s="65"/>
      <c r="T57" s="65"/>
      <c r="U57" s="65"/>
      <c r="V57" s="67">
        <v>851489.66613867192</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v>37697.928663757324</v>
      </c>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
      <c r="A59" s="64" t="s">
        <v>278</v>
      </c>
      <c r="B59" s="65">
        <f t="shared" si="16"/>
        <v>0</v>
      </c>
      <c r="C59" s="65"/>
      <c r="D59" s="65"/>
      <c r="E59" s="65"/>
      <c r="F59" s="65"/>
      <c r="G59" s="65"/>
      <c r="H59" s="65"/>
      <c r="I59" s="65"/>
      <c r="J59" s="65"/>
      <c r="K59" s="65"/>
      <c r="L59" s="65"/>
      <c r="M59" s="67">
        <v>28199.187108764647</v>
      </c>
      <c r="N59" s="65"/>
      <c r="O59" s="65"/>
      <c r="P59" s="65"/>
      <c r="Q59" s="65">
        <f t="shared" si="17"/>
        <v>0</v>
      </c>
      <c r="R59" s="65"/>
      <c r="S59" s="65"/>
      <c r="T59" s="65"/>
      <c r="U59" s="65"/>
      <c r="V59" s="67">
        <v>64803.812894165043</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
      <c r="A60" s="64" t="s">
        <v>279</v>
      </c>
      <c r="B60" s="65">
        <f t="shared" si="16"/>
        <v>22763.355640652466</v>
      </c>
      <c r="C60" s="65"/>
      <c r="D60" s="65"/>
      <c r="E60" s="65">
        <v>22763.355640652466</v>
      </c>
      <c r="F60" s="65"/>
      <c r="G60" s="65"/>
      <c r="H60" s="65"/>
      <c r="I60" s="65"/>
      <c r="J60" s="65"/>
      <c r="K60" s="65"/>
      <c r="L60" s="65"/>
      <c r="M60" s="67">
        <v>11885.705702209472</v>
      </c>
      <c r="N60" s="65"/>
      <c r="O60" s="65"/>
      <c r="P60" s="65"/>
      <c r="Q60" s="65">
        <f t="shared" si="17"/>
        <v>0</v>
      </c>
      <c r="R60" s="65"/>
      <c r="S60" s="65"/>
      <c r="T60" s="65"/>
      <c r="U60" s="65"/>
      <c r="V60" s="67"/>
      <c r="W60" s="65">
        <f t="shared" si="18"/>
        <v>0</v>
      </c>
      <c r="X60" s="65"/>
      <c r="Y60" s="65"/>
      <c r="Z60" s="65"/>
      <c r="AA60" s="65"/>
      <c r="AB60" s="65"/>
      <c r="AC60" s="65"/>
      <c r="AD60" s="65"/>
      <c r="AE60" s="65">
        <v>1329.6053561553956</v>
      </c>
      <c r="AF60" s="65">
        <v>40467.7281755371</v>
      </c>
      <c r="AG60" s="65"/>
      <c r="AH60" s="65"/>
      <c r="AI60" s="65"/>
      <c r="AJ60" s="65">
        <v>33159.377759155272</v>
      </c>
      <c r="AK60" s="65">
        <v>4208883.0164062502</v>
      </c>
      <c r="AL60" s="65"/>
      <c r="AM60" s="65"/>
      <c r="AN60" s="65"/>
      <c r="AO60" s="65"/>
      <c r="AP60" s="65"/>
      <c r="AQ60" s="65"/>
      <c r="AR60" s="65"/>
      <c r="AS60" s="65"/>
      <c r="AT60" s="65"/>
      <c r="AU60" s="65"/>
      <c r="AV60" s="65"/>
      <c r="AW60" s="65"/>
      <c r="AX60" s="65"/>
      <c r="AY60" s="65"/>
      <c r="AZ60" s="65"/>
      <c r="BA60" s="65"/>
      <c r="BB60" s="65"/>
      <c r="BC60" s="65"/>
      <c r="BD60" s="65"/>
      <c r="BE60" s="68"/>
    </row>
    <row r="61" spans="1:57" x14ac:dyDescent="0.2">
      <c r="A61" s="64" t="s">
        <v>280</v>
      </c>
      <c r="B61" s="65">
        <f t="shared" si="16"/>
        <v>0</v>
      </c>
      <c r="C61" s="65"/>
      <c r="D61" s="65"/>
      <c r="E61" s="65"/>
      <c r="F61" s="65"/>
      <c r="G61" s="65"/>
      <c r="H61" s="65"/>
      <c r="I61" s="65"/>
      <c r="J61" s="65"/>
      <c r="K61" s="65"/>
      <c r="L61" s="65"/>
      <c r="M61" s="67">
        <v>51449.888591308591</v>
      </c>
      <c r="N61" s="65"/>
      <c r="O61" s="65"/>
      <c r="P61" s="65"/>
      <c r="Q61" s="65">
        <f t="shared" si="17"/>
        <v>0</v>
      </c>
      <c r="R61" s="65"/>
      <c r="S61" s="65"/>
      <c r="T61" s="65"/>
      <c r="U61" s="65"/>
      <c r="V61" s="67">
        <v>171656.91080639648</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
      <c r="A62" s="64" t="s">
        <v>281</v>
      </c>
      <c r="B62" s="65">
        <f t="shared" si="16"/>
        <v>0</v>
      </c>
      <c r="C62" s="65"/>
      <c r="D62" s="65"/>
      <c r="E62" s="65"/>
      <c r="F62" s="65"/>
      <c r="G62" s="65"/>
      <c r="H62" s="65"/>
      <c r="I62" s="65"/>
      <c r="J62" s="65"/>
      <c r="K62" s="65"/>
      <c r="L62" s="65"/>
      <c r="M62" s="67">
        <v>175733.21555664061</v>
      </c>
      <c r="N62" s="65"/>
      <c r="O62" s="65"/>
      <c r="P62" s="65"/>
      <c r="Q62" s="65">
        <f t="shared" si="17"/>
        <v>0</v>
      </c>
      <c r="R62" s="65"/>
      <c r="S62" s="65"/>
      <c r="T62" s="65"/>
      <c r="U62" s="65"/>
      <c r="V62" s="67">
        <v>42476.377392883303</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
      <c r="A64" s="64" t="s">
        <v>283</v>
      </c>
      <c r="B64" s="65">
        <f t="shared" si="16"/>
        <v>0</v>
      </c>
      <c r="C64" s="65"/>
      <c r="D64" s="65"/>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v>222.98488465881346</v>
      </c>
      <c r="AF64" s="65">
        <v>17001.982668914796</v>
      </c>
      <c r="AG64" s="65"/>
      <c r="AH64" s="65"/>
      <c r="AI64" s="65"/>
      <c r="AJ64" s="65">
        <v>5193.4549790344236</v>
      </c>
      <c r="AK64" s="65">
        <v>376745.35527343751</v>
      </c>
      <c r="AL64" s="65">
        <v>665.84944896411901</v>
      </c>
      <c r="AM64" s="65"/>
      <c r="AN64" s="65"/>
      <c r="AO64" s="65"/>
      <c r="AP64" s="65"/>
      <c r="AQ64" s="65"/>
      <c r="AR64" s="65"/>
      <c r="AS64" s="65"/>
      <c r="AT64" s="65"/>
      <c r="AU64" s="65"/>
      <c r="AV64" s="65"/>
      <c r="AW64" s="65"/>
      <c r="AX64" s="65"/>
      <c r="AY64" s="65"/>
      <c r="AZ64" s="65"/>
      <c r="BA64" s="65"/>
      <c r="BB64" s="65"/>
      <c r="BC64" s="65"/>
      <c r="BD64" s="65"/>
      <c r="BE64" s="68"/>
    </row>
    <row r="65" spans="1:57" x14ac:dyDescent="0.2">
      <c r="A65" s="64" t="s">
        <v>284</v>
      </c>
      <c r="B65" s="65">
        <f t="shared" si="16"/>
        <v>0</v>
      </c>
      <c r="C65" s="65"/>
      <c r="D65" s="65"/>
      <c r="E65" s="65"/>
      <c r="F65" s="65"/>
      <c r="G65" s="65"/>
      <c r="H65" s="65"/>
      <c r="I65" s="65"/>
      <c r="J65" s="65"/>
      <c r="K65" s="65"/>
      <c r="L65" s="65"/>
      <c r="M65" s="67"/>
      <c r="N65" s="65"/>
      <c r="O65" s="65"/>
      <c r="P65" s="65"/>
      <c r="Q65" s="65">
        <f t="shared" si="17"/>
        <v>0</v>
      </c>
      <c r="R65" s="65"/>
      <c r="S65" s="65"/>
      <c r="T65" s="65"/>
      <c r="U65" s="65"/>
      <c r="V65" s="67">
        <v>675.77727643203741</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
      <c r="A66" s="64" t="s">
        <v>285</v>
      </c>
      <c r="B66" s="65">
        <f t="shared" si="16"/>
        <v>12706596.539670311</v>
      </c>
      <c r="C66" s="65"/>
      <c r="D66" s="65"/>
      <c r="E66" s="65">
        <v>12706596.539670311</v>
      </c>
      <c r="F66" s="65"/>
      <c r="G66" s="65"/>
      <c r="H66" s="65"/>
      <c r="I66" s="65"/>
      <c r="J66" s="65"/>
      <c r="K66" s="65"/>
      <c r="L66" s="65"/>
      <c r="M66" s="67">
        <v>101564.39804443359</v>
      </c>
      <c r="N66" s="65"/>
      <c r="O66" s="65"/>
      <c r="P66" s="65"/>
      <c r="Q66" s="65">
        <f t="shared" si="17"/>
        <v>0</v>
      </c>
      <c r="R66" s="65"/>
      <c r="S66" s="65"/>
      <c r="T66" s="65"/>
      <c r="U66" s="65"/>
      <c r="V66" s="67">
        <v>138848.67387158202</v>
      </c>
      <c r="W66" s="65">
        <f t="shared" si="18"/>
        <v>0</v>
      </c>
      <c r="X66" s="65"/>
      <c r="Y66" s="65"/>
      <c r="Z66" s="65"/>
      <c r="AA66" s="65"/>
      <c r="AB66" s="65"/>
      <c r="AC66" s="65"/>
      <c r="AD66" s="65"/>
      <c r="AE66" s="65">
        <v>296772.03045898437</v>
      </c>
      <c r="AF66" s="65"/>
      <c r="AG66" s="65"/>
      <c r="AH66" s="65"/>
      <c r="AI66" s="65"/>
      <c r="AJ66" s="65"/>
      <c r="AK66" s="65"/>
      <c r="AL66" s="65">
        <v>1755119.7383574219</v>
      </c>
      <c r="AM66" s="65"/>
      <c r="AN66" s="65"/>
      <c r="AO66" s="65"/>
      <c r="AP66" s="65"/>
      <c r="AQ66" s="65"/>
      <c r="AR66" s="65"/>
      <c r="AS66" s="65"/>
      <c r="AT66" s="65"/>
      <c r="AU66" s="65"/>
      <c r="AV66" s="65"/>
      <c r="AW66" s="65"/>
      <c r="AX66" s="65"/>
      <c r="AY66" s="65"/>
      <c r="AZ66" s="65"/>
      <c r="BA66" s="65"/>
      <c r="BB66" s="65"/>
      <c r="BC66" s="65"/>
      <c r="BD66" s="65"/>
      <c r="BE66" s="68"/>
    </row>
    <row r="67" spans="1:57" x14ac:dyDescent="0.2">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
      <c r="A68" s="79" t="s">
        <v>286</v>
      </c>
      <c r="B68" s="80">
        <f>SUM(B69:B75)</f>
        <v>42411.543236499019</v>
      </c>
      <c r="C68" s="80">
        <f t="shared" ref="C68:AT68" si="19">SUM(C69:C75)</f>
        <v>0</v>
      </c>
      <c r="D68" s="80">
        <f t="shared" si="19"/>
        <v>0</v>
      </c>
      <c r="E68" s="80">
        <f t="shared" si="19"/>
        <v>42411.543236499019</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0.84270537940040224</v>
      </c>
      <c r="AF68" s="80">
        <f t="shared" si="19"/>
        <v>25856471.026087154</v>
      </c>
      <c r="AG68" s="80">
        <f t="shared" si="19"/>
        <v>0</v>
      </c>
      <c r="AH68" s="80">
        <f t="shared" si="19"/>
        <v>0</v>
      </c>
      <c r="AI68" s="80">
        <f t="shared" si="19"/>
        <v>0</v>
      </c>
      <c r="AJ68" s="80">
        <f t="shared" si="19"/>
        <v>4036.3354685721397</v>
      </c>
      <c r="AK68" s="80">
        <f t="shared" si="19"/>
        <v>25150882.429736327</v>
      </c>
      <c r="AL68" s="80">
        <f t="shared" si="19"/>
        <v>1815.9334523239138</v>
      </c>
      <c r="AM68" s="80">
        <f t="shared" si="19"/>
        <v>0</v>
      </c>
      <c r="AN68" s="80">
        <f t="shared" si="19"/>
        <v>0</v>
      </c>
      <c r="AO68" s="80">
        <f t="shared" si="19"/>
        <v>0</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25810625.537062496</v>
      </c>
      <c r="AG71" s="65"/>
      <c r="AH71" s="65"/>
      <c r="AI71" s="65"/>
      <c r="AJ71" s="65">
        <v>3937.5350676345824</v>
      </c>
      <c r="AK71" s="65">
        <v>24897961.243749999</v>
      </c>
      <c r="AL71" s="65">
        <v>1815.9334523239138</v>
      </c>
      <c r="AM71" s="65"/>
      <c r="AN71" s="65"/>
      <c r="AO71" s="65"/>
      <c r="AP71" s="65"/>
      <c r="AQ71" s="65"/>
      <c r="AR71" s="65"/>
      <c r="AS71" s="65"/>
      <c r="AT71" s="65"/>
      <c r="AU71" s="65"/>
      <c r="AV71" s="65"/>
      <c r="AW71" s="65"/>
      <c r="AX71" s="65"/>
      <c r="AY71" s="65"/>
      <c r="AZ71" s="65"/>
      <c r="BA71" s="65"/>
      <c r="BB71" s="65"/>
      <c r="BC71" s="65"/>
      <c r="BD71" s="65"/>
      <c r="BE71" s="68"/>
    </row>
    <row r="72" spans="1:57" x14ac:dyDescent="0.2">
      <c r="A72" s="64" t="s">
        <v>290</v>
      </c>
      <c r="B72" s="65">
        <f t="shared" si="20"/>
        <v>0</v>
      </c>
      <c r="C72" s="65"/>
      <c r="D72" s="65"/>
      <c r="E72" s="65"/>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v>0.84270537940040224</v>
      </c>
      <c r="AF72" s="65">
        <v>45845.489024658193</v>
      </c>
      <c r="AG72" s="65"/>
      <c r="AH72" s="65"/>
      <c r="AI72" s="65"/>
      <c r="AJ72" s="65">
        <v>98.800400937557214</v>
      </c>
      <c r="AK72" s="65">
        <v>252921.18598632811</v>
      </c>
      <c r="AL72" s="65"/>
      <c r="AM72" s="65"/>
      <c r="AN72" s="65"/>
      <c r="AO72" s="65"/>
      <c r="AP72" s="65"/>
      <c r="AQ72" s="65"/>
      <c r="AR72" s="65"/>
      <c r="AS72" s="65"/>
      <c r="AT72" s="65"/>
      <c r="AU72" s="65"/>
      <c r="AV72" s="65"/>
      <c r="AW72" s="65"/>
      <c r="AX72" s="65"/>
      <c r="AY72" s="65"/>
      <c r="AZ72" s="65"/>
      <c r="BA72" s="65"/>
      <c r="BB72" s="65"/>
      <c r="BC72" s="65"/>
      <c r="BD72" s="65"/>
      <c r="BE72" s="68"/>
    </row>
    <row r="73" spans="1:57" x14ac:dyDescent="0.2">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8"/>
    </row>
    <row r="75" spans="1:57" x14ac:dyDescent="0.2">
      <c r="A75" s="64" t="s">
        <v>293</v>
      </c>
      <c r="B75" s="65">
        <f t="shared" si="20"/>
        <v>42411.543236499019</v>
      </c>
      <c r="C75" s="65"/>
      <c r="D75" s="65"/>
      <c r="E75" s="65">
        <v>42411.543236499019</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
      <c r="A77" s="79" t="s">
        <v>294</v>
      </c>
      <c r="B77" s="65">
        <f>SUM(B78:B81)</f>
        <v>7506852.0832556328</v>
      </c>
      <c r="C77" s="65">
        <f t="shared" ref="C77:AT77" si="23">SUM(C78:C81)</f>
        <v>0</v>
      </c>
      <c r="D77" s="65">
        <f t="shared" si="23"/>
        <v>0</v>
      </c>
      <c r="E77" s="65">
        <f t="shared" si="23"/>
        <v>7506852.0832556328</v>
      </c>
      <c r="F77" s="65">
        <f t="shared" si="23"/>
        <v>0</v>
      </c>
      <c r="G77" s="65">
        <f t="shared" si="23"/>
        <v>0</v>
      </c>
      <c r="H77" s="65">
        <f t="shared" si="23"/>
        <v>0</v>
      </c>
      <c r="I77" s="65">
        <f t="shared" si="23"/>
        <v>0</v>
      </c>
      <c r="J77" s="65">
        <f t="shared" si="23"/>
        <v>0</v>
      </c>
      <c r="K77" s="65">
        <f t="shared" si="23"/>
        <v>0</v>
      </c>
      <c r="L77" s="65">
        <f t="shared" si="23"/>
        <v>0</v>
      </c>
      <c r="M77" s="67">
        <f t="shared" si="23"/>
        <v>0</v>
      </c>
      <c r="N77" s="65">
        <f t="shared" si="23"/>
        <v>0</v>
      </c>
      <c r="O77" s="65">
        <f t="shared" si="23"/>
        <v>0</v>
      </c>
      <c r="P77" s="65">
        <f t="shared" si="23"/>
        <v>0</v>
      </c>
      <c r="Q77" s="65">
        <f t="shared" si="23"/>
        <v>0</v>
      </c>
      <c r="R77" s="65">
        <f t="shared" si="23"/>
        <v>0</v>
      </c>
      <c r="S77" s="65">
        <f t="shared" si="23"/>
        <v>0</v>
      </c>
      <c r="T77" s="65">
        <f t="shared" si="23"/>
        <v>0</v>
      </c>
      <c r="U77" s="65">
        <f t="shared" si="23"/>
        <v>0</v>
      </c>
      <c r="V77" s="67">
        <f t="shared" si="23"/>
        <v>79162.107512695307</v>
      </c>
      <c r="W77" s="67">
        <f t="shared" si="23"/>
        <v>0</v>
      </c>
      <c r="X77" s="65">
        <f t="shared" si="23"/>
        <v>0</v>
      </c>
      <c r="Y77" s="65">
        <f t="shared" si="23"/>
        <v>0</v>
      </c>
      <c r="Z77" s="65">
        <f t="shared" si="23"/>
        <v>0</v>
      </c>
      <c r="AA77" s="65">
        <f t="shared" si="23"/>
        <v>0</v>
      </c>
      <c r="AB77" s="65">
        <f t="shared" si="23"/>
        <v>0</v>
      </c>
      <c r="AC77" s="65">
        <f t="shared" si="23"/>
        <v>0</v>
      </c>
      <c r="AD77" s="65">
        <f t="shared" si="23"/>
        <v>0</v>
      </c>
      <c r="AE77" s="65">
        <f t="shared" si="23"/>
        <v>470828.29255859368</v>
      </c>
      <c r="AF77" s="65">
        <f t="shared" si="23"/>
        <v>519219.76557719416</v>
      </c>
      <c r="AG77" s="65">
        <f t="shared" si="23"/>
        <v>0</v>
      </c>
      <c r="AH77" s="65">
        <f t="shared" si="23"/>
        <v>0</v>
      </c>
      <c r="AI77" s="65">
        <f t="shared" si="23"/>
        <v>0</v>
      </c>
      <c r="AJ77" s="65">
        <f t="shared" si="23"/>
        <v>1320623.10807666</v>
      </c>
      <c r="AK77" s="65">
        <f t="shared" si="23"/>
        <v>5493954.2094360348</v>
      </c>
      <c r="AL77" s="65">
        <f t="shared" si="23"/>
        <v>27506.098051006316</v>
      </c>
      <c r="AM77" s="65">
        <f t="shared" si="23"/>
        <v>0</v>
      </c>
      <c r="AN77" s="65">
        <f t="shared" si="23"/>
        <v>0</v>
      </c>
      <c r="AO77" s="65">
        <f t="shared" si="23"/>
        <v>0</v>
      </c>
      <c r="AP77" s="65">
        <f t="shared" si="23"/>
        <v>0</v>
      </c>
      <c r="AQ77" s="65">
        <f t="shared" si="23"/>
        <v>0</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
      <c r="A78" s="64" t="s">
        <v>295</v>
      </c>
      <c r="B78" s="65">
        <f>+D78+E78+F78</f>
        <v>59593.44958180542</v>
      </c>
      <c r="C78" s="65"/>
      <c r="D78" s="65"/>
      <c r="E78" s="65">
        <v>59593.44958180542</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c r="AD78" s="65"/>
      <c r="AE78" s="65"/>
      <c r="AF78" s="65">
        <v>382836.65210937493</v>
      </c>
      <c r="AG78" s="65"/>
      <c r="AH78" s="65"/>
      <c r="AI78" s="65"/>
      <c r="AJ78" s="65">
        <v>308347.20472460933</v>
      </c>
      <c r="AK78" s="65">
        <v>3055216.5093749999</v>
      </c>
      <c r="AL78" s="65">
        <v>6477.6524319534301</v>
      </c>
      <c r="AM78" s="65"/>
      <c r="AN78" s="65"/>
      <c r="AO78" s="65"/>
      <c r="AP78" s="65"/>
      <c r="AQ78" s="65"/>
      <c r="AR78" s="65"/>
      <c r="AS78" s="65"/>
      <c r="AT78" s="65"/>
      <c r="AU78" s="65"/>
      <c r="AV78" s="65"/>
      <c r="AW78" s="65"/>
      <c r="AX78" s="65"/>
      <c r="AY78" s="65"/>
      <c r="AZ78" s="65"/>
      <c r="BA78" s="65"/>
      <c r="BB78" s="65"/>
      <c r="BC78" s="65"/>
      <c r="BD78" s="65"/>
      <c r="BE78" s="68"/>
    </row>
    <row r="79" spans="1:57" x14ac:dyDescent="0.2">
      <c r="A79" s="64" t="s">
        <v>296</v>
      </c>
      <c r="B79" s="65">
        <f>+D79+E79+F79</f>
        <v>1263114.7524480468</v>
      </c>
      <c r="C79" s="65"/>
      <c r="D79" s="65"/>
      <c r="E79" s="65">
        <v>1263114.7524480468</v>
      </c>
      <c r="F79" s="65"/>
      <c r="G79" s="65"/>
      <c r="H79" s="65"/>
      <c r="I79" s="65"/>
      <c r="J79" s="65"/>
      <c r="K79" s="65"/>
      <c r="L79" s="65"/>
      <c r="M79" s="67"/>
      <c r="N79" s="65"/>
      <c r="O79" s="65"/>
      <c r="P79" s="65"/>
      <c r="Q79" s="65">
        <f t="shared" si="24"/>
        <v>0</v>
      </c>
      <c r="R79" s="65"/>
      <c r="S79" s="65"/>
      <c r="T79" s="65"/>
      <c r="U79" s="65"/>
      <c r="V79" s="67">
        <v>67158.001145874019</v>
      </c>
      <c r="W79" s="65">
        <f>SUM(X79:AB79)</f>
        <v>0</v>
      </c>
      <c r="X79" s="65"/>
      <c r="Y79" s="65"/>
      <c r="Z79" s="65"/>
      <c r="AA79" s="65"/>
      <c r="AB79" s="65"/>
      <c r="AC79" s="65"/>
      <c r="AD79" s="65"/>
      <c r="AE79" s="65">
        <v>220475.31845410154</v>
      </c>
      <c r="AF79" s="65">
        <v>9183.0471201171858</v>
      </c>
      <c r="AG79" s="65"/>
      <c r="AH79" s="65"/>
      <c r="AI79" s="65"/>
      <c r="AJ79" s="65">
        <v>253174.02156884762</v>
      </c>
      <c r="AK79" s="65">
        <v>65614.439062499994</v>
      </c>
      <c r="AL79" s="65">
        <v>20668.591794097902</v>
      </c>
      <c r="AM79" s="65"/>
      <c r="AN79" s="65"/>
      <c r="AO79" s="65"/>
      <c r="AP79" s="65"/>
      <c r="AQ79" s="65"/>
      <c r="AR79" s="65"/>
      <c r="AS79" s="65"/>
      <c r="AT79" s="65"/>
      <c r="AU79" s="65"/>
      <c r="AV79" s="65"/>
      <c r="AW79" s="65"/>
      <c r="AX79" s="65"/>
      <c r="AY79" s="65"/>
      <c r="AZ79" s="65"/>
      <c r="BA79" s="65"/>
      <c r="BB79" s="65"/>
      <c r="BC79" s="65"/>
      <c r="BD79" s="65"/>
      <c r="BE79" s="68"/>
    </row>
    <row r="80" spans="1:57" x14ac:dyDescent="0.2">
      <c r="A80" s="64" t="s">
        <v>297</v>
      </c>
      <c r="B80" s="65">
        <f>+D80+E80+F80</f>
        <v>1263114.7524480468</v>
      </c>
      <c r="C80" s="65"/>
      <c r="D80" s="65"/>
      <c r="E80" s="65">
        <v>1263114.7524480468</v>
      </c>
      <c r="F80" s="65"/>
      <c r="G80" s="65"/>
      <c r="H80" s="65"/>
      <c r="I80" s="65"/>
      <c r="J80" s="65"/>
      <c r="K80" s="65"/>
      <c r="L80" s="65"/>
      <c r="M80" s="67"/>
      <c r="N80" s="65"/>
      <c r="O80" s="65"/>
      <c r="P80" s="65"/>
      <c r="Q80" s="65">
        <f t="shared" si="24"/>
        <v>0</v>
      </c>
      <c r="R80" s="65"/>
      <c r="S80" s="65"/>
      <c r="T80" s="65"/>
      <c r="U80" s="65"/>
      <c r="V80" s="67">
        <v>12004.10636682129</v>
      </c>
      <c r="W80" s="65">
        <f>SUM(X80:AB80)</f>
        <v>0</v>
      </c>
      <c r="X80" s="65"/>
      <c r="Y80" s="65"/>
      <c r="Z80" s="65"/>
      <c r="AA80" s="65"/>
      <c r="AB80" s="65"/>
      <c r="AC80" s="65"/>
      <c r="AD80" s="65"/>
      <c r="AE80" s="65">
        <v>250352.97410449214</v>
      </c>
      <c r="AF80" s="65">
        <v>8140.4102280731195</v>
      </c>
      <c r="AG80" s="65"/>
      <c r="AH80" s="65"/>
      <c r="AI80" s="65"/>
      <c r="AJ80" s="65">
        <v>759101.88178320299</v>
      </c>
      <c r="AK80" s="65">
        <v>21294.220764160156</v>
      </c>
      <c r="AL80" s="65">
        <v>359.85382495498664</v>
      </c>
      <c r="AM80" s="65"/>
      <c r="AN80" s="65"/>
      <c r="AO80" s="65"/>
      <c r="AP80" s="65"/>
      <c r="AQ80" s="65"/>
      <c r="AR80" s="65"/>
      <c r="AS80" s="65"/>
      <c r="AT80" s="65"/>
      <c r="AU80" s="65"/>
      <c r="AV80" s="65"/>
      <c r="AW80" s="65"/>
      <c r="AX80" s="65"/>
      <c r="AY80" s="65"/>
      <c r="AZ80" s="65"/>
      <c r="BA80" s="65"/>
      <c r="BB80" s="65"/>
      <c r="BC80" s="65"/>
      <c r="BD80" s="65"/>
      <c r="BE80" s="68"/>
    </row>
    <row r="81" spans="1:57" x14ac:dyDescent="0.2">
      <c r="A81" s="64" t="s">
        <v>298</v>
      </c>
      <c r="B81" s="65">
        <f>+D81+E81+F81</f>
        <v>4921029.128777734</v>
      </c>
      <c r="C81" s="65"/>
      <c r="D81" s="65"/>
      <c r="E81" s="65">
        <v>4921029.128777734</v>
      </c>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c r="AF81" s="65">
        <v>119059.6561196289</v>
      </c>
      <c r="AG81" s="65"/>
      <c r="AH81" s="65"/>
      <c r="AI81" s="65"/>
      <c r="AJ81" s="65"/>
      <c r="AK81" s="65">
        <v>2351829.0402343748</v>
      </c>
      <c r="AL81" s="65"/>
      <c r="AM81" s="65"/>
      <c r="AN81" s="65"/>
      <c r="AO81" s="65"/>
      <c r="AP81" s="65"/>
      <c r="AQ81" s="65"/>
      <c r="AR81" s="65"/>
      <c r="AS81" s="65"/>
      <c r="AT81" s="65"/>
      <c r="AU81" s="65"/>
      <c r="AV81" s="65"/>
      <c r="AW81" s="65"/>
      <c r="AX81" s="65"/>
      <c r="AY81" s="65"/>
      <c r="AZ81" s="65"/>
      <c r="BA81" s="65"/>
      <c r="BB81" s="65"/>
      <c r="BC81" s="65"/>
      <c r="BD81" s="65"/>
      <c r="BE81" s="68"/>
    </row>
    <row r="82" spans="1:57" x14ac:dyDescent="0.2">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9423.8225952148441</v>
      </c>
      <c r="AO84" s="65">
        <v>143557.59621582032</v>
      </c>
      <c r="AP84" s="65">
        <v>690795.90701171872</v>
      </c>
      <c r="AQ84" s="65">
        <v>1080.5047193527221</v>
      </c>
      <c r="AR84" s="65"/>
      <c r="AS84" s="65"/>
      <c r="AT84" s="65"/>
      <c r="AU84" s="65"/>
      <c r="AV84" s="65"/>
      <c r="AW84" s="65"/>
      <c r="AX84" s="65"/>
      <c r="AY84" s="65"/>
      <c r="AZ84" s="65"/>
      <c r="BA84" s="65"/>
      <c r="BB84" s="65"/>
      <c r="BC84" s="65"/>
      <c r="BD84" s="65"/>
      <c r="BE84" s="68"/>
    </row>
    <row r="85" spans="1:57" x14ac:dyDescent="0.2">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v>2753.43575592041</v>
      </c>
      <c r="AO85" s="65">
        <v>48749.068749999999</v>
      </c>
      <c r="AP85" s="65">
        <v>51109.011357421878</v>
      </c>
      <c r="AQ85" s="65">
        <v>2922.6656181335447</v>
      </c>
      <c r="AR85" s="65"/>
      <c r="AS85" s="65"/>
      <c r="AT85" s="65"/>
      <c r="AU85" s="65"/>
      <c r="AV85" s="65"/>
      <c r="AW85" s="65"/>
      <c r="AX85" s="65"/>
      <c r="AY85" s="65"/>
      <c r="AZ85" s="65"/>
      <c r="BA85" s="65"/>
      <c r="BB85" s="65"/>
      <c r="BC85" s="65"/>
      <c r="BD85" s="65"/>
      <c r="BE85" s="68"/>
    </row>
    <row r="86" spans="1:57" x14ac:dyDescent="0.2">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v>240762.12475585938</v>
      </c>
      <c r="AO86" s="65">
        <v>1399527.26171875</v>
      </c>
      <c r="AP86" s="65">
        <v>392860.57615234377</v>
      </c>
      <c r="AQ86" s="65">
        <v>34060.43582763672</v>
      </c>
      <c r="AR86" s="65"/>
      <c r="AS86" s="65"/>
      <c r="AT86" s="65"/>
      <c r="AU86" s="65"/>
      <c r="AV86" s="65"/>
      <c r="AW86" s="65"/>
      <c r="AX86" s="65"/>
      <c r="AY86" s="65"/>
      <c r="AZ86" s="65"/>
      <c r="BA86" s="65"/>
      <c r="BB86" s="65"/>
      <c r="BC86" s="65"/>
      <c r="BD86" s="65"/>
      <c r="BE86" s="68"/>
    </row>
    <row r="87" spans="1:57" x14ac:dyDescent="0.2">
      <c r="A87" s="64" t="s">
        <v>303</v>
      </c>
      <c r="B87" s="65">
        <f>+D87+E87+F87</f>
        <v>5561786.8016953124</v>
      </c>
      <c r="C87" s="65"/>
      <c r="D87" s="65"/>
      <c r="E87" s="65">
        <v>5561786.8016953124</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2010-04-22T12:57:28Z</cp:lastPrinted>
  <dcterms:created xsi:type="dcterms:W3CDTF">2003-10-02T12:06:59Z</dcterms:created>
  <dcterms:modified xsi:type="dcterms:W3CDTF">2019-08-28T13:31:38Z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