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E17" i="1" l="1"/>
  <c r="B92" i="3"/>
  <c r="B16" i="3"/>
  <c r="C15" i="2"/>
  <c r="D92" i="3" l="1"/>
  <c r="D26" i="3"/>
  <c r="E34" i="2"/>
  <c r="E49" i="2"/>
  <c r="D75" i="1"/>
  <c r="B70" i="1"/>
  <c r="D118" i="1"/>
  <c r="D30" i="1"/>
  <c r="F30" i="1" s="1"/>
  <c r="G30" i="1" s="1"/>
  <c r="H30" i="1" s="1"/>
  <c r="I30" i="1" s="1"/>
  <c r="J30" i="1" s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B17" i="5" s="1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C120" i="1"/>
  <c r="C53" i="3"/>
  <c r="C129" i="3"/>
  <c r="C133" i="1"/>
  <c r="C27" i="3"/>
  <c r="C107" i="1"/>
  <c r="C227" i="1"/>
  <c r="C75" i="3"/>
  <c r="C151" i="3"/>
  <c r="C136" i="1"/>
  <c r="D136" i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C40" i="3"/>
  <c r="C116" i="3"/>
  <c r="C24" i="3"/>
  <c r="C100" i="3"/>
  <c r="C99" i="1"/>
  <c r="C103" i="1"/>
  <c r="C187" i="1"/>
  <c r="C213" i="1"/>
  <c r="C135" i="1"/>
  <c r="D135" i="1"/>
  <c r="F135" i="1" s="1"/>
  <c r="G135" i="1" s="1"/>
  <c r="H135" i="1" s="1"/>
  <c r="C143" i="1"/>
  <c r="C221" i="1"/>
  <c r="C102" i="1"/>
  <c r="C208" i="1"/>
  <c r="D208" i="1"/>
  <c r="C188" i="1"/>
  <c r="C115" i="1"/>
  <c r="C144" i="1"/>
  <c r="C96" i="1"/>
  <c r="D96" i="1"/>
  <c r="F96" i="1" s="1"/>
  <c r="G96" i="1" s="1"/>
  <c r="H96" i="1" s="1"/>
  <c r="K96" i="1" s="1"/>
  <c r="D38" i="4" s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C35" i="3"/>
  <c r="C111" i="3"/>
  <c r="D111" i="3"/>
  <c r="C74" i="3"/>
  <c r="C22" i="3"/>
  <c r="C98" i="3"/>
  <c r="D98" i="3"/>
  <c r="C59" i="3"/>
  <c r="C135" i="3"/>
  <c r="C108" i="1"/>
  <c r="D108" i="1"/>
  <c r="C129" i="1"/>
  <c r="C54" i="3"/>
  <c r="C130" i="3"/>
  <c r="C210" i="1"/>
  <c r="C61" i="3"/>
  <c r="C137" i="3"/>
  <c r="C182" i="1"/>
  <c r="C149" i="1"/>
  <c r="D149" i="1"/>
  <c r="F149" i="1" s="1"/>
  <c r="G149" i="1" s="1"/>
  <c r="H149" i="1" s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C70" i="3"/>
  <c r="C146" i="3"/>
  <c r="C98" i="1"/>
  <c r="C18" i="3"/>
  <c r="C94" i="3"/>
  <c r="C176" i="1"/>
  <c r="C142" i="1"/>
  <c r="D142" i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C140" i="1"/>
  <c r="D140" i="1"/>
  <c r="C60" i="3"/>
  <c r="C136" i="3"/>
  <c r="C110" i="1"/>
  <c r="D110" i="1"/>
  <c r="C30" i="3"/>
  <c r="C106" i="3"/>
  <c r="C194" i="1"/>
  <c r="C116" i="1"/>
  <c r="D116" i="1"/>
  <c r="C36" i="3"/>
  <c r="C112" i="3"/>
  <c r="C39" i="3"/>
  <c r="C115" i="3"/>
  <c r="C197" i="1"/>
  <c r="C119" i="1"/>
  <c r="D119" i="1"/>
  <c r="F119" i="1" s="1"/>
  <c r="G119" i="1" s="1"/>
  <c r="H119" i="1" s="1"/>
  <c r="K119" i="1" s="1"/>
  <c r="D59" i="4" s="1"/>
  <c r="C230" i="1"/>
  <c r="C152" i="1"/>
  <c r="D152" i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F131" i="1" s="1"/>
  <c r="G131" i="1" s="1"/>
  <c r="H131" i="1" s="1"/>
  <c r="D146" i="1"/>
  <c r="D216" i="1"/>
  <c r="F216" i="1" s="1"/>
  <c r="G216" i="1" s="1"/>
  <c r="H216" i="1" s="1"/>
  <c r="D105" i="1"/>
  <c r="D103" i="1"/>
  <c r="D117" i="1"/>
  <c r="D134" i="1"/>
  <c r="F134" i="1" s="1"/>
  <c r="G134" i="1" s="1"/>
  <c r="H134" i="1" s="1"/>
  <c r="I134" i="1" s="1"/>
  <c r="J134" i="1" s="1"/>
  <c r="B149" i="1"/>
  <c r="D121" i="1"/>
  <c r="D155" i="1"/>
  <c r="D132" i="1"/>
  <c r="F132" i="1" s="1"/>
  <c r="G132" i="1" s="1"/>
  <c r="H132" i="1" s="1"/>
  <c r="D107" i="1"/>
  <c r="D98" i="1"/>
  <c r="F98" i="1" s="1"/>
  <c r="D151" i="1"/>
  <c r="D97" i="1"/>
  <c r="D144" i="1"/>
  <c r="D120" i="1"/>
  <c r="F120" i="1" s="1"/>
  <c r="G120" i="1" s="1"/>
  <c r="H120" i="1" s="1"/>
  <c r="D123" i="1"/>
  <c r="D104" i="1"/>
  <c r="D115" i="1"/>
  <c r="F115" i="1" s="1"/>
  <c r="G115" i="1" s="1"/>
  <c r="H115" i="1" s="1"/>
  <c r="K115" i="1" s="1"/>
  <c r="D55" i="4" s="1"/>
  <c r="D133" i="1"/>
  <c r="D129" i="1"/>
  <c r="D99" i="1"/>
  <c r="D126" i="1"/>
  <c r="D150" i="1"/>
  <c r="B115" i="1"/>
  <c r="D130" i="1"/>
  <c r="D101" i="1"/>
  <c r="D128" i="1"/>
  <c r="D153" i="1"/>
  <c r="D138" i="1"/>
  <c r="F138" i="1" s="1"/>
  <c r="G138" i="1" s="1"/>
  <c r="H138" i="1" s="1"/>
  <c r="D112" i="1"/>
  <c r="D141" i="1"/>
  <c r="F141" i="1" s="1"/>
  <c r="G141" i="1" s="1"/>
  <c r="H141" i="1" s="1"/>
  <c r="I141" i="1" s="1"/>
  <c r="J141" i="1" s="1"/>
  <c r="D139" i="1"/>
  <c r="D102" i="1"/>
  <c r="F102" i="1" s="1"/>
  <c r="G102" i="1" s="1"/>
  <c r="H102" i="1" s="1"/>
  <c r="K102" i="1" s="1"/>
  <c r="D44" i="4" s="1"/>
  <c r="D109" i="1"/>
  <c r="D106" i="1"/>
  <c r="D143" i="1"/>
  <c r="F143" i="1" s="1"/>
  <c r="G143" i="1" s="1"/>
  <c r="H143" i="1" s="1"/>
  <c r="I143" i="1" s="1"/>
  <c r="J143" i="1" s="1"/>
  <c r="D111" i="1"/>
  <c r="B122" i="3"/>
  <c r="D130" i="3" s="1"/>
  <c r="D20" i="3"/>
  <c r="D54" i="1"/>
  <c r="F54" i="1" s="1"/>
  <c r="G54" i="1" s="1"/>
  <c r="H54" i="1" s="1"/>
  <c r="K54" i="1" s="1"/>
  <c r="C76" i="4" s="1"/>
  <c r="E76" i="4" s="1"/>
  <c r="D72" i="1"/>
  <c r="D70" i="1"/>
  <c r="E68" i="2"/>
  <c r="E47" i="2"/>
  <c r="D39" i="1"/>
  <c r="D66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F58" i="1" s="1"/>
  <c r="G58" i="1" s="1"/>
  <c r="H58" i="1" s="1"/>
  <c r="I58" i="1" s="1"/>
  <c r="J58" i="1" s="1"/>
  <c r="D48" i="1"/>
  <c r="D52" i="1"/>
  <c r="E193" i="1"/>
  <c r="E139" i="1"/>
  <c r="E131" i="1"/>
  <c r="E121" i="1"/>
  <c r="E111" i="1"/>
  <c r="E103" i="1"/>
  <c r="F103" i="1" s="1"/>
  <c r="G103" i="1" s="1"/>
  <c r="H103" i="1" s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F151" i="1" s="1"/>
  <c r="G151" i="1" s="1"/>
  <c r="H151" i="1" s="1"/>
  <c r="K151" i="1" s="1"/>
  <c r="D92" i="4" s="1"/>
  <c r="E197" i="1"/>
  <c r="E189" i="1"/>
  <c r="D195" i="1"/>
  <c r="D174" i="1"/>
  <c r="F174" i="1" s="1"/>
  <c r="G174" i="1" s="1"/>
  <c r="H174" i="1" s="1"/>
  <c r="D180" i="1"/>
  <c r="D205" i="1"/>
  <c r="F205" i="1" s="1"/>
  <c r="G205" i="1" s="1"/>
  <c r="H205" i="1" s="1"/>
  <c r="I205" i="1" s="1"/>
  <c r="J205" i="1" s="1"/>
  <c r="D196" i="1"/>
  <c r="F196" i="1" s="1"/>
  <c r="G196" i="1" s="1"/>
  <c r="H196" i="1" s="1"/>
  <c r="D188" i="1"/>
  <c r="F188" i="1" s="1"/>
  <c r="G188" i="1" s="1"/>
  <c r="H188" i="1"/>
  <c r="I188" i="1" s="1"/>
  <c r="J188" i="1" s="1"/>
  <c r="D206" i="1"/>
  <c r="D181" i="1"/>
  <c r="F181" i="1" s="1"/>
  <c r="G181" i="1" s="1"/>
  <c r="H181" i="1" s="1"/>
  <c r="D222" i="1"/>
  <c r="D233" i="1"/>
  <c r="D232" i="1"/>
  <c r="D199" i="1"/>
  <c r="F199" i="1" s="1"/>
  <c r="G199" i="1" s="1"/>
  <c r="H199" i="1" s="1"/>
  <c r="D182" i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F197" i="1" s="1"/>
  <c r="G197" i="1" s="1"/>
  <c r="H197" i="1" s="1"/>
  <c r="D211" i="1"/>
  <c r="F211" i="1" s="1"/>
  <c r="G211" i="1" s="1"/>
  <c r="H211" i="1" s="1"/>
  <c r="D175" i="1"/>
  <c r="D200" i="1"/>
  <c r="F200" i="1" s="1"/>
  <c r="G200" i="1" s="1"/>
  <c r="H200" i="1" s="1"/>
  <c r="I200" i="1" s="1"/>
  <c r="J200" i="1" s="1"/>
  <c r="D184" i="1"/>
  <c r="D189" i="1"/>
  <c r="F189" i="1" s="1"/>
  <c r="G189" i="1" s="1"/>
  <c r="H189" i="1" s="1"/>
  <c r="K189" i="1" s="1"/>
  <c r="F53" i="4" s="1"/>
  <c r="D220" i="1"/>
  <c r="D176" i="1"/>
  <c r="F176" i="1" s="1"/>
  <c r="G176" i="1" s="1"/>
  <c r="H176" i="1" s="1"/>
  <c r="I176" i="1" s="1"/>
  <c r="J176" i="1" s="1"/>
  <c r="D116" i="3"/>
  <c r="D30" i="3"/>
  <c r="D19" i="3"/>
  <c r="D16" i="3"/>
  <c r="D32" i="3"/>
  <c r="D31" i="3"/>
  <c r="D22" i="3"/>
  <c r="D23" i="3"/>
  <c r="E31" i="2"/>
  <c r="E19" i="2"/>
  <c r="E35" i="2"/>
  <c r="C148" i="3"/>
  <c r="F101" i="1"/>
  <c r="G101" i="1" s="1"/>
  <c r="H101" i="1" s="1"/>
  <c r="E136" i="1"/>
  <c r="E98" i="1"/>
  <c r="G98" i="1"/>
  <c r="H98" i="1" s="1"/>
  <c r="K98" i="1" s="1"/>
  <c r="D40" i="4" s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219" i="1"/>
  <c r="D127" i="1"/>
  <c r="F127" i="1" s="1"/>
  <c r="G127" i="1" s="1"/>
  <c r="H127" i="1" s="1"/>
  <c r="D137" i="1"/>
  <c r="F111" i="1" l="1"/>
  <c r="G111" i="1" s="1"/>
  <c r="H111" i="1" s="1"/>
  <c r="I111" i="1" s="1"/>
  <c r="J111" i="1" s="1"/>
  <c r="K111" i="1"/>
  <c r="D53" i="4" s="1"/>
  <c r="F233" i="1"/>
  <c r="G233" i="1" s="1"/>
  <c r="H233" i="1" s="1"/>
  <c r="F52" i="1"/>
  <c r="G52" i="1" s="1"/>
  <c r="H52" i="1" s="1"/>
  <c r="K52" i="1" s="1"/>
  <c r="C74" i="4" s="1"/>
  <c r="E74" i="4" s="1"/>
  <c r="F66" i="1"/>
  <c r="G66" i="1" s="1"/>
  <c r="H66" i="1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F184" i="1"/>
  <c r="G184" i="1" s="1"/>
  <c r="H184" i="1" s="1"/>
  <c r="I184" i="1" s="1"/>
  <c r="J184" i="1" s="1"/>
  <c r="F212" i="1"/>
  <c r="G212" i="1" s="1"/>
  <c r="H212" i="1" s="1"/>
  <c r="F182" i="1"/>
  <c r="G182" i="1" s="1"/>
  <c r="H182" i="1" s="1"/>
  <c r="F222" i="1"/>
  <c r="G222" i="1" s="1"/>
  <c r="H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220" i="1"/>
  <c r="G220" i="1" s="1"/>
  <c r="H220" i="1" s="1"/>
  <c r="I220" i="1" s="1"/>
  <c r="J220" i="1" s="1"/>
  <c r="F175" i="1"/>
  <c r="G175" i="1" s="1"/>
  <c r="H175" i="1" s="1"/>
  <c r="K175" i="1" s="1"/>
  <c r="F39" i="4" s="1"/>
  <c r="F232" i="1"/>
  <c r="G232" i="1" s="1"/>
  <c r="H232" i="1" s="1"/>
  <c r="F206" i="1"/>
  <c r="G206" i="1" s="1"/>
  <c r="H206" i="1" s="1"/>
  <c r="K206" i="1" s="1"/>
  <c r="F71" i="4" s="1"/>
  <c r="F195" i="1"/>
  <c r="G195" i="1" s="1"/>
  <c r="H195" i="1" s="1"/>
  <c r="F19" i="1"/>
  <c r="G19" i="1" s="1"/>
  <c r="H19" i="1" s="1"/>
  <c r="I19" i="1" s="1"/>
  <c r="J19" i="1" s="1"/>
  <c r="F20" i="1"/>
  <c r="K10" i="1" s="1"/>
  <c r="F139" i="1"/>
  <c r="G139" i="1" s="1"/>
  <c r="H139" i="1" s="1"/>
  <c r="K139" i="1" s="1"/>
  <c r="D82" i="4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I175" i="1"/>
  <c r="J175" i="1" s="1"/>
  <c r="K120" i="1"/>
  <c r="D60" i="4" s="1"/>
  <c r="I120" i="1"/>
  <c r="J120" i="1" s="1"/>
  <c r="I135" i="1"/>
  <c r="J135" i="1" s="1"/>
  <c r="K135" i="1"/>
  <c r="D78" i="4" s="1"/>
  <c r="D119" i="3"/>
  <c r="K200" i="1"/>
  <c r="F62" i="4" s="1"/>
  <c r="K138" i="1"/>
  <c r="D81" i="4" s="1"/>
  <c r="I138" i="1"/>
  <c r="J138" i="1" s="1"/>
  <c r="I132" i="1"/>
  <c r="J132" i="1" s="1"/>
  <c r="K132" i="1"/>
  <c r="D75" i="4" s="1"/>
  <c r="I100" i="1"/>
  <c r="J100" i="1" s="1"/>
  <c r="I109" i="1"/>
  <c r="J109" i="1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220" i="1"/>
  <c r="F85" i="4" s="1"/>
  <c r="I106" i="1"/>
  <c r="J106" i="1" s="1"/>
  <c r="I97" i="1"/>
  <c r="J97" i="1" s="1"/>
  <c r="K145" i="1"/>
  <c r="D88" i="4" s="1"/>
  <c r="K129" i="1"/>
  <c r="D72" i="4" s="1"/>
  <c r="K123" i="1"/>
  <c r="D68" i="4" s="1"/>
  <c r="K110" i="1"/>
  <c r="D52" i="4" s="1"/>
  <c r="K143" i="1"/>
  <c r="D86" i="4" s="1"/>
  <c r="I102" i="1"/>
  <c r="J102" i="1" s="1"/>
  <c r="I154" i="1"/>
  <c r="J154" i="1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H33" i="5" s="1"/>
  <c r="M33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180" i="1"/>
  <c r="J180" i="1" s="1"/>
  <c r="K219" i="1"/>
  <c r="F84" i="4" s="1"/>
  <c r="I219" i="1"/>
  <c r="J219" i="1" s="1"/>
  <c r="I232" i="1"/>
  <c r="J232" i="1" s="1"/>
  <c r="K232" i="1"/>
  <c r="F95" i="4" s="1"/>
  <c r="I216" i="1"/>
  <c r="J216" i="1" s="1"/>
  <c r="K216" i="1"/>
  <c r="F81" i="4" s="1"/>
  <c r="K212" i="1"/>
  <c r="F77" i="4" s="1"/>
  <c r="I212" i="1"/>
  <c r="J212" i="1" s="1"/>
  <c r="I211" i="1"/>
  <c r="J211" i="1" s="1"/>
  <c r="K211" i="1"/>
  <c r="F76" i="4" s="1"/>
  <c r="I201" i="1"/>
  <c r="J201" i="1" s="1"/>
  <c r="K201" i="1"/>
  <c r="F68" i="4" s="1"/>
  <c r="K233" i="1"/>
  <c r="F96" i="4" s="1"/>
  <c r="I233" i="1"/>
  <c r="J233" i="1" s="1"/>
  <c r="K204" i="1"/>
  <c r="F69" i="4" s="1"/>
  <c r="K184" i="1"/>
  <c r="F48" i="4" s="1"/>
  <c r="K197" i="1"/>
  <c r="F59" i="4" s="1"/>
  <c r="I197" i="1"/>
  <c r="J197" i="1" s="1"/>
  <c r="K213" i="1"/>
  <c r="F78" i="4" s="1"/>
  <c r="I213" i="1"/>
  <c r="J213" i="1" s="1"/>
  <c r="K174" i="1"/>
  <c r="F38" i="4" s="1"/>
  <c r="I174" i="1"/>
  <c r="J174" i="1" s="1"/>
  <c r="I198" i="1"/>
  <c r="J198" i="1" s="1"/>
  <c r="I222" i="1"/>
  <c r="J222" i="1" s="1"/>
  <c r="K222" i="1"/>
  <c r="F87" i="4" s="1"/>
  <c r="I195" i="1"/>
  <c r="J195" i="1" s="1"/>
  <c r="K195" i="1"/>
  <c r="F57" i="4" s="1"/>
  <c r="I189" i="1"/>
  <c r="J189" i="1" s="1"/>
  <c r="K187" i="1"/>
  <c r="F51" i="4" s="1"/>
  <c r="I187" i="1"/>
  <c r="J187" i="1" s="1"/>
  <c r="I199" i="1"/>
  <c r="J199" i="1" s="1"/>
  <c r="K199" i="1"/>
  <c r="F61" i="4" s="1"/>
  <c r="I228" i="1"/>
  <c r="J228" i="1" s="1"/>
  <c r="K228" i="1"/>
  <c r="F91" i="4" s="1"/>
  <c r="K188" i="1"/>
  <c r="F52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C29" i="6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49" i="1"/>
  <c r="J149" i="1" s="1"/>
  <c r="K149" i="1"/>
  <c r="D90" i="4" s="1"/>
  <c r="K108" i="1"/>
  <c r="D50" i="4" s="1"/>
  <c r="I137" i="1"/>
  <c r="J137" i="1" s="1"/>
  <c r="K140" i="1"/>
  <c r="D83" i="4" s="1"/>
  <c r="K103" i="1"/>
  <c r="D45" i="4" s="1"/>
  <c r="I103" i="1"/>
  <c r="J103" i="1" s="1"/>
  <c r="I127" i="1"/>
  <c r="J127" i="1" s="1"/>
  <c r="K127" i="1"/>
  <c r="D70" i="4" s="1"/>
  <c r="I150" i="1"/>
  <c r="J150" i="1" s="1"/>
  <c r="I144" i="1"/>
  <c r="J144" i="1" s="1"/>
  <c r="K117" i="1"/>
  <c r="D57" i="4" s="1"/>
  <c r="I119" i="1"/>
  <c r="J119" i="1" s="1"/>
  <c r="I151" i="1"/>
  <c r="J151" i="1" s="1"/>
  <c r="I105" i="1"/>
  <c r="J105" i="1" s="1"/>
  <c r="I142" i="1"/>
  <c r="J142" i="1" s="1"/>
  <c r="I115" i="1"/>
  <c r="J115" i="1" s="1"/>
  <c r="K153" i="1"/>
  <c r="D94" i="4" s="1"/>
  <c r="I136" i="1"/>
  <c r="J136" i="1" s="1"/>
  <c r="I121" i="1"/>
  <c r="J121" i="1" s="1"/>
  <c r="K141" i="1"/>
  <c r="D84" i="4" s="1"/>
  <c r="I155" i="1"/>
  <c r="J155" i="1" s="1"/>
  <c r="I96" i="1"/>
  <c r="J96" i="1" s="1"/>
  <c r="I98" i="1"/>
  <c r="J98" i="1" s="1"/>
  <c r="K118" i="1"/>
  <c r="D58" i="4" s="1"/>
  <c r="K134" i="1"/>
  <c r="D77" i="4" s="1"/>
  <c r="K128" i="1"/>
  <c r="D71" i="4" s="1"/>
  <c r="K107" i="1"/>
  <c r="D49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K9" i="1"/>
  <c r="G20" i="1"/>
  <c r="H20" i="1" s="1"/>
  <c r="K20" i="1" s="1"/>
  <c r="C41" i="4" s="1"/>
  <c r="E41" i="4" s="1"/>
  <c r="K11" i="1"/>
  <c r="K66" i="1"/>
  <c r="C88" i="4" s="1"/>
  <c r="E88" i="4" s="1"/>
  <c r="I66" i="1"/>
  <c r="J66" i="1" s="1"/>
  <c r="K39" i="1"/>
  <c r="C58" i="4" s="1"/>
  <c r="E58" i="4" s="1"/>
  <c r="I57" i="1"/>
  <c r="J57" i="1" s="1"/>
  <c r="K58" i="1"/>
  <c r="C80" i="4" s="1"/>
  <c r="E80" i="4" s="1"/>
  <c r="I54" i="1"/>
  <c r="J54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6" i="1" l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53" i="6"/>
  <c r="C80" i="6"/>
  <c r="C32" i="6"/>
  <c r="C52" i="6"/>
  <c r="C45" i="6"/>
  <c r="C60" i="6"/>
  <c r="C63" i="6"/>
  <c r="C67" i="6"/>
  <c r="C84" i="6"/>
  <c r="C83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C38" i="4" l="1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<sst xmlns="http://schemas.openxmlformats.org/spreadsheetml/2006/main" count="690" uniqueCount="194">
  <si>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</si>
  <si>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</si>
  <si>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</si>
  <si>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</si>
  <si>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</si>
  <si>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</si>
  <si>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</si>
  <si>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</si>
  <si>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</si>
  <si>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</si>
  <si>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</si>
  <si>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</si>
  <si>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</si>
  <si>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</si>
  <si>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</si>
  <si>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</si>
  <si>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</si>
  <si>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</si>
  <si>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</si>
  <si>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</si>
  <si>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</si>
  <si>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</si>
  <si>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</si>
  <si>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</si>
  <si>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</si>
  <si>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</si>
  <si>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</si>
  <si>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</si>
  <si>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</si>
  <si>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</si>
  <si>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</si>
  <si>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</si>
  <si>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</si>
  <si>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</si>
  <si>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</si>
  <si>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</si>
  <si>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</si>
  <si>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</si>
  <si>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</si>
  <si>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</si>
  <si>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</si>
  <si>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</si>
  <si>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</si>
  <si>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</si>
  <si>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</si>
  <si>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</si>
  <si>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</si>
  <si>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</si>
  <si>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</si>
  <si>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</si>
  <si>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</si>
  <si>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</si>
  <si>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</si>
  <si>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</si>
  <si>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</si>
  <si>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</si>
  <si>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</si>
  <si>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</si>
  <si>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</si>
  <si>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</si>
  <si>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</si>
  <si>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</si>
  <si>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</si>
  <si>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</si>
  <si>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</si>
  <si>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</si>
  <si>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</si>
  <si>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</si>
  <si>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</si>
  <si>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</si>
  <si>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</si>
  <si>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</si>
  <si>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</si>
  <si>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</si>
  <si>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</si>
  <si>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</si>
  <si>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</si>
  <si>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</si>
  <si>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</si>
  <si>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</si>
  <si>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</si>
  <si>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</si>
  <si>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</si>
  <si>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</si>
  <si>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</si>
  <si>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</si>
  <si>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</si>
  <si>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</si>
  <si>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</si>
  <si>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</si>
  <si>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</si>
  <si>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</si>
  <si>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</si>
  <si>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</si>
  <si>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</si>
  <si>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</si>
  <si>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</si>
  <si>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</si>
  <si>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</si>
  <si>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</si>
  <si>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</si>
  <si>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</si>
  <si>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</si>
  <si>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</si>
  <si>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</si>
  <si>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</si>
  <si>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</si>
  <si>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</si>
  <si>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</si>
  <si>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</si>
  <si>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</si>
  <si>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</si>
  <si>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</si>
  <si>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</si>
  <si>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</si>
  <si>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</si>
  <si>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</si>
  <si>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</si>
  <si>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</si>
  <si>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</si>
  <si>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</si>
  <si>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</si>
  <si>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</si>
  <si>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</si>
  <si>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</si>
  <si>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</si>
  <si>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</si>
  <si>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</si>
  <si>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</si>
  <si>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</si>
  <si>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</si>
  <si>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</si>
  <si>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</si>
  <si>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</si>
  <si>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</si>
  <si>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</si>
  <si>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</si>
  <si>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</si>
  <si>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</si>
  <si>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</si>
  <si>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</si>
  <si>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</si>
  <si>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</si>
  <si>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</si>
  <si>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</si>
  <si>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</si>
  <si>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</si>
  <si>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</si>
  <si>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</si>
  <si>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</si>
  <si>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</si>
  <si>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</si>
  <si>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</si>
  <si>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</si>
  <si>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</si>
  <si>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</si>
  <si>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</si>
  <si>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</si>
  <si>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</si>
  <si>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</si>
  <si>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</si>
  <si>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</si>
  <si>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</si>
  <si>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</si>
  <si>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</si>
  <si>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</si>
  <si>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</si>
  <si>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</si>
  <si>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</si>
  <si>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</si>
  <si>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</si>
  <si>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</si>
  <si>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</si>
  <si>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</si>
  <si>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</si>
  <si>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</si>
  <si>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</si>
  <si>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</si>
  <si>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</si>
  <si>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</si>
  <si>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</si>
  <si>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</si>
  <si>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</si>
  <si>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</si>
  <si>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</si>
  <si>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</si>
  <si>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</si>
  <si>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</si>
  <si>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</si>
  <si>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</si>
  <si>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EFFECTIVE 02 SEPTEMBER 2015</t>
  </si>
  <si>
    <t>be sold at any place in South Africa is R847.0 per litre,</t>
  </si>
  <si>
    <t>These Regulations will come into operation at 00h01 on 02 September 2015.</t>
  </si>
  <si>
    <t>These Regulations will come into operation at 00h01 on 02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</si>
</sst>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b/>
      <sz val="10"/>
      <color theme="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164" fontId="29" fillId="3" borderId="12" xfId="0" applyFont="1" applyFill="1" applyBorder="1" applyAlignment="1" applyProtection="1">
      <alignment horizontal="center"/>
      <protection locked="0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September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October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No.R.575 of 30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abSelected="1" zoomScaleNormal="100" workbookViewId="0">
      <selection activeCell="E6" sqref="E6"/>
    </sheetView>
  </sheetViews>
  <sheetFormatPr defaultColWidth="6.6640625" defaultRowHeight="13.2" x14ac:dyDescent="0.25"/>
  <cols>
    <col min="1" max="1" width="6.77734375" style="207" customWidth="1"/>
    <col min="2" max="2" width="10.21875" style="207" bestFit="1" customWidth="1"/>
    <col min="3" max="3" width="8" style="207" customWidth="1"/>
    <col min="4" max="4" width="16.77734375" style="207" bestFit="1" customWidth="1"/>
    <col min="5" max="5" width="12.109375" style="207" customWidth="1"/>
    <col min="6" max="6" width="13.33203125" style="207" customWidth="1"/>
    <col min="7" max="7" width="10.88671875" style="207" customWidth="1"/>
    <col min="8" max="8" width="15.109375" style="207" customWidth="1"/>
    <col min="9" max="9" width="8.21875" style="275" customWidth="1"/>
    <col min="10" max="10" width="8.77734375" style="104" customWidth="1"/>
    <col min="11" max="11" width="8.88671875" style="219" customWidth="1"/>
    <col min="12" max="12" width="17.109375" style="104" customWidth="1"/>
    <col min="13" max="13" width="9.6640625" style="104" bestFit="1" customWidth="1"/>
    <col min="14" max="16" width="6.6640625" style="186"/>
    <col min="17" max="20" width="6.6640625" style="208"/>
    <col min="21" max="16384" width="6.6640625" style="186"/>
  </cols>
  <sheetData>
    <row r="1" spans="1:41" x14ac:dyDescent="0.25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5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5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5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5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5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5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5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5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5">
      <c r="A10" s="204"/>
      <c r="B10" s="219"/>
      <c r="C10" s="219"/>
      <c r="D10" s="219"/>
      <c r="E10" s="12"/>
      <c r="H10" s="387"/>
      <c r="I10" s="186"/>
      <c r="J10" s="219"/>
      <c r="K10" s="187"/>
      <c r="L10" s="219"/>
      <c r="M10" s="219"/>
      <c r="P10" s="208"/>
      <c r="T10" s="186"/>
    </row>
    <row r="11" spans="1:41" ht="13.8" thickBot="1" x14ac:dyDescent="0.3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5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5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5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5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5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5">
      <c r="A17" s="5" t="s">
        <v>25</v>
      </c>
      <c r="B17" s="283">
        <f>E89</f>
        <v>1402.0650000000001</v>
      </c>
      <c r="C17" s="287">
        <v>37.119999999999997</v>
      </c>
      <c r="D17" s="285">
        <f>ROUND(SUM($B$17,C17),3)</f>
        <v>1439.1849999999999</v>
      </c>
      <c r="E17" s="285">
        <f>ROUND(D17+(D17*$E$15),3)</f>
        <v>1655.0630000000001</v>
      </c>
      <c r="F17" s="285">
        <f>ROUND(E17+(E17*$F$15),3)</f>
        <v>1886.7719999999999</v>
      </c>
      <c r="G17" s="285">
        <f>ROUND(F17,0)</f>
        <v>1887</v>
      </c>
      <c r="H17" s="289">
        <f>G17</f>
        <v>1887</v>
      </c>
      <c r="I17" s="254"/>
      <c r="L17" s="351">
        <v>1939</v>
      </c>
      <c r="M17" s="339">
        <f>H17-L17</f>
        <v>-52</v>
      </c>
      <c r="P17" s="208"/>
      <c r="T17" s="186"/>
    </row>
    <row r="18" spans="1:20" x14ac:dyDescent="0.25">
      <c r="A18" s="3" t="s">
        <v>26</v>
      </c>
      <c r="B18" s="199"/>
      <c r="C18" s="288">
        <v>45.22</v>
      </c>
      <c r="D18" s="286">
        <f t="shared" ref="D18:D33" si="0">ROUND(SUM($B$17,C18),3)</f>
        <v>1447.2850000000001</v>
      </c>
      <c r="E18" s="286">
        <f t="shared" ref="E18:E33" si="1">ROUND(D18+(D18*$E$15),3)</f>
        <v>1664.3779999999999</v>
      </c>
      <c r="F18" s="286">
        <f t="shared" ref="F18:F32" si="2">ROUND(E18+(E18*$F$15),3)</f>
        <v>1897.3910000000001</v>
      </c>
      <c r="G18" s="286">
        <f t="shared" ref="G18:G33" si="3">ROUND(F18,0)</f>
        <v>1897</v>
      </c>
      <c r="H18" s="290">
        <f t="shared" ref="H18:H33" si="4">IF(G18-L18=$H$17-$L$17,G18,IF(G18-L18&lt;$G$17-$L$17,G18+1,IF(G18-L18&gt;$G$17-$L$17,G18-1,FALSE)))</f>
        <v>1898</v>
      </c>
      <c r="I18" s="254"/>
      <c r="L18" s="352">
        <v>1950</v>
      </c>
      <c r="M18" s="340">
        <f t="shared" ref="M18:M76" si="5">H18-L18</f>
        <v>-52</v>
      </c>
      <c r="P18" s="208"/>
      <c r="T18" s="186"/>
    </row>
    <row r="19" spans="1:20" x14ac:dyDescent="0.25">
      <c r="A19" s="3" t="s">
        <v>27</v>
      </c>
      <c r="B19" s="199"/>
      <c r="C19" s="288">
        <v>51.25</v>
      </c>
      <c r="D19" s="286">
        <f t="shared" si="0"/>
        <v>1453.3150000000001</v>
      </c>
      <c r="E19" s="286">
        <f t="shared" si="1"/>
        <v>1671.3119999999999</v>
      </c>
      <c r="F19" s="286">
        <f t="shared" si="2"/>
        <v>1905.296</v>
      </c>
      <c r="G19" s="286">
        <f t="shared" si="3"/>
        <v>1905</v>
      </c>
      <c r="H19" s="290">
        <f t="shared" si="4"/>
        <v>1906</v>
      </c>
      <c r="I19" s="254"/>
      <c r="L19" s="352">
        <v>1958</v>
      </c>
      <c r="M19" s="340">
        <f t="shared" si="5"/>
        <v>-52</v>
      </c>
      <c r="P19" s="208"/>
      <c r="T19" s="186"/>
    </row>
    <row r="20" spans="1:20" x14ac:dyDescent="0.25">
      <c r="A20" s="3" t="s">
        <v>28</v>
      </c>
      <c r="B20" s="199"/>
      <c r="C20" s="288">
        <v>61.68</v>
      </c>
      <c r="D20" s="286">
        <f t="shared" si="0"/>
        <v>1463.7449999999999</v>
      </c>
      <c r="E20" s="286">
        <f t="shared" si="1"/>
        <v>1683.307</v>
      </c>
      <c r="F20" s="286">
        <f t="shared" si="2"/>
        <v>1918.97</v>
      </c>
      <c r="G20" s="286">
        <f t="shared" si="3"/>
        <v>1919</v>
      </c>
      <c r="H20" s="290">
        <f t="shared" si="4"/>
        <v>1920</v>
      </c>
      <c r="I20" s="254"/>
      <c r="L20" s="352">
        <v>1972</v>
      </c>
      <c r="M20" s="340">
        <f t="shared" si="5"/>
        <v>-52</v>
      </c>
      <c r="P20" s="208"/>
      <c r="T20" s="186"/>
    </row>
    <row r="21" spans="1:20" x14ac:dyDescent="0.25">
      <c r="A21" s="3" t="s">
        <v>29</v>
      </c>
      <c r="B21" s="199"/>
      <c r="C21" s="288">
        <v>75.790000000000006</v>
      </c>
      <c r="D21" s="286">
        <f t="shared" si="0"/>
        <v>1477.855</v>
      </c>
      <c r="E21" s="286">
        <f t="shared" si="1"/>
        <v>1699.5329999999999</v>
      </c>
      <c r="F21" s="286">
        <f t="shared" si="2"/>
        <v>1937.4680000000001</v>
      </c>
      <c r="G21" s="286">
        <f t="shared" si="3"/>
        <v>1937</v>
      </c>
      <c r="H21" s="290">
        <f t="shared" si="4"/>
        <v>1938</v>
      </c>
      <c r="I21" s="254"/>
      <c r="L21" s="352">
        <v>1990</v>
      </c>
      <c r="M21" s="340">
        <f t="shared" si="5"/>
        <v>-52</v>
      </c>
      <c r="P21" s="208"/>
      <c r="T21" s="186"/>
    </row>
    <row r="22" spans="1:20" x14ac:dyDescent="0.25">
      <c r="A22" s="3" t="s">
        <v>30</v>
      </c>
      <c r="B22" s="199"/>
      <c r="C22" s="288">
        <v>94.76</v>
      </c>
      <c r="D22" s="286">
        <f t="shared" si="0"/>
        <v>1496.825</v>
      </c>
      <c r="E22" s="286">
        <f t="shared" si="1"/>
        <v>1721.3489999999999</v>
      </c>
      <c r="F22" s="286">
        <f t="shared" si="2"/>
        <v>1962.338</v>
      </c>
      <c r="G22" s="286">
        <f t="shared" si="3"/>
        <v>1962</v>
      </c>
      <c r="H22" s="290">
        <f t="shared" si="4"/>
        <v>1963</v>
      </c>
      <c r="I22" s="254"/>
      <c r="L22" s="352">
        <v>2015</v>
      </c>
      <c r="M22" s="340">
        <f t="shared" si="5"/>
        <v>-52</v>
      </c>
      <c r="P22" s="208"/>
      <c r="T22" s="186"/>
    </row>
    <row r="23" spans="1:20" x14ac:dyDescent="0.25">
      <c r="A23" s="3" t="s">
        <v>31</v>
      </c>
      <c r="B23" s="199"/>
      <c r="C23" s="288">
        <v>110.67</v>
      </c>
      <c r="D23" s="286">
        <f t="shared" si="0"/>
        <v>1512.7349999999999</v>
      </c>
      <c r="E23" s="286">
        <f t="shared" si="1"/>
        <v>1739.645</v>
      </c>
      <c r="F23" s="286">
        <f t="shared" si="2"/>
        <v>1983.1949999999999</v>
      </c>
      <c r="G23" s="286">
        <f t="shared" si="3"/>
        <v>1983</v>
      </c>
      <c r="H23" s="290">
        <f t="shared" si="4"/>
        <v>1984</v>
      </c>
      <c r="I23" s="254"/>
      <c r="L23" s="352">
        <v>2036</v>
      </c>
      <c r="M23" s="340">
        <f t="shared" si="5"/>
        <v>-52</v>
      </c>
      <c r="P23" s="208"/>
      <c r="T23" s="186"/>
    </row>
    <row r="24" spans="1:20" x14ac:dyDescent="0.25">
      <c r="A24" s="3" t="s">
        <v>32</v>
      </c>
      <c r="B24" s="199"/>
      <c r="C24" s="288">
        <v>143.94</v>
      </c>
      <c r="D24" s="286">
        <f t="shared" si="0"/>
        <v>1546.0050000000001</v>
      </c>
      <c r="E24" s="286">
        <f t="shared" si="1"/>
        <v>1777.9059999999999</v>
      </c>
      <c r="F24" s="286">
        <f t="shared" si="2"/>
        <v>2026.8130000000001</v>
      </c>
      <c r="G24" s="286">
        <f t="shared" si="3"/>
        <v>2027</v>
      </c>
      <c r="H24" s="290">
        <f t="shared" si="4"/>
        <v>2027</v>
      </c>
      <c r="I24" s="254"/>
      <c r="L24" s="352">
        <v>2079</v>
      </c>
      <c r="M24" s="340">
        <f t="shared" si="5"/>
        <v>-52</v>
      </c>
      <c r="P24" s="208"/>
      <c r="T24" s="186"/>
    </row>
    <row r="25" spans="1:20" x14ac:dyDescent="0.25">
      <c r="A25" s="3" t="s">
        <v>33</v>
      </c>
      <c r="B25" s="199"/>
      <c r="C25" s="288">
        <v>174.46</v>
      </c>
      <c r="D25" s="286">
        <f t="shared" si="0"/>
        <v>1576.5250000000001</v>
      </c>
      <c r="E25" s="286">
        <f t="shared" si="1"/>
        <v>1813.0039999999999</v>
      </c>
      <c r="F25" s="286">
        <f t="shared" si="2"/>
        <v>2066.8249999999998</v>
      </c>
      <c r="G25" s="286">
        <f t="shared" si="3"/>
        <v>2067</v>
      </c>
      <c r="H25" s="290">
        <f t="shared" si="4"/>
        <v>2067</v>
      </c>
      <c r="I25" s="254"/>
      <c r="L25" s="352">
        <v>2119</v>
      </c>
      <c r="M25" s="340">
        <f t="shared" si="5"/>
        <v>-52</v>
      </c>
      <c r="P25" s="208"/>
      <c r="T25" s="186"/>
    </row>
    <row r="26" spans="1:20" x14ac:dyDescent="0.25">
      <c r="A26" s="3" t="s">
        <v>34</v>
      </c>
      <c r="B26" s="199"/>
      <c r="C26" s="288">
        <v>201.89</v>
      </c>
      <c r="D26" s="286">
        <f t="shared" si="0"/>
        <v>1603.9549999999999</v>
      </c>
      <c r="E26" s="286">
        <f t="shared" si="1"/>
        <v>1844.548</v>
      </c>
      <c r="F26" s="286">
        <f t="shared" si="2"/>
        <v>2102.7849999999999</v>
      </c>
      <c r="G26" s="286">
        <f t="shared" si="3"/>
        <v>2103</v>
      </c>
      <c r="H26" s="290">
        <f t="shared" si="4"/>
        <v>2103</v>
      </c>
      <c r="I26" s="254"/>
      <c r="L26" s="352">
        <v>2155</v>
      </c>
      <c r="M26" s="340">
        <f t="shared" si="5"/>
        <v>-52</v>
      </c>
      <c r="P26" s="208"/>
      <c r="T26" s="186"/>
    </row>
    <row r="27" spans="1:20" x14ac:dyDescent="0.25">
      <c r="A27" s="3" t="s">
        <v>35</v>
      </c>
      <c r="B27" s="199"/>
      <c r="C27" s="288">
        <v>229.32</v>
      </c>
      <c r="D27" s="286">
        <f t="shared" si="0"/>
        <v>1631.385</v>
      </c>
      <c r="E27" s="286">
        <f>ROUND(D27+(D27*$E$15),3)</f>
        <v>1876.0930000000001</v>
      </c>
      <c r="F27" s="286">
        <f t="shared" si="2"/>
        <v>2138.7460000000001</v>
      </c>
      <c r="G27" s="286">
        <f t="shared" si="3"/>
        <v>2139</v>
      </c>
      <c r="H27" s="290">
        <f t="shared" si="4"/>
        <v>2139</v>
      </c>
      <c r="I27" s="254"/>
      <c r="L27" s="352">
        <v>2191</v>
      </c>
      <c r="M27" s="340">
        <f t="shared" si="5"/>
        <v>-52</v>
      </c>
      <c r="P27" s="208"/>
      <c r="T27" s="186"/>
    </row>
    <row r="28" spans="1:20" x14ac:dyDescent="0.25">
      <c r="A28" s="3" t="s">
        <v>36</v>
      </c>
      <c r="B28" s="199"/>
      <c r="C28" s="288">
        <v>331.26</v>
      </c>
      <c r="D28" s="286">
        <f t="shared" si="0"/>
        <v>1733.325</v>
      </c>
      <c r="E28" s="286">
        <f t="shared" si="1"/>
        <v>1993.3240000000001</v>
      </c>
      <c r="F28" s="286">
        <f t="shared" si="2"/>
        <v>2272.3890000000001</v>
      </c>
      <c r="G28" s="286">
        <f t="shared" si="3"/>
        <v>2272</v>
      </c>
      <c r="H28" s="290">
        <f t="shared" si="4"/>
        <v>2273</v>
      </c>
      <c r="I28" s="254"/>
      <c r="L28" s="352">
        <v>2325</v>
      </c>
      <c r="M28" s="340">
        <f t="shared" si="5"/>
        <v>-52</v>
      </c>
      <c r="P28" s="208"/>
      <c r="T28" s="186"/>
    </row>
    <row r="29" spans="1:20" x14ac:dyDescent="0.25">
      <c r="A29" s="3" t="s">
        <v>37</v>
      </c>
      <c r="B29" s="199"/>
      <c r="C29" s="288">
        <v>213.85</v>
      </c>
      <c r="D29" s="286">
        <f t="shared" si="0"/>
        <v>1615.915</v>
      </c>
      <c r="E29" s="286">
        <f t="shared" si="1"/>
        <v>1858.3019999999999</v>
      </c>
      <c r="F29" s="286">
        <f t="shared" si="2"/>
        <v>2118.4639999999999</v>
      </c>
      <c r="G29" s="286">
        <f t="shared" si="3"/>
        <v>2118</v>
      </c>
      <c r="H29" s="290">
        <f t="shared" si="4"/>
        <v>2119</v>
      </c>
      <c r="I29" s="254"/>
      <c r="L29" s="352">
        <v>2171</v>
      </c>
      <c r="M29" s="340">
        <f t="shared" si="5"/>
        <v>-52</v>
      </c>
      <c r="P29" s="208"/>
      <c r="T29" s="186"/>
    </row>
    <row r="30" spans="1:20" x14ac:dyDescent="0.25">
      <c r="A30" s="3" t="s">
        <v>38</v>
      </c>
      <c r="B30" s="199"/>
      <c r="C30" s="288">
        <v>261.27</v>
      </c>
      <c r="D30" s="286">
        <f t="shared" si="0"/>
        <v>1663.335</v>
      </c>
      <c r="E30" s="286">
        <f t="shared" si="1"/>
        <v>1912.835</v>
      </c>
      <c r="F30" s="286">
        <f t="shared" si="2"/>
        <v>2180.6320000000001</v>
      </c>
      <c r="G30" s="286">
        <f t="shared" si="3"/>
        <v>2181</v>
      </c>
      <c r="H30" s="290">
        <f t="shared" si="4"/>
        <v>2181</v>
      </c>
      <c r="I30" s="254"/>
      <c r="L30" s="352">
        <v>2233</v>
      </c>
      <c r="M30" s="340">
        <f t="shared" si="5"/>
        <v>-52</v>
      </c>
      <c r="P30" s="208"/>
      <c r="T30" s="186"/>
    </row>
    <row r="31" spans="1:20" x14ac:dyDescent="0.25">
      <c r="A31" s="3" t="s">
        <v>39</v>
      </c>
      <c r="B31" s="199"/>
      <c r="C31" s="288">
        <v>254.55</v>
      </c>
      <c r="D31" s="286">
        <f t="shared" si="0"/>
        <v>1656.615</v>
      </c>
      <c r="E31" s="286">
        <f t="shared" si="1"/>
        <v>1905.107</v>
      </c>
      <c r="F31" s="286">
        <f t="shared" si="2"/>
        <v>2171.8220000000001</v>
      </c>
      <c r="G31" s="286">
        <f t="shared" si="3"/>
        <v>2172</v>
      </c>
      <c r="H31" s="290">
        <f t="shared" si="4"/>
        <v>2172</v>
      </c>
      <c r="I31" s="254"/>
      <c r="L31" s="352">
        <v>2224</v>
      </c>
      <c r="M31" s="340">
        <f t="shared" si="5"/>
        <v>-52</v>
      </c>
      <c r="P31" s="208"/>
      <c r="T31" s="186"/>
    </row>
    <row r="32" spans="1:20" x14ac:dyDescent="0.25">
      <c r="A32" s="7" t="s">
        <v>70</v>
      </c>
      <c r="B32" s="199"/>
      <c r="C32" s="288">
        <v>110.67</v>
      </c>
      <c r="D32" s="286">
        <f t="shared" si="0"/>
        <v>1512.7349999999999</v>
      </c>
      <c r="E32" s="286">
        <f t="shared" si="1"/>
        <v>1739.645</v>
      </c>
      <c r="F32" s="286">
        <f t="shared" si="2"/>
        <v>1983.1949999999999</v>
      </c>
      <c r="G32" s="286">
        <f t="shared" si="3"/>
        <v>1983</v>
      </c>
      <c r="H32" s="290">
        <f t="shared" si="4"/>
        <v>1984</v>
      </c>
      <c r="I32" s="254"/>
      <c r="K32" s="187"/>
      <c r="L32" s="352">
        <v>2036</v>
      </c>
      <c r="M32" s="340">
        <f t="shared" si="5"/>
        <v>-52</v>
      </c>
      <c r="P32" s="208"/>
      <c r="T32" s="186"/>
    </row>
    <row r="33" spans="1:51" x14ac:dyDescent="0.25">
      <c r="A33" s="7" t="s">
        <v>71</v>
      </c>
      <c r="B33" s="199"/>
      <c r="C33" s="288">
        <v>254.55</v>
      </c>
      <c r="D33" s="286">
        <f t="shared" si="0"/>
        <v>1656.615</v>
      </c>
      <c r="E33" s="286">
        <f t="shared" si="1"/>
        <v>1905.107</v>
      </c>
      <c r="F33" s="286">
        <f>ROUND(E33+(E33*$F$15),3)</f>
        <v>2171.8220000000001</v>
      </c>
      <c r="G33" s="286">
        <f t="shared" si="3"/>
        <v>2172</v>
      </c>
      <c r="H33" s="290">
        <f t="shared" si="4"/>
        <v>2172</v>
      </c>
      <c r="I33" s="254"/>
      <c r="K33" s="187"/>
      <c r="L33" s="352">
        <v>2224</v>
      </c>
      <c r="M33" s="340">
        <f t="shared" si="5"/>
        <v>-52</v>
      </c>
      <c r="P33" s="208"/>
      <c r="T33" s="186"/>
    </row>
    <row r="34" spans="1:51" s="229" customFormat="1" x14ac:dyDescent="0.25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5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5">
      <c r="A36" s="3" t="s">
        <v>40</v>
      </c>
      <c r="B36" s="284">
        <f>B17</f>
        <v>1402.0650000000001</v>
      </c>
      <c r="C36" s="288">
        <v>63.29</v>
      </c>
      <c r="D36" s="286">
        <f t="shared" ref="D36:D44" si="6">ROUND(SUM($B$17,C36),3)</f>
        <v>1465.355</v>
      </c>
      <c r="E36" s="286">
        <f t="shared" ref="E36:E44" si="7">ROUND(D36+(D36*$E$15),3)</f>
        <v>1685.1579999999999</v>
      </c>
      <c r="F36" s="286">
        <f t="shared" ref="F36:F44" si="8">ROUND(E36+(E36*$F$15),3)</f>
        <v>1921.08</v>
      </c>
      <c r="G36" s="286">
        <f t="shared" ref="G36:G44" si="9">ROUND(F36,0)</f>
        <v>1921</v>
      </c>
      <c r="H36" s="290">
        <f t="shared" ref="H36:H44" si="10">IF(G36-L36=$H$17-$L$17,G36,IF(G36-L36&lt;$G$17-$L$17,G36+1,IF(G36-L36&gt;$G$17-$L$17,G36-1,FALSE)))</f>
        <v>1922</v>
      </c>
      <c r="I36" s="254"/>
      <c r="K36" s="187"/>
      <c r="L36" s="352">
        <v>1974</v>
      </c>
      <c r="M36" s="340">
        <f t="shared" si="5"/>
        <v>-52</v>
      </c>
      <c r="P36" s="208"/>
      <c r="T36" s="186"/>
    </row>
    <row r="37" spans="1:51" x14ac:dyDescent="0.25">
      <c r="A37" s="3" t="s">
        <v>98</v>
      </c>
      <c r="B37" s="199"/>
      <c r="C37" s="288">
        <v>81.16</v>
      </c>
      <c r="D37" s="286">
        <f t="shared" si="6"/>
        <v>1483.2249999999999</v>
      </c>
      <c r="E37" s="286">
        <f t="shared" si="7"/>
        <v>1705.7090000000001</v>
      </c>
      <c r="F37" s="286">
        <f t="shared" si="8"/>
        <v>1944.508</v>
      </c>
      <c r="G37" s="286">
        <f t="shared" si="9"/>
        <v>1945</v>
      </c>
      <c r="H37" s="290">
        <f t="shared" si="10"/>
        <v>1945</v>
      </c>
      <c r="I37" s="254"/>
      <c r="K37" s="187"/>
      <c r="L37" s="352">
        <v>1997</v>
      </c>
      <c r="M37" s="340">
        <f t="shared" si="5"/>
        <v>-52</v>
      </c>
      <c r="P37" s="208"/>
      <c r="T37" s="186"/>
    </row>
    <row r="38" spans="1:51" x14ac:dyDescent="0.25">
      <c r="A38" s="3" t="s">
        <v>41</v>
      </c>
      <c r="B38" s="199"/>
      <c r="C38" s="288">
        <v>73.59</v>
      </c>
      <c r="D38" s="286">
        <f t="shared" si="6"/>
        <v>1475.655</v>
      </c>
      <c r="E38" s="286">
        <f t="shared" si="7"/>
        <v>1697.0029999999999</v>
      </c>
      <c r="F38" s="286">
        <f t="shared" si="8"/>
        <v>1934.5830000000001</v>
      </c>
      <c r="G38" s="286">
        <f t="shared" si="9"/>
        <v>1935</v>
      </c>
      <c r="H38" s="290">
        <f t="shared" si="10"/>
        <v>1935</v>
      </c>
      <c r="I38" s="254"/>
      <c r="K38" s="187"/>
      <c r="L38" s="352">
        <v>1987</v>
      </c>
      <c r="M38" s="340">
        <f t="shared" si="5"/>
        <v>-52</v>
      </c>
      <c r="P38" s="208"/>
      <c r="T38" s="186"/>
    </row>
    <row r="39" spans="1:51" x14ac:dyDescent="0.25">
      <c r="A39" s="3" t="s">
        <v>42</v>
      </c>
      <c r="B39" s="199"/>
      <c r="C39" s="288">
        <v>83.44</v>
      </c>
      <c r="D39" s="286">
        <f t="shared" si="6"/>
        <v>1485.5050000000001</v>
      </c>
      <c r="E39" s="286">
        <f t="shared" si="7"/>
        <v>1708.3309999999999</v>
      </c>
      <c r="F39" s="286">
        <f t="shared" si="8"/>
        <v>1947.4970000000001</v>
      </c>
      <c r="G39" s="286">
        <f t="shared" si="9"/>
        <v>1947</v>
      </c>
      <c r="H39" s="290">
        <f t="shared" si="10"/>
        <v>1948</v>
      </c>
      <c r="I39" s="254"/>
      <c r="K39" s="187"/>
      <c r="L39" s="352">
        <v>2000</v>
      </c>
      <c r="M39" s="340">
        <f t="shared" si="5"/>
        <v>-52</v>
      </c>
      <c r="P39" s="208"/>
      <c r="T39" s="186"/>
    </row>
    <row r="40" spans="1:51" x14ac:dyDescent="0.25">
      <c r="A40" s="3" t="s">
        <v>43</v>
      </c>
      <c r="B40" s="199"/>
      <c r="C40" s="288">
        <v>107.69</v>
      </c>
      <c r="D40" s="286">
        <f t="shared" si="6"/>
        <v>1509.7550000000001</v>
      </c>
      <c r="E40" s="286">
        <f t="shared" si="7"/>
        <v>1736.2180000000001</v>
      </c>
      <c r="F40" s="286">
        <f t="shared" si="8"/>
        <v>1979.289</v>
      </c>
      <c r="G40" s="286">
        <f t="shared" si="9"/>
        <v>1979</v>
      </c>
      <c r="H40" s="290">
        <f t="shared" si="10"/>
        <v>1980</v>
      </c>
      <c r="I40" s="254"/>
      <c r="K40" s="187"/>
      <c r="L40" s="352">
        <v>2032</v>
      </c>
      <c r="M40" s="340">
        <f t="shared" si="5"/>
        <v>-52</v>
      </c>
      <c r="P40" s="208"/>
      <c r="T40" s="186"/>
    </row>
    <row r="41" spans="1:51" x14ac:dyDescent="0.25">
      <c r="A41" s="3" t="s">
        <v>44</v>
      </c>
      <c r="B41" s="199"/>
      <c r="C41" s="288">
        <v>101.01</v>
      </c>
      <c r="D41" s="286">
        <f t="shared" si="6"/>
        <v>1503.075</v>
      </c>
      <c r="E41" s="286">
        <f t="shared" si="7"/>
        <v>1728.5360000000001</v>
      </c>
      <c r="F41" s="286">
        <f t="shared" si="8"/>
        <v>1970.5309999999999</v>
      </c>
      <c r="G41" s="286">
        <f t="shared" si="9"/>
        <v>1971</v>
      </c>
      <c r="H41" s="290">
        <f t="shared" si="10"/>
        <v>1971</v>
      </c>
      <c r="I41" s="254"/>
      <c r="K41" s="187"/>
      <c r="L41" s="352">
        <v>2023</v>
      </c>
      <c r="M41" s="340">
        <f t="shared" si="5"/>
        <v>-52</v>
      </c>
      <c r="P41" s="208"/>
      <c r="T41" s="186"/>
    </row>
    <row r="42" spans="1:51" x14ac:dyDescent="0.25">
      <c r="A42" s="3" t="s">
        <v>45</v>
      </c>
      <c r="B42" s="199"/>
      <c r="C42" s="288">
        <v>119.25</v>
      </c>
      <c r="D42" s="286">
        <f t="shared" si="6"/>
        <v>1521.3150000000001</v>
      </c>
      <c r="E42" s="286">
        <f t="shared" si="7"/>
        <v>1749.5119999999999</v>
      </c>
      <c r="F42" s="286">
        <f t="shared" si="8"/>
        <v>1994.444</v>
      </c>
      <c r="G42" s="286">
        <f t="shared" si="9"/>
        <v>1994</v>
      </c>
      <c r="H42" s="290">
        <f t="shared" si="10"/>
        <v>1995</v>
      </c>
      <c r="I42" s="254"/>
      <c r="K42" s="187"/>
      <c r="L42" s="352">
        <v>2047</v>
      </c>
      <c r="M42" s="340">
        <f t="shared" si="5"/>
        <v>-52</v>
      </c>
      <c r="P42" s="208"/>
      <c r="T42" s="186"/>
    </row>
    <row r="43" spans="1:51" x14ac:dyDescent="0.25">
      <c r="A43" s="3" t="s">
        <v>46</v>
      </c>
      <c r="B43" s="199"/>
      <c r="C43" s="288">
        <v>130</v>
      </c>
      <c r="D43" s="286">
        <f t="shared" si="6"/>
        <v>1532.0650000000001</v>
      </c>
      <c r="E43" s="286">
        <f t="shared" si="7"/>
        <v>1761.875</v>
      </c>
      <c r="F43" s="286">
        <f t="shared" si="8"/>
        <v>2008.538</v>
      </c>
      <c r="G43" s="286">
        <f t="shared" si="9"/>
        <v>2009</v>
      </c>
      <c r="H43" s="290">
        <f t="shared" si="10"/>
        <v>2009</v>
      </c>
      <c r="I43" s="254"/>
      <c r="K43" s="187"/>
      <c r="L43" s="352">
        <v>2061</v>
      </c>
      <c r="M43" s="340">
        <f t="shared" si="5"/>
        <v>-52</v>
      </c>
      <c r="P43" s="208"/>
      <c r="T43" s="186"/>
    </row>
    <row r="44" spans="1:51" x14ac:dyDescent="0.25">
      <c r="A44" s="3" t="s">
        <v>47</v>
      </c>
      <c r="B44" s="199"/>
      <c r="C44" s="288">
        <v>140.4</v>
      </c>
      <c r="D44" s="286">
        <f t="shared" si="6"/>
        <v>1542.4649999999999</v>
      </c>
      <c r="E44" s="286">
        <f t="shared" si="7"/>
        <v>1773.835</v>
      </c>
      <c r="F44" s="286">
        <f t="shared" si="8"/>
        <v>2022.172</v>
      </c>
      <c r="G44" s="286">
        <f t="shared" si="9"/>
        <v>2022</v>
      </c>
      <c r="H44" s="290">
        <f t="shared" si="10"/>
        <v>2023</v>
      </c>
      <c r="I44" s="254"/>
      <c r="K44" s="187"/>
      <c r="L44" s="352">
        <v>2075</v>
      </c>
      <c r="M44" s="340">
        <f t="shared" si="5"/>
        <v>-52</v>
      </c>
      <c r="P44" s="208"/>
      <c r="T44" s="186"/>
    </row>
    <row r="45" spans="1:51" s="229" customFormat="1" x14ac:dyDescent="0.25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5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5">
      <c r="A47" s="3" t="s">
        <v>48</v>
      </c>
      <c r="B47" s="199"/>
      <c r="C47" s="288">
        <v>95.16</v>
      </c>
      <c r="D47" s="286">
        <f t="shared" ref="D47:D67" si="11">ROUND(SUM($B$17,C47),3)</f>
        <v>1497.2249999999999</v>
      </c>
      <c r="E47" s="286">
        <f t="shared" ref="E47:E67" si="12">ROUND(D47+(D47*$E$15),3)</f>
        <v>1721.809</v>
      </c>
      <c r="F47" s="286">
        <f t="shared" ref="F47:F67" si="13">ROUND(E47+(E47*$F$15),3)</f>
        <v>1962.8620000000001</v>
      </c>
      <c r="G47" s="286">
        <f t="shared" ref="G47:G67" si="14">ROUND(F47,0)</f>
        <v>1963</v>
      </c>
      <c r="H47" s="290">
        <f t="shared" ref="H47:H67" si="15">IF(G47-L47=$H$17-$L$17,G47,IF(G47-L47&lt;$G$17-$L$17,G47+1,IF(G47-L47&gt;$G$17-$L$17,G47-1,FALSE)))</f>
        <v>1964</v>
      </c>
      <c r="I47" s="362"/>
      <c r="K47" s="187"/>
      <c r="L47" s="352">
        <v>2016</v>
      </c>
      <c r="M47" s="340">
        <f t="shared" si="5"/>
        <v>-52</v>
      </c>
      <c r="P47" s="208"/>
      <c r="T47" s="186"/>
    </row>
    <row r="48" spans="1:51" x14ac:dyDescent="0.25">
      <c r="A48" s="3" t="s">
        <v>49</v>
      </c>
      <c r="B48" s="199"/>
      <c r="C48" s="288">
        <v>103.85</v>
      </c>
      <c r="D48" s="286">
        <f t="shared" si="11"/>
        <v>1505.915</v>
      </c>
      <c r="E48" s="286">
        <f t="shared" si="12"/>
        <v>1731.8019999999999</v>
      </c>
      <c r="F48" s="286">
        <f t="shared" si="13"/>
        <v>1974.2539999999999</v>
      </c>
      <c r="G48" s="286">
        <f t="shared" si="14"/>
        <v>1974</v>
      </c>
      <c r="H48" s="290">
        <f t="shared" si="15"/>
        <v>1975</v>
      </c>
      <c r="I48" s="362"/>
      <c r="K48" s="187"/>
      <c r="L48" s="352">
        <v>2027</v>
      </c>
      <c r="M48" s="340">
        <f t="shared" si="5"/>
        <v>-52</v>
      </c>
      <c r="P48" s="208"/>
      <c r="T48" s="186"/>
    </row>
    <row r="49" spans="1:51" x14ac:dyDescent="0.25">
      <c r="A49" s="3" t="s">
        <v>50</v>
      </c>
      <c r="B49" s="199"/>
      <c r="C49" s="288">
        <v>127.41</v>
      </c>
      <c r="D49" s="286">
        <f t="shared" si="11"/>
        <v>1529.4749999999999</v>
      </c>
      <c r="E49" s="286">
        <f t="shared" si="12"/>
        <v>1758.896</v>
      </c>
      <c r="F49" s="286">
        <f t="shared" si="13"/>
        <v>2005.1410000000001</v>
      </c>
      <c r="G49" s="286">
        <f t="shared" si="14"/>
        <v>2005</v>
      </c>
      <c r="H49" s="290">
        <f t="shared" si="15"/>
        <v>2006</v>
      </c>
      <c r="I49" s="362"/>
      <c r="K49" s="187"/>
      <c r="L49" s="352">
        <v>2058</v>
      </c>
      <c r="M49" s="340">
        <f t="shared" si="5"/>
        <v>-52</v>
      </c>
      <c r="P49" s="208"/>
      <c r="T49" s="186"/>
    </row>
    <row r="50" spans="1:51" s="229" customFormat="1" x14ac:dyDescent="0.25">
      <c r="A50" s="6" t="s">
        <v>51</v>
      </c>
      <c r="B50" s="228"/>
      <c r="C50" s="288">
        <v>155.21</v>
      </c>
      <c r="D50" s="286">
        <f t="shared" si="11"/>
        <v>1557.2750000000001</v>
      </c>
      <c r="E50" s="286">
        <f t="shared" si="12"/>
        <v>1790.866</v>
      </c>
      <c r="F50" s="286">
        <f t="shared" si="13"/>
        <v>2041.587</v>
      </c>
      <c r="G50" s="286">
        <f t="shared" si="14"/>
        <v>2042</v>
      </c>
      <c r="H50" s="290">
        <f t="shared" si="15"/>
        <v>2042</v>
      </c>
      <c r="I50" s="362"/>
      <c r="J50" s="104"/>
      <c r="K50" s="187"/>
      <c r="L50" s="352">
        <v>2094</v>
      </c>
      <c r="M50" s="344">
        <f t="shared" si="5"/>
        <v>-52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5">
      <c r="A51" s="9" t="s">
        <v>52</v>
      </c>
      <c r="B51" s="22" t="s">
        <v>53</v>
      </c>
      <c r="C51" s="291">
        <v>175.96</v>
      </c>
      <c r="D51" s="291">
        <f t="shared" si="11"/>
        <v>1578.0250000000001</v>
      </c>
      <c r="E51" s="291">
        <f t="shared" si="12"/>
        <v>1814.729</v>
      </c>
      <c r="F51" s="291">
        <f t="shared" si="13"/>
        <v>2068.7910000000002</v>
      </c>
      <c r="G51" s="291">
        <f t="shared" si="14"/>
        <v>2069</v>
      </c>
      <c r="H51" s="348">
        <f t="shared" si="15"/>
        <v>2069</v>
      </c>
      <c r="I51" s="362"/>
      <c r="J51" s="104"/>
      <c r="K51" s="187"/>
      <c r="L51" s="351">
        <v>2121</v>
      </c>
      <c r="M51" s="345">
        <f t="shared" si="5"/>
        <v>-52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5">
      <c r="A52" s="6" t="s">
        <v>54</v>
      </c>
      <c r="B52" s="228"/>
      <c r="C52" s="288">
        <v>200.75</v>
      </c>
      <c r="D52" s="286">
        <f t="shared" si="11"/>
        <v>1602.8150000000001</v>
      </c>
      <c r="E52" s="286">
        <f t="shared" si="12"/>
        <v>1843.2370000000001</v>
      </c>
      <c r="F52" s="286">
        <f t="shared" si="13"/>
        <v>2101.29</v>
      </c>
      <c r="G52" s="286">
        <f t="shared" si="14"/>
        <v>2101</v>
      </c>
      <c r="H52" s="290">
        <f>IF(G52-L52=$H$17-$L$17,G52,IF(G52-L52&lt;$G$17-$L$17,G52+1,IF(G52-L52&gt;$G$17-$L$17,G52-1,FALSE)))</f>
        <v>2102</v>
      </c>
      <c r="I52" s="362"/>
      <c r="J52" s="104"/>
      <c r="K52" s="187"/>
      <c r="L52" s="352">
        <v>2154</v>
      </c>
      <c r="M52" s="346">
        <f t="shared" si="5"/>
        <v>-52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5">
      <c r="A53" s="3" t="s">
        <v>55</v>
      </c>
      <c r="B53" s="199"/>
      <c r="C53" s="288">
        <v>219.51</v>
      </c>
      <c r="D53" s="286">
        <f t="shared" si="11"/>
        <v>1621.575</v>
      </c>
      <c r="E53" s="286">
        <f t="shared" si="12"/>
        <v>1864.8109999999999</v>
      </c>
      <c r="F53" s="286">
        <f t="shared" si="13"/>
        <v>2125.8850000000002</v>
      </c>
      <c r="G53" s="286">
        <f t="shared" si="14"/>
        <v>2126</v>
      </c>
      <c r="H53" s="290">
        <f t="shared" si="15"/>
        <v>2127</v>
      </c>
      <c r="I53" s="362"/>
      <c r="K53" s="187"/>
      <c r="L53" s="352">
        <v>2179</v>
      </c>
      <c r="M53" s="340">
        <f t="shared" si="5"/>
        <v>-52</v>
      </c>
      <c r="P53" s="208"/>
      <c r="T53" s="186"/>
    </row>
    <row r="54" spans="1:51" x14ac:dyDescent="0.25">
      <c r="A54" s="3" t="s">
        <v>56</v>
      </c>
      <c r="B54" s="199"/>
      <c r="C54" s="288">
        <v>255.69</v>
      </c>
      <c r="D54" s="286">
        <f t="shared" si="11"/>
        <v>1657.7550000000001</v>
      </c>
      <c r="E54" s="286">
        <f t="shared" si="12"/>
        <v>1906.4179999999999</v>
      </c>
      <c r="F54" s="286">
        <f t="shared" si="13"/>
        <v>2173.317</v>
      </c>
      <c r="G54" s="286">
        <f t="shared" si="14"/>
        <v>2173</v>
      </c>
      <c r="H54" s="290">
        <f t="shared" si="15"/>
        <v>2174</v>
      </c>
      <c r="I54" s="362"/>
      <c r="K54" s="187"/>
      <c r="L54" s="352">
        <v>2226</v>
      </c>
      <c r="M54" s="340">
        <f t="shared" si="5"/>
        <v>-52</v>
      </c>
      <c r="P54" s="208"/>
      <c r="T54" s="186"/>
    </row>
    <row r="55" spans="1:51" x14ac:dyDescent="0.25">
      <c r="A55" s="3" t="s">
        <v>57</v>
      </c>
      <c r="B55" s="199"/>
      <c r="C55" s="288">
        <v>270.05</v>
      </c>
      <c r="D55" s="286">
        <f t="shared" si="11"/>
        <v>1672.115</v>
      </c>
      <c r="E55" s="286">
        <f t="shared" si="12"/>
        <v>1922.932</v>
      </c>
      <c r="F55" s="286">
        <f t="shared" si="13"/>
        <v>2192.1419999999998</v>
      </c>
      <c r="G55" s="286">
        <f t="shared" si="14"/>
        <v>2192</v>
      </c>
      <c r="H55" s="290">
        <f t="shared" si="15"/>
        <v>2193</v>
      </c>
      <c r="I55" s="362"/>
      <c r="K55" s="187"/>
      <c r="L55" s="352">
        <v>2245</v>
      </c>
      <c r="M55" s="340">
        <f t="shared" si="5"/>
        <v>-52</v>
      </c>
      <c r="P55" s="208"/>
      <c r="T55" s="186"/>
    </row>
    <row r="56" spans="1:51" x14ac:dyDescent="0.25">
      <c r="A56" s="3" t="s">
        <v>58</v>
      </c>
      <c r="B56" s="199"/>
      <c r="C56" s="288">
        <v>291.11</v>
      </c>
      <c r="D56" s="286">
        <f t="shared" si="11"/>
        <v>1693.175</v>
      </c>
      <c r="E56" s="286">
        <f t="shared" si="12"/>
        <v>1947.1510000000001</v>
      </c>
      <c r="F56" s="286">
        <f t="shared" si="13"/>
        <v>2219.752</v>
      </c>
      <c r="G56" s="286">
        <f t="shared" si="14"/>
        <v>2220</v>
      </c>
      <c r="H56" s="290">
        <f t="shared" si="15"/>
        <v>2220</v>
      </c>
      <c r="I56" s="362"/>
      <c r="K56" s="187"/>
      <c r="L56" s="352">
        <v>2272</v>
      </c>
      <c r="M56" s="340">
        <f t="shared" si="5"/>
        <v>-52</v>
      </c>
      <c r="P56" s="208"/>
      <c r="T56" s="186"/>
    </row>
    <row r="57" spans="1:51" x14ac:dyDescent="0.25">
      <c r="A57" s="3" t="s">
        <v>59</v>
      </c>
      <c r="B57" s="199"/>
      <c r="C57" s="288">
        <v>275.85000000000002</v>
      </c>
      <c r="D57" s="286">
        <f t="shared" si="11"/>
        <v>1677.915</v>
      </c>
      <c r="E57" s="286">
        <f t="shared" si="12"/>
        <v>1929.6020000000001</v>
      </c>
      <c r="F57" s="286">
        <f t="shared" si="13"/>
        <v>2199.7460000000001</v>
      </c>
      <c r="G57" s="286">
        <f t="shared" si="14"/>
        <v>2200</v>
      </c>
      <c r="H57" s="290">
        <f t="shared" si="15"/>
        <v>2200</v>
      </c>
      <c r="I57" s="362"/>
      <c r="K57" s="187"/>
      <c r="L57" s="352">
        <v>2252</v>
      </c>
      <c r="M57" s="340">
        <f t="shared" si="5"/>
        <v>-52</v>
      </c>
      <c r="P57" s="208"/>
      <c r="T57" s="186"/>
    </row>
    <row r="58" spans="1:51" x14ac:dyDescent="0.25">
      <c r="A58" s="3" t="s">
        <v>60</v>
      </c>
      <c r="B58" s="199"/>
      <c r="C58" s="288">
        <v>264.63</v>
      </c>
      <c r="D58" s="286">
        <f t="shared" si="11"/>
        <v>1666.6949999999999</v>
      </c>
      <c r="E58" s="286">
        <f t="shared" si="12"/>
        <v>1916.6990000000001</v>
      </c>
      <c r="F58" s="286">
        <f t="shared" si="13"/>
        <v>2185.0369999999998</v>
      </c>
      <c r="G58" s="286">
        <f t="shared" si="14"/>
        <v>2185</v>
      </c>
      <c r="H58" s="290">
        <f t="shared" si="15"/>
        <v>2186</v>
      </c>
      <c r="I58" s="362"/>
      <c r="K58" s="187"/>
      <c r="L58" s="352">
        <v>2238</v>
      </c>
      <c r="M58" s="340">
        <f t="shared" si="5"/>
        <v>-52</v>
      </c>
      <c r="P58" s="208"/>
      <c r="T58" s="186"/>
    </row>
    <row r="59" spans="1:51" x14ac:dyDescent="0.25">
      <c r="A59" s="3" t="s">
        <v>61</v>
      </c>
      <c r="B59" s="199"/>
      <c r="C59" s="288">
        <v>310.81</v>
      </c>
      <c r="D59" s="286">
        <f t="shared" si="11"/>
        <v>1712.875</v>
      </c>
      <c r="E59" s="286">
        <f t="shared" si="12"/>
        <v>1969.806</v>
      </c>
      <c r="F59" s="286">
        <f t="shared" si="13"/>
        <v>2245.5790000000002</v>
      </c>
      <c r="G59" s="286">
        <f t="shared" si="14"/>
        <v>2246</v>
      </c>
      <c r="H59" s="290">
        <f t="shared" si="15"/>
        <v>2246</v>
      </c>
      <c r="I59" s="362"/>
      <c r="K59" s="187"/>
      <c r="L59" s="352">
        <v>2298</v>
      </c>
      <c r="M59" s="340">
        <f t="shared" si="5"/>
        <v>-52</v>
      </c>
      <c r="P59" s="208"/>
      <c r="T59" s="186"/>
    </row>
    <row r="60" spans="1:51" x14ac:dyDescent="0.25">
      <c r="A60" s="3" t="s">
        <v>72</v>
      </c>
      <c r="B60" s="199"/>
      <c r="C60" s="288">
        <f>C49</f>
        <v>127.41</v>
      </c>
      <c r="D60" s="286">
        <f t="shared" si="11"/>
        <v>1529.4749999999999</v>
      </c>
      <c r="E60" s="286">
        <f t="shared" si="12"/>
        <v>1758.896</v>
      </c>
      <c r="F60" s="286">
        <f t="shared" si="13"/>
        <v>2005.1410000000001</v>
      </c>
      <c r="G60" s="286">
        <f t="shared" si="14"/>
        <v>2005</v>
      </c>
      <c r="H60" s="290">
        <f t="shared" si="15"/>
        <v>2006</v>
      </c>
      <c r="I60" s="254"/>
      <c r="K60" s="187"/>
      <c r="L60" s="352">
        <v>2058</v>
      </c>
      <c r="M60" s="340">
        <f t="shared" si="5"/>
        <v>-52</v>
      </c>
      <c r="P60" s="208"/>
      <c r="T60" s="186"/>
    </row>
    <row r="61" spans="1:51" x14ac:dyDescent="0.25">
      <c r="A61" s="7" t="s">
        <v>73</v>
      </c>
      <c r="B61" s="228"/>
      <c r="C61" s="288">
        <f>C50</f>
        <v>155.21</v>
      </c>
      <c r="D61" s="286">
        <f t="shared" si="11"/>
        <v>1557.2750000000001</v>
      </c>
      <c r="E61" s="286">
        <f t="shared" si="12"/>
        <v>1790.866</v>
      </c>
      <c r="F61" s="286">
        <f t="shared" si="13"/>
        <v>2041.587</v>
      </c>
      <c r="G61" s="286">
        <f t="shared" si="14"/>
        <v>2042</v>
      </c>
      <c r="H61" s="290">
        <f t="shared" si="15"/>
        <v>2042</v>
      </c>
      <c r="I61" s="254"/>
      <c r="K61" s="187"/>
      <c r="L61" s="352">
        <v>2094</v>
      </c>
      <c r="M61" s="344">
        <f t="shared" si="5"/>
        <v>-52</v>
      </c>
      <c r="P61" s="208"/>
      <c r="T61" s="186"/>
    </row>
    <row r="62" spans="1:51" x14ac:dyDescent="0.25">
      <c r="A62" s="7" t="s">
        <v>74</v>
      </c>
      <c r="B62" s="199"/>
      <c r="C62" s="288">
        <f>C52</f>
        <v>200.75</v>
      </c>
      <c r="D62" s="286">
        <f t="shared" si="11"/>
        <v>1602.8150000000001</v>
      </c>
      <c r="E62" s="286">
        <f t="shared" si="12"/>
        <v>1843.2370000000001</v>
      </c>
      <c r="F62" s="286">
        <f t="shared" si="13"/>
        <v>2101.29</v>
      </c>
      <c r="G62" s="286">
        <f t="shared" si="14"/>
        <v>2101</v>
      </c>
      <c r="H62" s="290">
        <f t="shared" si="15"/>
        <v>2102</v>
      </c>
      <c r="I62" s="254"/>
      <c r="K62" s="187"/>
      <c r="L62" s="352">
        <v>2154</v>
      </c>
      <c r="M62" s="346">
        <f t="shared" si="5"/>
        <v>-52</v>
      </c>
      <c r="P62" s="208"/>
      <c r="T62" s="186"/>
    </row>
    <row r="63" spans="1:51" x14ac:dyDescent="0.25">
      <c r="A63" s="7" t="s">
        <v>75</v>
      </c>
      <c r="B63" s="199"/>
      <c r="C63" s="288">
        <f>C53</f>
        <v>219.51</v>
      </c>
      <c r="D63" s="286">
        <f t="shared" si="11"/>
        <v>1621.575</v>
      </c>
      <c r="E63" s="286">
        <f t="shared" si="12"/>
        <v>1864.8109999999999</v>
      </c>
      <c r="F63" s="286">
        <f t="shared" si="13"/>
        <v>2125.8850000000002</v>
      </c>
      <c r="G63" s="286">
        <f t="shared" si="14"/>
        <v>2126</v>
      </c>
      <c r="H63" s="290">
        <f t="shared" si="15"/>
        <v>2127</v>
      </c>
      <c r="I63" s="254"/>
      <c r="K63" s="187"/>
      <c r="L63" s="352">
        <v>2179</v>
      </c>
      <c r="M63" s="340">
        <f t="shared" si="5"/>
        <v>-52</v>
      </c>
      <c r="P63" s="208"/>
      <c r="T63" s="186"/>
    </row>
    <row r="64" spans="1:51" x14ac:dyDescent="0.25">
      <c r="A64" s="7" t="s">
        <v>76</v>
      </c>
      <c r="B64" s="199"/>
      <c r="C64" s="288">
        <f>C54</f>
        <v>255.69</v>
      </c>
      <c r="D64" s="286">
        <f t="shared" si="11"/>
        <v>1657.7550000000001</v>
      </c>
      <c r="E64" s="286">
        <f t="shared" si="12"/>
        <v>1906.4179999999999</v>
      </c>
      <c r="F64" s="286">
        <f t="shared" si="13"/>
        <v>2173.317</v>
      </c>
      <c r="G64" s="286">
        <f t="shared" si="14"/>
        <v>2173</v>
      </c>
      <c r="H64" s="290">
        <f t="shared" si="15"/>
        <v>2174</v>
      </c>
      <c r="I64" s="254"/>
      <c r="K64" s="187"/>
      <c r="L64" s="352">
        <v>2226</v>
      </c>
      <c r="M64" s="340">
        <f t="shared" si="5"/>
        <v>-52</v>
      </c>
      <c r="P64" s="208"/>
      <c r="T64" s="186"/>
    </row>
    <row r="65" spans="1:51" x14ac:dyDescent="0.25">
      <c r="A65" s="7" t="s">
        <v>77</v>
      </c>
      <c r="B65" s="199"/>
      <c r="C65" s="288">
        <f>C55</f>
        <v>270.05</v>
      </c>
      <c r="D65" s="286">
        <f t="shared" si="11"/>
        <v>1672.115</v>
      </c>
      <c r="E65" s="286">
        <f t="shared" si="12"/>
        <v>1922.932</v>
      </c>
      <c r="F65" s="286">
        <f t="shared" si="13"/>
        <v>2192.1419999999998</v>
      </c>
      <c r="G65" s="286">
        <f t="shared" si="14"/>
        <v>2192</v>
      </c>
      <c r="H65" s="290">
        <f t="shared" si="15"/>
        <v>2193</v>
      </c>
      <c r="I65" s="254"/>
      <c r="K65" s="187"/>
      <c r="L65" s="352">
        <v>2245</v>
      </c>
      <c r="M65" s="340">
        <f t="shared" si="5"/>
        <v>-52</v>
      </c>
      <c r="P65" s="208"/>
      <c r="T65" s="186"/>
    </row>
    <row r="66" spans="1:51" x14ac:dyDescent="0.25">
      <c r="A66" s="7" t="s">
        <v>78</v>
      </c>
      <c r="B66" s="199"/>
      <c r="C66" s="288">
        <f>C56</f>
        <v>291.11</v>
      </c>
      <c r="D66" s="286">
        <f t="shared" si="11"/>
        <v>1693.175</v>
      </c>
      <c r="E66" s="286">
        <f t="shared" si="12"/>
        <v>1947.1510000000001</v>
      </c>
      <c r="F66" s="286">
        <f t="shared" si="13"/>
        <v>2219.752</v>
      </c>
      <c r="G66" s="286">
        <f t="shared" si="14"/>
        <v>2220</v>
      </c>
      <c r="H66" s="290">
        <f t="shared" si="15"/>
        <v>2220</v>
      </c>
      <c r="I66" s="254"/>
      <c r="K66" s="187"/>
      <c r="L66" s="352">
        <v>2272</v>
      </c>
      <c r="M66" s="340">
        <f t="shared" si="5"/>
        <v>-52</v>
      </c>
      <c r="P66" s="208"/>
      <c r="T66" s="186"/>
    </row>
    <row r="67" spans="1:51" x14ac:dyDescent="0.25">
      <c r="A67" s="7" t="s">
        <v>79</v>
      </c>
      <c r="B67" s="199"/>
      <c r="C67" s="288">
        <f>C59</f>
        <v>310.81</v>
      </c>
      <c r="D67" s="286">
        <f t="shared" si="11"/>
        <v>1712.875</v>
      </c>
      <c r="E67" s="286">
        <f t="shared" si="12"/>
        <v>1969.806</v>
      </c>
      <c r="F67" s="286">
        <f t="shared" si="13"/>
        <v>2245.5790000000002</v>
      </c>
      <c r="G67" s="286">
        <f t="shared" si="14"/>
        <v>2246</v>
      </c>
      <c r="H67" s="290">
        <f t="shared" si="15"/>
        <v>2246</v>
      </c>
      <c r="I67" s="254"/>
      <c r="K67" s="187"/>
      <c r="L67" s="352">
        <v>2298</v>
      </c>
      <c r="M67" s="340">
        <f t="shared" si="5"/>
        <v>-52</v>
      </c>
      <c r="P67" s="208"/>
      <c r="T67" s="186"/>
    </row>
    <row r="68" spans="1:51" s="229" customFormat="1" x14ac:dyDescent="0.25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5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5">
      <c r="A70" s="3" t="s">
        <v>62</v>
      </c>
      <c r="B70" s="284">
        <f>B17</f>
        <v>1402.0650000000001</v>
      </c>
      <c r="C70" s="288">
        <v>146.63999999999999</v>
      </c>
      <c r="D70" s="286">
        <f t="shared" ref="D70:D76" si="16">ROUND(SUM($B$17,C70),3)</f>
        <v>1548.7049999999999</v>
      </c>
      <c r="E70" s="286">
        <f t="shared" ref="E70:E76" si="17">ROUND(D70+(D70*$E$15),3)</f>
        <v>1781.011</v>
      </c>
      <c r="F70" s="286">
        <f t="shared" ref="F70:F76" si="18">ROUND(E70+(E70*$F$15),3)</f>
        <v>2030.3530000000001</v>
      </c>
      <c r="G70" s="286">
        <f t="shared" ref="G70:G76" si="19">ROUND(F70,0)</f>
        <v>2030</v>
      </c>
      <c r="H70" s="290">
        <f t="shared" ref="H70:H76" si="20">IF(G70-L70=$H$17-$L$17,G70,IF(G70-L70&lt;$G$17-$L$17,G70+1,IF(G70-L70&gt;$G$17-$L$17,G70-1,FALSE)))</f>
        <v>2031</v>
      </c>
      <c r="I70" s="254"/>
      <c r="K70" s="187"/>
      <c r="L70" s="352">
        <v>2083</v>
      </c>
      <c r="M70" s="340">
        <f t="shared" si="5"/>
        <v>-52</v>
      </c>
      <c r="P70" s="208"/>
      <c r="T70" s="186"/>
    </row>
    <row r="71" spans="1:51" x14ac:dyDescent="0.25">
      <c r="A71" s="3" t="s">
        <v>63</v>
      </c>
      <c r="B71" s="199"/>
      <c r="C71" s="288">
        <v>179.38</v>
      </c>
      <c r="D71" s="286">
        <f t="shared" si="16"/>
        <v>1581.4449999999999</v>
      </c>
      <c r="E71" s="286">
        <f t="shared" si="17"/>
        <v>1818.662</v>
      </c>
      <c r="F71" s="286">
        <f t="shared" si="18"/>
        <v>2073.2750000000001</v>
      </c>
      <c r="G71" s="286">
        <f t="shared" si="19"/>
        <v>2073</v>
      </c>
      <c r="H71" s="290">
        <f t="shared" si="20"/>
        <v>2074</v>
      </c>
      <c r="I71" s="254"/>
      <c r="K71" s="187"/>
      <c r="L71" s="352">
        <v>2126</v>
      </c>
      <c r="M71" s="340">
        <f t="shared" si="5"/>
        <v>-52</v>
      </c>
      <c r="P71" s="208"/>
      <c r="T71" s="186"/>
    </row>
    <row r="72" spans="1:51" x14ac:dyDescent="0.25">
      <c r="A72" s="3" t="s">
        <v>64</v>
      </c>
      <c r="B72" s="199"/>
      <c r="C72" s="288">
        <v>203.55</v>
      </c>
      <c r="D72" s="286">
        <f t="shared" si="16"/>
        <v>1605.615</v>
      </c>
      <c r="E72" s="286">
        <f t="shared" si="17"/>
        <v>1846.4570000000001</v>
      </c>
      <c r="F72" s="286">
        <f t="shared" si="18"/>
        <v>2104.9609999999998</v>
      </c>
      <c r="G72" s="286">
        <f t="shared" si="19"/>
        <v>2105</v>
      </c>
      <c r="H72" s="290">
        <f t="shared" si="20"/>
        <v>2106</v>
      </c>
      <c r="I72" s="254"/>
      <c r="K72" s="187"/>
      <c r="L72" s="352">
        <v>2158</v>
      </c>
      <c r="M72" s="340">
        <f t="shared" si="5"/>
        <v>-52</v>
      </c>
      <c r="P72" s="208"/>
      <c r="T72" s="186"/>
    </row>
    <row r="73" spans="1:51" x14ac:dyDescent="0.25">
      <c r="A73" s="3" t="s">
        <v>65</v>
      </c>
      <c r="B73" s="199"/>
      <c r="C73" s="288">
        <v>200.15</v>
      </c>
      <c r="D73" s="286">
        <f t="shared" si="16"/>
        <v>1602.2149999999999</v>
      </c>
      <c r="E73" s="286">
        <f t="shared" si="17"/>
        <v>1842.547</v>
      </c>
      <c r="F73" s="286">
        <f t="shared" si="18"/>
        <v>2100.5039999999999</v>
      </c>
      <c r="G73" s="286">
        <f t="shared" si="19"/>
        <v>2101</v>
      </c>
      <c r="H73" s="290">
        <f t="shared" si="20"/>
        <v>2101</v>
      </c>
      <c r="I73" s="254"/>
      <c r="K73" s="187"/>
      <c r="L73" s="352">
        <v>2153</v>
      </c>
      <c r="M73" s="340">
        <f t="shared" si="5"/>
        <v>-52</v>
      </c>
      <c r="P73" s="208"/>
      <c r="T73" s="186"/>
    </row>
    <row r="74" spans="1:51" x14ac:dyDescent="0.25">
      <c r="A74" s="3" t="s">
        <v>66</v>
      </c>
      <c r="B74" s="199"/>
      <c r="C74" s="288">
        <v>210.6</v>
      </c>
      <c r="D74" s="286">
        <f t="shared" si="16"/>
        <v>1612.665</v>
      </c>
      <c r="E74" s="286">
        <f t="shared" si="17"/>
        <v>1854.5650000000001</v>
      </c>
      <c r="F74" s="286">
        <f t="shared" si="18"/>
        <v>2114.2040000000002</v>
      </c>
      <c r="G74" s="286">
        <f t="shared" si="19"/>
        <v>2114</v>
      </c>
      <c r="H74" s="290">
        <f t="shared" si="20"/>
        <v>2115</v>
      </c>
      <c r="I74" s="254"/>
      <c r="K74" s="187"/>
      <c r="L74" s="352">
        <v>2167</v>
      </c>
      <c r="M74" s="340">
        <f t="shared" si="5"/>
        <v>-52</v>
      </c>
      <c r="P74" s="208"/>
      <c r="T74" s="186"/>
    </row>
    <row r="75" spans="1:51" x14ac:dyDescent="0.25">
      <c r="A75" s="3" t="s">
        <v>67</v>
      </c>
      <c r="B75" s="199"/>
      <c r="C75" s="288">
        <v>210.04</v>
      </c>
      <c r="D75" s="286">
        <f t="shared" si="16"/>
        <v>1612.105</v>
      </c>
      <c r="E75" s="286">
        <f t="shared" si="17"/>
        <v>1853.921</v>
      </c>
      <c r="F75" s="286">
        <f t="shared" si="18"/>
        <v>2113.4699999999998</v>
      </c>
      <c r="G75" s="286">
        <f t="shared" si="19"/>
        <v>2113</v>
      </c>
      <c r="H75" s="290">
        <f t="shared" si="20"/>
        <v>2114</v>
      </c>
      <c r="I75" s="254"/>
      <c r="K75" s="187"/>
      <c r="L75" s="352">
        <v>2166</v>
      </c>
      <c r="M75" s="340">
        <f t="shared" si="5"/>
        <v>-52</v>
      </c>
      <c r="P75" s="208"/>
      <c r="T75" s="186"/>
    </row>
    <row r="76" spans="1:51" x14ac:dyDescent="0.25">
      <c r="A76" s="3" t="s">
        <v>68</v>
      </c>
      <c r="B76" s="199"/>
      <c r="C76" s="288">
        <v>232.31</v>
      </c>
      <c r="D76" s="286">
        <f t="shared" si="16"/>
        <v>1634.375</v>
      </c>
      <c r="E76" s="286">
        <f t="shared" si="17"/>
        <v>1879.5309999999999</v>
      </c>
      <c r="F76" s="286">
        <f t="shared" si="18"/>
        <v>2142.665</v>
      </c>
      <c r="G76" s="286">
        <f t="shared" si="19"/>
        <v>2143</v>
      </c>
      <c r="H76" s="290">
        <f t="shared" si="20"/>
        <v>2143</v>
      </c>
      <c r="I76" s="254"/>
      <c r="K76" s="187"/>
      <c r="L76" s="352">
        <v>2195</v>
      </c>
      <c r="M76" s="340">
        <f t="shared" si="5"/>
        <v>-52</v>
      </c>
      <c r="P76" s="208"/>
      <c r="T76" s="186"/>
    </row>
    <row r="77" spans="1:51" s="229" customFormat="1" ht="13.8" thickBot="1" x14ac:dyDescent="0.3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5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5">
      <c r="A79" s="282" t="s">
        <v>178</v>
      </c>
    </row>
    <row r="80" spans="1:51" x14ac:dyDescent="0.25">
      <c r="A80" s="282"/>
    </row>
    <row r="82" spans="1:5" x14ac:dyDescent="0.25">
      <c r="A82" s="282" t="s">
        <v>179</v>
      </c>
    </row>
    <row r="84" spans="1:5" x14ac:dyDescent="0.25">
      <c r="D84" s="207" t="s">
        <v>181</v>
      </c>
      <c r="E84" s="375">
        <v>746.06500000000005</v>
      </c>
    </row>
    <row r="85" spans="1:5" x14ac:dyDescent="0.25">
      <c r="D85" s="207" t="s">
        <v>182</v>
      </c>
      <c r="E85" s="356">
        <v>26</v>
      </c>
    </row>
    <row r="86" spans="1:5" x14ac:dyDescent="0.25">
      <c r="D86" s="207" t="s">
        <v>183</v>
      </c>
      <c r="E86" s="356">
        <v>126</v>
      </c>
    </row>
    <row r="87" spans="1:5" x14ac:dyDescent="0.25">
      <c r="D87" s="207" t="s">
        <v>184</v>
      </c>
      <c r="E87" s="356">
        <v>161</v>
      </c>
    </row>
    <row r="88" spans="1:5" x14ac:dyDescent="0.25">
      <c r="D88" s="207" t="s">
        <v>180</v>
      </c>
      <c r="E88" s="356">
        <v>343</v>
      </c>
    </row>
    <row r="89" spans="1:5" ht="13.8" thickBot="1" x14ac:dyDescent="0.3">
      <c r="E89" s="329">
        <f>SUM(E84:E88)</f>
        <v>1402.0650000000001</v>
      </c>
    </row>
    <row r="92" spans="1:5" x14ac:dyDescent="0.25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F73" sqref="F73"/>
    </sheetView>
  </sheetViews>
  <sheetFormatPr defaultRowHeight="13.2" x14ac:dyDescent="0.25"/>
  <cols>
    <col min="1" max="1" width="7.21875" style="2" customWidth="1"/>
    <col min="2" max="2" width="9" style="113" customWidth="1"/>
    <col min="3" max="3" width="14.77734375" style="13" customWidth="1"/>
    <col min="4" max="4" width="9" style="13" customWidth="1"/>
    <col min="5" max="5" width="18.21875" style="13" customWidth="1"/>
    <col min="6" max="6" width="19.77734375" style="13" customWidth="1"/>
    <col min="7" max="7" width="9" style="75" customWidth="1"/>
    <col min="8" max="8" width="12" style="75" customWidth="1"/>
    <col min="9" max="15" width="21.44140625" customWidth="1"/>
  </cols>
  <sheetData>
    <row r="1" spans="1:11" x14ac:dyDescent="0.25">
      <c r="B1" s="18"/>
    </row>
    <row r="2" spans="1:11" x14ac:dyDescent="0.25">
      <c r="B2" s="18"/>
    </row>
    <row r="3" spans="1:11" x14ac:dyDescent="0.25">
      <c r="B3" s="18"/>
    </row>
    <row r="4" spans="1:11" x14ac:dyDescent="0.25">
      <c r="B4" s="18"/>
      <c r="I4" s="1"/>
      <c r="J4" s="1"/>
      <c r="K4" s="1"/>
    </row>
    <row r="5" spans="1:11" ht="13.8" thickBot="1" x14ac:dyDescent="0.3">
      <c r="B5" s="89"/>
      <c r="I5" s="1"/>
      <c r="J5" s="1"/>
      <c r="K5" s="1"/>
    </row>
    <row r="6" spans="1:11" s="1" customFormat="1" x14ac:dyDescent="0.25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5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5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5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5">
      <c r="A10" s="100"/>
      <c r="E10" s="109"/>
      <c r="G10" s="4"/>
      <c r="H10" s="368"/>
      <c r="I10" s="4"/>
    </row>
    <row r="11" spans="1:11" x14ac:dyDescent="0.25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5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5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5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5">
      <c r="A15" s="100"/>
      <c r="B15" s="115" t="s">
        <v>25</v>
      </c>
      <c r="C15" s="331">
        <f>855.028-2.5+3.5+0.3+0.9-49.3-4.7-108-102+73+22-5+42+6-70-55</f>
        <v>606.22799999999995</v>
      </c>
      <c r="D15" s="105">
        <v>2.6</v>
      </c>
      <c r="E15" s="332">
        <f>$C$15+D15</f>
        <v>608.82799999999997</v>
      </c>
      <c r="F15" s="360"/>
      <c r="G15" s="381"/>
      <c r="H15" s="384"/>
      <c r="I15" s="4"/>
      <c r="J15" s="1"/>
      <c r="K15" s="1"/>
    </row>
    <row r="16" spans="1:11" x14ac:dyDescent="0.25">
      <c r="A16" s="100"/>
      <c r="B16" s="115" t="s">
        <v>26</v>
      </c>
      <c r="C16" s="80"/>
      <c r="D16" s="104">
        <v>6.8</v>
      </c>
      <c r="E16" s="333">
        <f>$C$15+D16</f>
        <v>613.02799999999991</v>
      </c>
      <c r="F16" s="360"/>
      <c r="G16" s="381"/>
      <c r="H16" s="384"/>
      <c r="I16" s="4"/>
      <c r="J16" s="1"/>
      <c r="K16" s="1"/>
    </row>
    <row r="17" spans="1:11" x14ac:dyDescent="0.25">
      <c r="A17" s="100"/>
      <c r="B17" s="115" t="s">
        <v>27</v>
      </c>
      <c r="C17" s="80"/>
      <c r="D17" s="104">
        <v>10.5</v>
      </c>
      <c r="E17" s="333">
        <f t="shared" ref="E17:E31" si="0">$C$15+D17</f>
        <v>616.72799999999995</v>
      </c>
      <c r="F17" s="360"/>
      <c r="G17" s="381"/>
      <c r="H17" s="384"/>
      <c r="I17" s="4"/>
      <c r="J17" s="1"/>
      <c r="K17" s="1"/>
    </row>
    <row r="18" spans="1:11" x14ac:dyDescent="0.25">
      <c r="A18" s="100"/>
      <c r="B18" s="115" t="s">
        <v>28</v>
      </c>
      <c r="C18" s="80"/>
      <c r="D18" s="104">
        <v>15.5</v>
      </c>
      <c r="E18" s="333">
        <f t="shared" si="0"/>
        <v>621.72799999999995</v>
      </c>
      <c r="F18" s="360"/>
      <c r="G18" s="381"/>
      <c r="H18" s="384"/>
      <c r="I18" s="4"/>
      <c r="J18" s="1"/>
      <c r="K18" s="1"/>
    </row>
    <row r="19" spans="1:11" x14ac:dyDescent="0.25">
      <c r="A19" s="100"/>
      <c r="B19" s="115" t="s">
        <v>29</v>
      </c>
      <c r="C19" s="80"/>
      <c r="D19" s="104">
        <v>22.4</v>
      </c>
      <c r="E19" s="333">
        <f t="shared" si="0"/>
        <v>628.62799999999993</v>
      </c>
      <c r="F19" s="360"/>
      <c r="G19" s="381"/>
      <c r="H19" s="384"/>
      <c r="I19" s="4"/>
      <c r="J19" s="1"/>
      <c r="K19" s="1"/>
    </row>
    <row r="20" spans="1:11" x14ac:dyDescent="0.25">
      <c r="A20" s="100"/>
      <c r="B20" s="115" t="s">
        <v>30</v>
      </c>
      <c r="C20" s="80"/>
      <c r="D20" s="104">
        <v>32.4</v>
      </c>
      <c r="E20" s="333">
        <f t="shared" si="0"/>
        <v>638.62799999999993</v>
      </c>
      <c r="F20" s="360"/>
      <c r="G20" s="381"/>
      <c r="H20" s="384"/>
      <c r="I20" s="4"/>
      <c r="J20" s="1"/>
      <c r="K20" s="1"/>
    </row>
    <row r="21" spans="1:11" x14ac:dyDescent="0.25">
      <c r="A21" s="100"/>
      <c r="B21" s="115" t="s">
        <v>31</v>
      </c>
      <c r="C21" s="80"/>
      <c r="D21" s="104">
        <v>41.3</v>
      </c>
      <c r="E21" s="333">
        <f t="shared" si="0"/>
        <v>647.52799999999991</v>
      </c>
      <c r="F21" s="360"/>
      <c r="G21" s="381"/>
      <c r="H21" s="384"/>
      <c r="I21" s="4"/>
      <c r="J21" s="1"/>
      <c r="K21" s="1"/>
    </row>
    <row r="22" spans="1:11" x14ac:dyDescent="0.25">
      <c r="A22" s="100"/>
      <c r="B22" s="115" t="s">
        <v>32</v>
      </c>
      <c r="C22" s="80"/>
      <c r="D22" s="104">
        <v>58.2</v>
      </c>
      <c r="E22" s="333">
        <f t="shared" si="0"/>
        <v>664.428</v>
      </c>
      <c r="F22" s="360"/>
      <c r="G22" s="381"/>
      <c r="H22" s="384"/>
      <c r="I22" s="4"/>
      <c r="J22" s="1"/>
      <c r="K22" s="1"/>
    </row>
    <row r="23" spans="1:11" x14ac:dyDescent="0.25">
      <c r="A23" s="100"/>
      <c r="B23" s="115" t="s">
        <v>33</v>
      </c>
      <c r="C23" s="80"/>
      <c r="D23" s="104">
        <v>76.099999999999994</v>
      </c>
      <c r="E23" s="333">
        <f t="shared" si="0"/>
        <v>682.32799999999997</v>
      </c>
      <c r="F23" s="360"/>
      <c r="G23" s="381"/>
      <c r="H23" s="384"/>
      <c r="I23" s="4"/>
      <c r="J23" s="1"/>
      <c r="K23" s="1"/>
    </row>
    <row r="24" spans="1:11" x14ac:dyDescent="0.25">
      <c r="A24" s="100"/>
      <c r="B24" s="115" t="s">
        <v>34</v>
      </c>
      <c r="C24" s="80"/>
      <c r="D24" s="104">
        <v>87.199999999999989</v>
      </c>
      <c r="E24" s="333">
        <f t="shared" si="0"/>
        <v>693.42799999999988</v>
      </c>
      <c r="F24" s="360"/>
      <c r="G24" s="381"/>
      <c r="H24" s="384"/>
      <c r="I24" s="371"/>
      <c r="J24" s="1"/>
      <c r="K24" s="1"/>
    </row>
    <row r="25" spans="1:11" x14ac:dyDescent="0.25">
      <c r="A25" s="100"/>
      <c r="B25" s="115" t="s">
        <v>35</v>
      </c>
      <c r="C25" s="80"/>
      <c r="D25" s="104">
        <v>92.3</v>
      </c>
      <c r="E25" s="333">
        <f t="shared" si="0"/>
        <v>698.52799999999991</v>
      </c>
      <c r="F25" s="360"/>
      <c r="G25" s="381"/>
      <c r="H25" s="384"/>
      <c r="I25" s="371"/>
      <c r="J25" s="1"/>
      <c r="K25" s="1"/>
    </row>
    <row r="26" spans="1:11" x14ac:dyDescent="0.25">
      <c r="A26" s="100"/>
      <c r="B26" s="115" t="s">
        <v>36</v>
      </c>
      <c r="C26" s="80"/>
      <c r="D26" s="104">
        <v>93.6</v>
      </c>
      <c r="E26" s="333">
        <f t="shared" si="0"/>
        <v>699.82799999999997</v>
      </c>
      <c r="F26" s="360"/>
      <c r="G26" s="381"/>
      <c r="H26" s="384"/>
      <c r="I26" s="4"/>
      <c r="J26" s="1"/>
      <c r="K26" s="1"/>
    </row>
    <row r="27" spans="1:11" x14ac:dyDescent="0.25">
      <c r="A27" s="100"/>
      <c r="B27" s="115" t="s">
        <v>37</v>
      </c>
      <c r="C27" s="80"/>
      <c r="D27" s="104">
        <v>89.399999999999991</v>
      </c>
      <c r="E27" s="333">
        <f t="shared" si="0"/>
        <v>695.62799999999993</v>
      </c>
      <c r="F27" s="360"/>
      <c r="G27" s="381"/>
      <c r="H27" s="384"/>
      <c r="I27" s="4"/>
      <c r="J27" s="1"/>
      <c r="K27" s="1"/>
    </row>
    <row r="28" spans="1:11" x14ac:dyDescent="0.25">
      <c r="A28" s="100"/>
      <c r="B28" s="115" t="s">
        <v>38</v>
      </c>
      <c r="C28" s="80"/>
      <c r="D28" s="104">
        <v>105.3</v>
      </c>
      <c r="E28" s="333">
        <f t="shared" si="0"/>
        <v>711.52799999999991</v>
      </c>
      <c r="F28" s="360"/>
      <c r="G28" s="381"/>
      <c r="H28" s="384"/>
      <c r="I28" s="4"/>
      <c r="J28" s="1"/>
      <c r="K28" s="1"/>
    </row>
    <row r="29" spans="1:11" x14ac:dyDescent="0.25">
      <c r="A29" s="100"/>
      <c r="B29" s="115" t="s">
        <v>39</v>
      </c>
      <c r="C29" s="80"/>
      <c r="D29" s="104">
        <v>112.50000000000001</v>
      </c>
      <c r="E29" s="333">
        <f t="shared" si="0"/>
        <v>718.72799999999995</v>
      </c>
      <c r="F29" s="360"/>
      <c r="G29" s="381"/>
      <c r="H29" s="384"/>
      <c r="I29" s="4"/>
      <c r="J29" s="1"/>
      <c r="K29" s="1"/>
    </row>
    <row r="30" spans="1:11" x14ac:dyDescent="0.25">
      <c r="A30" s="100"/>
      <c r="B30" s="116" t="s">
        <v>70</v>
      </c>
      <c r="C30" s="19"/>
      <c r="D30" s="102">
        <f>D21</f>
        <v>41.3</v>
      </c>
      <c r="E30" s="333">
        <f t="shared" si="0"/>
        <v>647.52799999999991</v>
      </c>
      <c r="F30" s="360"/>
      <c r="G30" s="381"/>
      <c r="H30" s="384"/>
      <c r="I30" s="370"/>
      <c r="J30" s="1"/>
      <c r="K30" s="1"/>
    </row>
    <row r="31" spans="1:11" x14ac:dyDescent="0.25">
      <c r="A31" s="100"/>
      <c r="B31" s="116" t="s">
        <v>71</v>
      </c>
      <c r="C31" s="19"/>
      <c r="D31" s="102">
        <f>D29</f>
        <v>112.50000000000001</v>
      </c>
      <c r="E31" s="333">
        <f t="shared" si="0"/>
        <v>718.72799999999995</v>
      </c>
      <c r="F31" s="360"/>
      <c r="G31" s="381"/>
      <c r="H31" s="384"/>
      <c r="I31" s="370"/>
      <c r="J31" s="1"/>
      <c r="K31" s="1"/>
    </row>
    <row r="32" spans="1:11" x14ac:dyDescent="0.25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5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5">
      <c r="A34" s="100"/>
      <c r="B34" s="115" t="s">
        <v>40</v>
      </c>
      <c r="C34" s="80">
        <f>C15</f>
        <v>606.22799999999995</v>
      </c>
      <c r="D34" s="102">
        <v>16.100000000000001</v>
      </c>
      <c r="E34" s="333">
        <f t="shared" ref="E34:E42" si="1">$C$15+D34</f>
        <v>622.32799999999997</v>
      </c>
      <c r="F34" s="360"/>
      <c r="G34" s="381"/>
      <c r="H34" s="384"/>
      <c r="I34" s="370"/>
      <c r="J34" s="1"/>
      <c r="K34" s="1"/>
    </row>
    <row r="35" spans="1:11" x14ac:dyDescent="0.25">
      <c r="A35" s="100"/>
      <c r="B35" s="115" t="s">
        <v>98</v>
      </c>
      <c r="C35" s="80"/>
      <c r="D35" s="102">
        <v>25.4</v>
      </c>
      <c r="E35" s="333">
        <f>$C$15+D35</f>
        <v>631.62799999999993</v>
      </c>
      <c r="F35" s="360"/>
      <c r="G35" s="381"/>
      <c r="H35" s="384"/>
      <c r="I35" s="370"/>
      <c r="J35" s="1"/>
      <c r="K35" s="1"/>
    </row>
    <row r="36" spans="1:11" x14ac:dyDescent="0.25">
      <c r="A36" s="100"/>
      <c r="B36" s="115" t="s">
        <v>41</v>
      </c>
      <c r="C36" s="80"/>
      <c r="D36" s="102">
        <v>20</v>
      </c>
      <c r="E36" s="333">
        <f t="shared" si="1"/>
        <v>626.22799999999995</v>
      </c>
      <c r="F36" s="360"/>
      <c r="G36" s="381"/>
      <c r="H36" s="384"/>
      <c r="I36" s="370"/>
      <c r="J36" s="1"/>
      <c r="K36" s="1"/>
    </row>
    <row r="37" spans="1:11" x14ac:dyDescent="0.25">
      <c r="A37" s="100"/>
      <c r="B37" s="115" t="s">
        <v>42</v>
      </c>
      <c r="C37" s="80"/>
      <c r="D37" s="102">
        <v>28.5</v>
      </c>
      <c r="E37" s="333">
        <f t="shared" si="1"/>
        <v>634.72799999999995</v>
      </c>
      <c r="F37" s="360"/>
      <c r="G37" s="381"/>
      <c r="H37" s="384"/>
      <c r="I37" s="370"/>
      <c r="J37" s="1"/>
      <c r="K37" s="1"/>
    </row>
    <row r="38" spans="1:11" x14ac:dyDescent="0.25">
      <c r="A38" s="100"/>
      <c r="B38" s="115" t="s">
        <v>43</v>
      </c>
      <c r="C38" s="80"/>
      <c r="D38" s="102">
        <v>39.1</v>
      </c>
      <c r="E38" s="333">
        <f t="shared" si="1"/>
        <v>645.32799999999997</v>
      </c>
      <c r="F38" s="360"/>
      <c r="G38" s="381"/>
      <c r="H38" s="384"/>
      <c r="I38" s="370"/>
      <c r="J38" s="1"/>
      <c r="K38" s="1"/>
    </row>
    <row r="39" spans="1:11" x14ac:dyDescent="0.25">
      <c r="A39" s="100"/>
      <c r="B39" s="115" t="s">
        <v>44</v>
      </c>
      <c r="C39" s="80"/>
      <c r="D39" s="102">
        <v>36.799999999999997</v>
      </c>
      <c r="E39" s="333">
        <f t="shared" si="1"/>
        <v>643.02799999999991</v>
      </c>
      <c r="F39" s="360"/>
      <c r="G39" s="381"/>
      <c r="H39" s="384"/>
      <c r="I39" s="370"/>
      <c r="J39" s="1"/>
      <c r="K39" s="1"/>
    </row>
    <row r="40" spans="1:11" x14ac:dyDescent="0.25">
      <c r="A40" s="100"/>
      <c r="B40" s="115" t="s">
        <v>45</v>
      </c>
      <c r="C40" s="80"/>
      <c r="D40" s="102">
        <v>46.6</v>
      </c>
      <c r="E40" s="333">
        <f t="shared" si="1"/>
        <v>652.82799999999997</v>
      </c>
      <c r="F40" s="360"/>
      <c r="G40" s="381"/>
      <c r="H40" s="384"/>
      <c r="I40" s="370"/>
      <c r="J40" s="1"/>
      <c r="K40" s="1"/>
    </row>
    <row r="41" spans="1:11" x14ac:dyDescent="0.25">
      <c r="A41" s="100"/>
      <c r="B41" s="115" t="s">
        <v>46</v>
      </c>
      <c r="C41" s="80"/>
      <c r="D41" s="102">
        <v>50.4</v>
      </c>
      <c r="E41" s="333">
        <f t="shared" si="1"/>
        <v>656.62799999999993</v>
      </c>
      <c r="F41" s="360"/>
      <c r="G41" s="381"/>
      <c r="H41" s="384"/>
      <c r="I41" s="370"/>
      <c r="J41" s="1"/>
      <c r="K41" s="1"/>
    </row>
    <row r="42" spans="1:11" x14ac:dyDescent="0.25">
      <c r="A42" s="100"/>
      <c r="B42" s="115" t="s">
        <v>47</v>
      </c>
      <c r="C42" s="80"/>
      <c r="D42" s="102">
        <v>58.9</v>
      </c>
      <c r="E42" s="333">
        <f t="shared" si="1"/>
        <v>665.12799999999993</v>
      </c>
      <c r="F42" s="360"/>
      <c r="G42" s="381"/>
      <c r="H42" s="384"/>
      <c r="I42" s="370"/>
      <c r="J42" s="1"/>
      <c r="K42" s="1"/>
    </row>
    <row r="43" spans="1:11" x14ac:dyDescent="0.25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5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5">
      <c r="A45" s="100"/>
      <c r="B45" s="115" t="s">
        <v>48</v>
      </c>
      <c r="C45" s="80">
        <f>C15</f>
        <v>606.22799999999995</v>
      </c>
      <c r="D45" s="104">
        <v>32.6</v>
      </c>
      <c r="E45" s="333">
        <f t="shared" ref="E45:E65" si="2">$C$15+D45</f>
        <v>638.82799999999997</v>
      </c>
      <c r="F45" s="360"/>
      <c r="G45" s="381"/>
      <c r="H45" s="384"/>
      <c r="I45" s="370"/>
      <c r="J45" s="1"/>
      <c r="K45" s="1"/>
    </row>
    <row r="46" spans="1:11" x14ac:dyDescent="0.25">
      <c r="A46" s="100"/>
      <c r="B46" s="115" t="s">
        <v>49</v>
      </c>
      <c r="C46" s="80"/>
      <c r="D46" s="104">
        <v>37.1</v>
      </c>
      <c r="E46" s="333">
        <f t="shared" si="2"/>
        <v>643.32799999999997</v>
      </c>
      <c r="F46" s="360"/>
      <c r="G46" s="381"/>
      <c r="H46" s="384"/>
      <c r="I46" s="370"/>
      <c r="J46" s="1"/>
      <c r="K46" s="1"/>
    </row>
    <row r="47" spans="1:11" x14ac:dyDescent="0.25">
      <c r="A47" s="100"/>
      <c r="B47" s="115" t="s">
        <v>50</v>
      </c>
      <c r="C47" s="80"/>
      <c r="D47" s="104">
        <v>52.599999999999994</v>
      </c>
      <c r="E47" s="333">
        <f t="shared" si="2"/>
        <v>658.82799999999997</v>
      </c>
      <c r="F47" s="360"/>
      <c r="G47" s="381"/>
      <c r="H47" s="384"/>
      <c r="I47" s="370"/>
      <c r="J47" s="1"/>
      <c r="K47" s="1"/>
    </row>
    <row r="48" spans="1:11" x14ac:dyDescent="0.25">
      <c r="A48" s="100"/>
      <c r="B48" s="115" t="s">
        <v>51</v>
      </c>
      <c r="C48" s="80"/>
      <c r="D48" s="104">
        <v>54</v>
      </c>
      <c r="E48" s="332">
        <f t="shared" si="2"/>
        <v>660.22799999999995</v>
      </c>
      <c r="F48" s="360"/>
      <c r="G48" s="381"/>
      <c r="H48" s="384"/>
      <c r="I48" s="370"/>
      <c r="J48" s="1"/>
      <c r="K48" s="1"/>
    </row>
    <row r="49" spans="1:11" x14ac:dyDescent="0.25">
      <c r="A49" s="100"/>
      <c r="B49" s="115" t="s">
        <v>52</v>
      </c>
      <c r="C49" s="83" t="s">
        <v>53</v>
      </c>
      <c r="D49" s="105">
        <v>55.6</v>
      </c>
      <c r="E49" s="332">
        <f t="shared" si="2"/>
        <v>661.82799999999997</v>
      </c>
      <c r="F49" s="360"/>
      <c r="G49" s="381"/>
      <c r="H49" s="384"/>
      <c r="I49" s="370"/>
      <c r="J49" s="1"/>
      <c r="K49" s="1"/>
    </row>
    <row r="50" spans="1:11" x14ac:dyDescent="0.25">
      <c r="A50" s="100"/>
      <c r="B50" s="115" t="s">
        <v>54</v>
      </c>
      <c r="C50" s="80"/>
      <c r="D50" s="104">
        <v>61.8</v>
      </c>
      <c r="E50" s="333">
        <f t="shared" si="2"/>
        <v>668.02799999999991</v>
      </c>
      <c r="F50" s="360"/>
      <c r="G50" s="381"/>
      <c r="H50" s="384"/>
      <c r="I50" s="370"/>
      <c r="J50" s="1"/>
      <c r="K50" s="1"/>
    </row>
    <row r="51" spans="1:11" x14ac:dyDescent="0.25">
      <c r="A51" s="100"/>
      <c r="B51" s="115" t="s">
        <v>55</v>
      </c>
      <c r="C51" s="80"/>
      <c r="D51" s="104">
        <v>68.599999999999994</v>
      </c>
      <c r="E51" s="333">
        <f t="shared" si="2"/>
        <v>674.82799999999997</v>
      </c>
      <c r="F51" s="360"/>
      <c r="G51" s="381"/>
      <c r="H51" s="384"/>
      <c r="I51" s="370"/>
      <c r="J51" s="1"/>
      <c r="K51" s="1"/>
    </row>
    <row r="52" spans="1:11" x14ac:dyDescent="0.25">
      <c r="A52" s="100"/>
      <c r="B52" s="115" t="s">
        <v>56</v>
      </c>
      <c r="C52" s="80"/>
      <c r="D52" s="104">
        <v>82.3</v>
      </c>
      <c r="E52" s="333">
        <f t="shared" si="2"/>
        <v>688.52799999999991</v>
      </c>
      <c r="F52" s="360"/>
      <c r="G52" s="381"/>
      <c r="H52" s="384"/>
      <c r="I52" s="370"/>
      <c r="J52" s="1"/>
      <c r="K52" s="1"/>
    </row>
    <row r="53" spans="1:11" x14ac:dyDescent="0.25">
      <c r="A53" s="100"/>
      <c r="B53" s="115" t="s">
        <v>57</v>
      </c>
      <c r="C53" s="80"/>
      <c r="D53" s="104">
        <v>89.1</v>
      </c>
      <c r="E53" s="333">
        <f t="shared" si="2"/>
        <v>695.32799999999997</v>
      </c>
      <c r="F53" s="360"/>
      <c r="G53" s="381"/>
      <c r="H53" s="384"/>
      <c r="I53" s="370"/>
      <c r="J53" s="1"/>
      <c r="K53" s="1"/>
    </row>
    <row r="54" spans="1:11" x14ac:dyDescent="0.25">
      <c r="A54" s="100"/>
      <c r="B54" s="115" t="s">
        <v>58</v>
      </c>
      <c r="C54" s="19"/>
      <c r="D54" s="104">
        <v>93.2</v>
      </c>
      <c r="E54" s="333">
        <f t="shared" si="2"/>
        <v>699.428</v>
      </c>
      <c r="F54" s="360"/>
      <c r="G54" s="381"/>
      <c r="H54" s="384"/>
      <c r="I54" s="370"/>
      <c r="J54" s="1"/>
      <c r="K54" s="1"/>
    </row>
    <row r="55" spans="1:11" x14ac:dyDescent="0.25">
      <c r="A55" s="100"/>
      <c r="B55" s="115" t="s">
        <v>59</v>
      </c>
      <c r="C55" s="19"/>
      <c r="D55" s="104">
        <v>99.4</v>
      </c>
      <c r="E55" s="333">
        <f t="shared" si="2"/>
        <v>705.62799999999993</v>
      </c>
      <c r="F55" s="360"/>
      <c r="G55" s="381"/>
      <c r="H55" s="384"/>
      <c r="I55" s="370"/>
      <c r="J55" s="1"/>
      <c r="K55" s="1"/>
    </row>
    <row r="56" spans="1:11" x14ac:dyDescent="0.25">
      <c r="A56" s="100"/>
      <c r="B56" s="115" t="s">
        <v>60</v>
      </c>
      <c r="C56" s="19"/>
      <c r="D56" s="104">
        <v>100.7</v>
      </c>
      <c r="E56" s="333">
        <f t="shared" si="2"/>
        <v>706.928</v>
      </c>
      <c r="F56" s="360"/>
      <c r="G56" s="381"/>
      <c r="H56" s="384"/>
      <c r="I56" s="370"/>
      <c r="J56" s="1"/>
      <c r="K56" s="1"/>
    </row>
    <row r="57" spans="1:11" x14ac:dyDescent="0.25">
      <c r="A57" s="100"/>
      <c r="B57" s="115" t="s">
        <v>61</v>
      </c>
      <c r="C57" s="19"/>
      <c r="D57" s="104">
        <v>104.5</v>
      </c>
      <c r="E57" s="333">
        <f t="shared" si="2"/>
        <v>710.72799999999995</v>
      </c>
      <c r="F57" s="360"/>
      <c r="G57" s="381"/>
      <c r="H57" s="384"/>
      <c r="I57" s="370"/>
      <c r="J57" s="1"/>
      <c r="K57" s="1"/>
    </row>
    <row r="58" spans="1:11" x14ac:dyDescent="0.25">
      <c r="A58" s="100"/>
      <c r="B58" s="116" t="s">
        <v>72</v>
      </c>
      <c r="C58" s="19"/>
      <c r="D58" s="106">
        <f>D47</f>
        <v>52.599999999999994</v>
      </c>
      <c r="E58" s="333">
        <f t="shared" si="2"/>
        <v>658.82799999999997</v>
      </c>
      <c r="F58" s="360"/>
      <c r="G58" s="381"/>
      <c r="H58" s="384"/>
      <c r="I58" s="370"/>
      <c r="J58" s="1"/>
      <c r="K58" s="1"/>
    </row>
    <row r="59" spans="1:11" x14ac:dyDescent="0.25">
      <c r="A59" s="100"/>
      <c r="B59" s="116" t="s">
        <v>73</v>
      </c>
      <c r="C59" s="19"/>
      <c r="D59" s="106">
        <f>D48</f>
        <v>54</v>
      </c>
      <c r="E59" s="333">
        <f t="shared" si="2"/>
        <v>660.22799999999995</v>
      </c>
      <c r="F59" s="360"/>
      <c r="G59" s="381"/>
      <c r="H59" s="384"/>
      <c r="I59" s="370"/>
      <c r="J59" s="1"/>
      <c r="K59" s="1"/>
    </row>
    <row r="60" spans="1:11" x14ac:dyDescent="0.25">
      <c r="A60" s="100"/>
      <c r="B60" s="116" t="s">
        <v>74</v>
      </c>
      <c r="C60" s="19"/>
      <c r="D60" s="106">
        <f>D50</f>
        <v>61.8</v>
      </c>
      <c r="E60" s="333">
        <f t="shared" si="2"/>
        <v>668.02799999999991</v>
      </c>
      <c r="F60" s="360"/>
      <c r="G60" s="381"/>
      <c r="H60" s="384"/>
      <c r="I60" s="370"/>
      <c r="J60" s="1"/>
      <c r="K60" s="1"/>
    </row>
    <row r="61" spans="1:11" x14ac:dyDescent="0.25">
      <c r="A61" s="100"/>
      <c r="B61" s="116" t="s">
        <v>75</v>
      </c>
      <c r="C61" s="19"/>
      <c r="D61" s="106">
        <f>D51</f>
        <v>68.599999999999994</v>
      </c>
      <c r="E61" s="333">
        <f t="shared" si="2"/>
        <v>674.82799999999997</v>
      </c>
      <c r="F61" s="360"/>
      <c r="G61" s="381"/>
      <c r="H61" s="384"/>
      <c r="I61" s="370"/>
      <c r="J61" s="1"/>
      <c r="K61" s="1"/>
    </row>
    <row r="62" spans="1:11" x14ac:dyDescent="0.25">
      <c r="A62" s="100"/>
      <c r="B62" s="116" t="s">
        <v>76</v>
      </c>
      <c r="C62" s="19"/>
      <c r="D62" s="106">
        <f>D52</f>
        <v>82.3</v>
      </c>
      <c r="E62" s="333">
        <f t="shared" si="2"/>
        <v>688.52799999999991</v>
      </c>
      <c r="F62" s="360"/>
      <c r="G62" s="381"/>
      <c r="H62" s="384"/>
      <c r="I62" s="370"/>
      <c r="J62" s="1"/>
      <c r="K62" s="1"/>
    </row>
    <row r="63" spans="1:11" x14ac:dyDescent="0.25">
      <c r="A63" s="100"/>
      <c r="B63" s="116" t="s">
        <v>77</v>
      </c>
      <c r="C63" s="19"/>
      <c r="D63" s="106">
        <f>D53</f>
        <v>89.1</v>
      </c>
      <c r="E63" s="333">
        <f t="shared" si="2"/>
        <v>695.32799999999997</v>
      </c>
      <c r="F63" s="360"/>
      <c r="G63" s="381"/>
      <c r="H63" s="384"/>
      <c r="I63" s="370"/>
      <c r="J63" s="1"/>
      <c r="K63" s="1"/>
    </row>
    <row r="64" spans="1:11" x14ac:dyDescent="0.25">
      <c r="A64" s="100"/>
      <c r="B64" s="116" t="s">
        <v>78</v>
      </c>
      <c r="C64" s="19"/>
      <c r="D64" s="106">
        <f>D54</f>
        <v>93.2</v>
      </c>
      <c r="E64" s="333">
        <f t="shared" si="2"/>
        <v>699.428</v>
      </c>
      <c r="F64" s="360"/>
      <c r="G64" s="381"/>
      <c r="H64" s="384"/>
      <c r="I64" s="370"/>
      <c r="J64" s="1"/>
      <c r="K64" s="1"/>
    </row>
    <row r="65" spans="1:11" x14ac:dyDescent="0.25">
      <c r="A65" s="100"/>
      <c r="B65" s="116" t="s">
        <v>79</v>
      </c>
      <c r="C65" s="19"/>
      <c r="D65" s="106">
        <f>D57</f>
        <v>104.5</v>
      </c>
      <c r="E65" s="333">
        <f t="shared" si="2"/>
        <v>710.72799999999995</v>
      </c>
      <c r="F65" s="360"/>
      <c r="G65" s="381"/>
      <c r="H65" s="384"/>
      <c r="I65" s="370"/>
      <c r="J65" s="1"/>
      <c r="K65" s="1"/>
    </row>
    <row r="66" spans="1:11" x14ac:dyDescent="0.25">
      <c r="A66" s="100"/>
      <c r="B66" s="115"/>
      <c r="C66" s="77"/>
      <c r="D66" s="84"/>
      <c r="E66" s="97"/>
      <c r="F66" s="361"/>
      <c r="G66" s="382"/>
      <c r="H66" s="1"/>
    </row>
    <row r="67" spans="1:11" x14ac:dyDescent="0.25">
      <c r="A67" s="100"/>
      <c r="B67" s="114"/>
      <c r="C67" s="19"/>
      <c r="D67" s="19"/>
      <c r="E67" s="94"/>
      <c r="F67"/>
      <c r="G67" s="179"/>
      <c r="H67" s="1"/>
    </row>
    <row r="68" spans="1:11" x14ac:dyDescent="0.25">
      <c r="A68" s="100"/>
      <c r="B68" s="115" t="s">
        <v>62</v>
      </c>
      <c r="C68" s="80">
        <f>C15</f>
        <v>606.22799999999995</v>
      </c>
      <c r="D68" s="106">
        <v>59.2</v>
      </c>
      <c r="E68" s="333">
        <f t="shared" ref="E68:E74" si="3">$C$15+D68</f>
        <v>665.428</v>
      </c>
      <c r="F68" s="360"/>
      <c r="G68" s="383"/>
      <c r="H68" s="384"/>
    </row>
    <row r="69" spans="1:11" x14ac:dyDescent="0.25">
      <c r="A69" s="100"/>
      <c r="B69" s="115" t="s">
        <v>63</v>
      </c>
      <c r="C69" s="80"/>
      <c r="D69" s="106">
        <v>80.5</v>
      </c>
      <c r="E69" s="333">
        <f t="shared" si="3"/>
        <v>686.72799999999995</v>
      </c>
      <c r="F69" s="360"/>
      <c r="G69" s="383"/>
      <c r="H69" s="384"/>
    </row>
    <row r="70" spans="1:11" x14ac:dyDescent="0.25">
      <c r="A70" s="100"/>
      <c r="B70" s="115" t="s">
        <v>64</v>
      </c>
      <c r="C70" s="80"/>
      <c r="D70" s="106">
        <v>92.1</v>
      </c>
      <c r="E70" s="333">
        <f t="shared" si="3"/>
        <v>698.32799999999997</v>
      </c>
      <c r="F70" s="360"/>
      <c r="G70" s="383"/>
      <c r="H70" s="384"/>
    </row>
    <row r="71" spans="1:11" x14ac:dyDescent="0.25">
      <c r="A71" s="100"/>
      <c r="B71" s="115" t="s">
        <v>65</v>
      </c>
      <c r="C71" s="80"/>
      <c r="D71" s="106">
        <v>90.7</v>
      </c>
      <c r="E71" s="333">
        <f t="shared" si="3"/>
        <v>696.928</v>
      </c>
      <c r="F71" s="360"/>
      <c r="G71" s="383"/>
      <c r="H71" s="384"/>
    </row>
    <row r="72" spans="1:11" x14ac:dyDescent="0.25">
      <c r="A72" s="100"/>
      <c r="B72" s="115" t="s">
        <v>88</v>
      </c>
      <c r="C72" s="80" t="s">
        <v>89</v>
      </c>
      <c r="D72" s="106">
        <v>94.7</v>
      </c>
      <c r="E72" s="333">
        <f t="shared" si="3"/>
        <v>700.928</v>
      </c>
      <c r="F72" s="360"/>
      <c r="G72" s="383"/>
      <c r="H72" s="384"/>
    </row>
    <row r="73" spans="1:11" x14ac:dyDescent="0.25">
      <c r="A73" s="100"/>
      <c r="B73" s="115" t="s">
        <v>67</v>
      </c>
      <c r="C73" s="80"/>
      <c r="D73" s="106">
        <v>94.7</v>
      </c>
      <c r="E73" s="333">
        <f t="shared" si="3"/>
        <v>700.928</v>
      </c>
      <c r="F73" s="360"/>
      <c r="G73" s="383"/>
      <c r="H73" s="384"/>
    </row>
    <row r="74" spans="1:11" x14ac:dyDescent="0.25">
      <c r="A74" s="100"/>
      <c r="B74" s="115" t="s">
        <v>68</v>
      </c>
      <c r="C74" s="80"/>
      <c r="D74" s="106">
        <v>105.2</v>
      </c>
      <c r="E74" s="333">
        <f t="shared" si="3"/>
        <v>711.428</v>
      </c>
      <c r="F74" s="360"/>
      <c r="G74" s="383"/>
      <c r="H74" s="384"/>
    </row>
    <row r="75" spans="1:11" ht="13.8" thickBot="1" x14ac:dyDescent="0.3">
      <c r="A75" s="117"/>
      <c r="B75" s="118"/>
      <c r="C75" s="119"/>
      <c r="D75" s="85"/>
      <c r="E75" s="98"/>
      <c r="F75"/>
    </row>
    <row r="76" spans="1:11" s="1" customFormat="1" x14ac:dyDescent="0.25">
      <c r="A76" s="75"/>
      <c r="B76" s="19"/>
      <c r="C76" s="19"/>
      <c r="D76" s="86"/>
      <c r="E76" s="19"/>
      <c r="F76" s="19"/>
      <c r="G76" s="75"/>
      <c r="H76" s="75"/>
    </row>
    <row r="77" spans="1:11" x14ac:dyDescent="0.25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5">
      <c r="A78" s="397"/>
      <c r="B78" s="398"/>
      <c r="C78" s="398"/>
      <c r="D78" s="398"/>
      <c r="E78" s="399"/>
      <c r="F78" s="108"/>
    </row>
    <row r="79" spans="1:11" x14ac:dyDescent="0.25">
      <c r="A79" s="397" t="s">
        <v>99</v>
      </c>
      <c r="B79" s="411"/>
      <c r="C79" s="411"/>
      <c r="D79" s="411"/>
      <c r="E79" s="412"/>
    </row>
    <row r="80" spans="1:11" x14ac:dyDescent="0.25">
      <c r="A80" s="397" t="s">
        <v>102</v>
      </c>
      <c r="B80" s="398"/>
      <c r="C80" s="398"/>
      <c r="D80" s="398"/>
      <c r="E80" s="399"/>
    </row>
    <row r="81" spans="1:6" x14ac:dyDescent="0.25">
      <c r="A81" s="400" t="s">
        <v>191</v>
      </c>
      <c r="B81" s="401"/>
      <c r="C81" s="401"/>
      <c r="D81" s="401"/>
      <c r="E81" s="402"/>
      <c r="F81" s="363"/>
    </row>
    <row r="82" spans="1:6" x14ac:dyDescent="0.25">
      <c r="A82" s="403" t="s">
        <v>100</v>
      </c>
      <c r="B82" s="404"/>
      <c r="C82" s="404"/>
      <c r="D82" s="404"/>
      <c r="E82" s="405"/>
    </row>
    <row r="83" spans="1:6" x14ac:dyDescent="0.25">
      <c r="A83" s="110"/>
      <c r="B83" s="18"/>
      <c r="C83" s="18"/>
      <c r="D83" s="18"/>
      <c r="E83" s="18"/>
    </row>
    <row r="84" spans="1:6" x14ac:dyDescent="0.25">
      <c r="A84" s="110"/>
      <c r="B84" s="18"/>
      <c r="C84" s="18"/>
      <c r="D84" s="18"/>
      <c r="E84" s="18"/>
    </row>
    <row r="85" spans="1:6" x14ac:dyDescent="0.25">
      <c r="A85" s="110"/>
      <c r="B85" s="18"/>
      <c r="C85" s="18"/>
      <c r="D85" s="18"/>
      <c r="E85" s="18"/>
    </row>
    <row r="86" spans="1:6" x14ac:dyDescent="0.25">
      <c r="A86" s="110"/>
      <c r="B86" s="18"/>
      <c r="C86" s="18"/>
      <c r="D86" s="18"/>
      <c r="E86" s="18" t="s">
        <v>103</v>
      </c>
    </row>
    <row r="87" spans="1:6" x14ac:dyDescent="0.25">
      <c r="A87" s="110"/>
      <c r="B87" s="18"/>
      <c r="C87" s="18"/>
      <c r="D87" s="18"/>
      <c r="E87" s="18"/>
    </row>
    <row r="88" spans="1:6" x14ac:dyDescent="0.25">
      <c r="A88" s="110"/>
      <c r="B88" s="18"/>
      <c r="C88" s="18"/>
      <c r="D88" s="18"/>
      <c r="E88" s="18"/>
    </row>
    <row r="89" spans="1:6" x14ac:dyDescent="0.25">
      <c r="A89" s="110"/>
      <c r="B89" s="18"/>
      <c r="C89" s="18"/>
      <c r="D89" s="18"/>
      <c r="E89" s="18"/>
    </row>
    <row r="90" spans="1:6" x14ac:dyDescent="0.25">
      <c r="A90" s="110"/>
      <c r="B90" s="18"/>
      <c r="C90" s="18"/>
      <c r="D90" s="18"/>
      <c r="E90" s="18"/>
    </row>
    <row r="91" spans="1:6" x14ac:dyDescent="0.25">
      <c r="A91" s="110"/>
      <c r="B91" s="18"/>
      <c r="C91" s="18"/>
      <c r="D91" s="18"/>
      <c r="E91" s="18"/>
    </row>
    <row r="92" spans="1:6" x14ac:dyDescent="0.25">
      <c r="A92" s="110"/>
      <c r="B92" s="18"/>
      <c r="C92" s="18"/>
      <c r="D92" s="18"/>
      <c r="E92" s="18"/>
    </row>
    <row r="93" spans="1:6" x14ac:dyDescent="0.25">
      <c r="A93" s="110"/>
      <c r="B93" s="18"/>
      <c r="C93" s="18"/>
      <c r="D93" s="18"/>
      <c r="E93" s="18"/>
    </row>
    <row r="94" spans="1:6" x14ac:dyDescent="0.25">
      <c r="A94" s="110"/>
      <c r="B94" s="18"/>
      <c r="C94" s="18"/>
      <c r="D94" s="18"/>
      <c r="E94" s="18"/>
    </row>
    <row r="95" spans="1:6" x14ac:dyDescent="0.25">
      <c r="A95" s="75"/>
      <c r="B95" s="18"/>
      <c r="C95" s="18"/>
      <c r="D95" s="18"/>
      <c r="E95" s="18"/>
    </row>
    <row r="96" spans="1:6" x14ac:dyDescent="0.25">
      <c r="A96" s="75"/>
      <c r="B96" s="18"/>
      <c r="C96" s="18"/>
      <c r="D96" s="18"/>
      <c r="E96" s="18"/>
    </row>
    <row r="97" spans="1:5" x14ac:dyDescent="0.25">
      <c r="A97" s="75"/>
      <c r="B97" s="18"/>
      <c r="C97" s="18"/>
      <c r="D97" s="18"/>
      <c r="E97" s="18"/>
    </row>
    <row r="98" spans="1:5" x14ac:dyDescent="0.25">
      <c r="A98" s="75"/>
      <c r="B98" s="18"/>
      <c r="C98" s="18"/>
      <c r="D98" s="18"/>
      <c r="E98" s="18"/>
    </row>
    <row r="99" spans="1:5" x14ac:dyDescent="0.25">
      <c r="A99" s="75"/>
      <c r="B99" s="18"/>
      <c r="C99" s="18"/>
      <c r="D99" s="18"/>
      <c r="E99" s="18"/>
    </row>
    <row r="100" spans="1:5" x14ac:dyDescent="0.25">
      <c r="A100" s="75"/>
      <c r="B100" s="18"/>
      <c r="C100" s="18"/>
      <c r="D100" s="18"/>
      <c r="E100" s="18"/>
    </row>
    <row r="101" spans="1:5" x14ac:dyDescent="0.25">
      <c r="A101" s="75"/>
      <c r="B101" s="18"/>
      <c r="C101" s="18"/>
      <c r="D101" s="18"/>
      <c r="E101" s="18"/>
    </row>
    <row r="102" spans="1:5" x14ac:dyDescent="0.25">
      <c r="A102" s="75"/>
      <c r="B102" s="18"/>
      <c r="C102" s="18"/>
      <c r="D102" s="18"/>
      <c r="E102" s="18"/>
    </row>
    <row r="103" spans="1:5" x14ac:dyDescent="0.25">
      <c r="A103" s="75"/>
      <c r="B103" s="18"/>
      <c r="C103" s="18"/>
      <c r="D103" s="18"/>
      <c r="E103" s="18"/>
    </row>
    <row r="104" spans="1:5" x14ac:dyDescent="0.25">
      <c r="A104" s="75"/>
      <c r="B104" s="18"/>
      <c r="C104" s="18"/>
      <c r="D104" s="18"/>
      <c r="E104" s="18"/>
    </row>
    <row r="105" spans="1:5" x14ac:dyDescent="0.25">
      <c r="A105" s="75"/>
      <c r="B105" s="18"/>
      <c r="C105" s="18"/>
      <c r="D105" s="18"/>
      <c r="E105" s="18"/>
    </row>
    <row r="106" spans="1:5" x14ac:dyDescent="0.25">
      <c r="A106" s="75"/>
      <c r="B106" s="18"/>
      <c r="C106" s="18"/>
      <c r="D106" s="18"/>
      <c r="E106" s="18"/>
    </row>
    <row r="107" spans="1:5" x14ac:dyDescent="0.25">
      <c r="A107" s="75"/>
      <c r="B107" s="18"/>
      <c r="C107" s="18"/>
      <c r="D107" s="18"/>
      <c r="E107" s="18"/>
    </row>
    <row r="108" spans="1:5" x14ac:dyDescent="0.25">
      <c r="A108" s="75"/>
      <c r="B108" s="18"/>
      <c r="C108" s="18"/>
      <c r="D108" s="18"/>
      <c r="E108" s="18"/>
    </row>
    <row r="109" spans="1:5" x14ac:dyDescent="0.25">
      <c r="A109" s="75"/>
      <c r="B109" s="18"/>
      <c r="C109" s="18"/>
      <c r="D109" s="18"/>
      <c r="E109" s="18"/>
    </row>
    <row r="110" spans="1:5" x14ac:dyDescent="0.25">
      <c r="A110" s="75"/>
      <c r="B110" s="18"/>
      <c r="C110" s="18"/>
      <c r="D110" s="18"/>
      <c r="E110" s="18"/>
    </row>
    <row r="111" spans="1:5" x14ac:dyDescent="0.25">
      <c r="A111" s="75"/>
      <c r="B111" s="18"/>
      <c r="C111" s="18"/>
      <c r="D111" s="18"/>
      <c r="E111" s="18"/>
    </row>
    <row r="112" spans="1:5" x14ac:dyDescent="0.25">
      <c r="A112" s="75"/>
      <c r="B112" s="18"/>
      <c r="C112" s="18"/>
      <c r="D112" s="18"/>
      <c r="E112" s="18"/>
    </row>
    <row r="113" spans="1:5" x14ac:dyDescent="0.25">
      <c r="A113" s="75"/>
      <c r="B113" s="18"/>
      <c r="C113" s="18"/>
      <c r="D113" s="18"/>
      <c r="E113" s="18"/>
    </row>
    <row r="114" spans="1:5" x14ac:dyDescent="0.25">
      <c r="A114" s="75"/>
      <c r="B114" s="18"/>
      <c r="C114" s="18"/>
      <c r="D114" s="18"/>
      <c r="E114" s="18"/>
    </row>
    <row r="115" spans="1:5" x14ac:dyDescent="0.25">
      <c r="A115" s="75"/>
      <c r="B115" s="18"/>
      <c r="C115" s="18"/>
      <c r="D115" s="18"/>
      <c r="E115" s="18"/>
    </row>
    <row r="116" spans="1:5" x14ac:dyDescent="0.25">
      <c r="A116" s="75"/>
      <c r="B116" s="18"/>
      <c r="C116" s="18"/>
      <c r="D116" s="18"/>
      <c r="E116" s="18"/>
    </row>
    <row r="117" spans="1:5" x14ac:dyDescent="0.25">
      <c r="A117" s="75"/>
      <c r="B117" s="18"/>
      <c r="C117" s="18"/>
      <c r="D117" s="18"/>
      <c r="E117" s="18"/>
    </row>
    <row r="118" spans="1:5" x14ac:dyDescent="0.25">
      <c r="A118" s="75"/>
      <c r="B118" s="18"/>
      <c r="C118" s="18"/>
      <c r="D118" s="18"/>
      <c r="E118" s="18"/>
    </row>
    <row r="119" spans="1:5" x14ac:dyDescent="0.25">
      <c r="A119" s="75"/>
      <c r="B119" s="18"/>
      <c r="C119" s="18"/>
      <c r="D119" s="18"/>
      <c r="E119" s="18"/>
    </row>
    <row r="120" spans="1:5" x14ac:dyDescent="0.25">
      <c r="A120" s="75"/>
      <c r="B120" s="18"/>
      <c r="C120" s="18"/>
      <c r="D120" s="18"/>
      <c r="E120" s="18"/>
    </row>
    <row r="121" spans="1:5" x14ac:dyDescent="0.25">
      <c r="A121" s="75"/>
      <c r="B121" s="18"/>
      <c r="C121" s="18"/>
      <c r="D121" s="18"/>
      <c r="E121" s="18"/>
    </row>
    <row r="122" spans="1:5" x14ac:dyDescent="0.25">
      <c r="A122" s="75"/>
      <c r="B122" s="18"/>
      <c r="C122" s="18"/>
      <c r="D122" s="18"/>
      <c r="E122" s="18"/>
    </row>
    <row r="123" spans="1:5" x14ac:dyDescent="0.25">
      <c r="A123" s="75"/>
      <c r="B123" s="18"/>
      <c r="C123" s="18"/>
      <c r="D123" s="18"/>
      <c r="E123" s="18"/>
    </row>
    <row r="124" spans="1:5" x14ac:dyDescent="0.25">
      <c r="A124" s="75"/>
      <c r="B124" s="18"/>
      <c r="C124" s="18"/>
      <c r="D124" s="18"/>
      <c r="E124" s="18"/>
    </row>
    <row r="125" spans="1:5" x14ac:dyDescent="0.25">
      <c r="A125" s="75"/>
      <c r="B125" s="18"/>
      <c r="C125" s="18"/>
      <c r="D125" s="18"/>
      <c r="E125" s="18"/>
    </row>
    <row r="126" spans="1:5" x14ac:dyDescent="0.25">
      <c r="A126" s="75"/>
      <c r="B126" s="18"/>
      <c r="C126" s="18"/>
      <c r="D126" s="18"/>
      <c r="E126" s="18"/>
    </row>
    <row r="127" spans="1:5" x14ac:dyDescent="0.25">
      <c r="A127" s="75"/>
      <c r="B127" s="18"/>
      <c r="C127" s="18"/>
      <c r="D127" s="18"/>
      <c r="E127" s="18"/>
    </row>
    <row r="128" spans="1:5" x14ac:dyDescent="0.25">
      <c r="A128" s="75"/>
      <c r="B128" s="18"/>
      <c r="C128" s="18"/>
      <c r="D128" s="18"/>
      <c r="E128" s="18"/>
    </row>
    <row r="129" spans="1:5" x14ac:dyDescent="0.25">
      <c r="A129" s="75"/>
      <c r="B129" s="18"/>
      <c r="C129" s="18"/>
      <c r="D129" s="18"/>
      <c r="E129" s="18"/>
    </row>
    <row r="130" spans="1:5" x14ac:dyDescent="0.25">
      <c r="A130" s="75"/>
      <c r="B130" s="18"/>
      <c r="C130" s="18"/>
      <c r="D130" s="18"/>
      <c r="E130" s="18"/>
    </row>
    <row r="131" spans="1:5" x14ac:dyDescent="0.25">
      <c r="A131" s="75"/>
      <c r="B131" s="18"/>
      <c r="C131" s="18"/>
      <c r="D131" s="18"/>
      <c r="E131" s="18"/>
    </row>
    <row r="132" spans="1:5" x14ac:dyDescent="0.25">
      <c r="A132" s="75"/>
      <c r="B132" s="18"/>
      <c r="C132" s="18"/>
      <c r="D132" s="18"/>
      <c r="E132" s="18"/>
    </row>
    <row r="133" spans="1:5" x14ac:dyDescent="0.25">
      <c r="A133" s="75"/>
      <c r="B133" s="18"/>
      <c r="C133" s="18"/>
      <c r="D133" s="18"/>
      <c r="E133" s="18"/>
    </row>
    <row r="134" spans="1:5" x14ac:dyDescent="0.25">
      <c r="A134" s="75"/>
      <c r="B134" s="18"/>
      <c r="C134" s="18"/>
      <c r="D134" s="18"/>
      <c r="E134" s="18"/>
    </row>
    <row r="135" spans="1:5" x14ac:dyDescent="0.25">
      <c r="A135" s="75"/>
      <c r="B135" s="18"/>
      <c r="C135" s="18"/>
      <c r="D135" s="18"/>
      <c r="E135" s="18"/>
    </row>
    <row r="136" spans="1:5" x14ac:dyDescent="0.25">
      <c r="A136" s="75"/>
      <c r="B136" s="18"/>
      <c r="C136" s="18"/>
      <c r="D136" s="18"/>
      <c r="E136" s="18"/>
    </row>
    <row r="137" spans="1:5" x14ac:dyDescent="0.25">
      <c r="A137" s="75"/>
      <c r="B137" s="18"/>
      <c r="C137" s="18"/>
      <c r="D137" s="18"/>
      <c r="E137" s="18"/>
    </row>
    <row r="138" spans="1:5" x14ac:dyDescent="0.25">
      <c r="A138" s="75"/>
      <c r="B138" s="18"/>
      <c r="C138" s="18"/>
      <c r="D138" s="18"/>
      <c r="E138" s="18"/>
    </row>
    <row r="139" spans="1:5" x14ac:dyDescent="0.25">
      <c r="A139" s="75"/>
      <c r="B139" s="18"/>
      <c r="C139" s="18"/>
      <c r="D139" s="18"/>
      <c r="E139" s="18"/>
    </row>
    <row r="140" spans="1:5" x14ac:dyDescent="0.25">
      <c r="A140" s="75"/>
      <c r="B140" s="18"/>
      <c r="C140" s="18"/>
      <c r="D140" s="18"/>
      <c r="E140" s="18"/>
    </row>
    <row r="141" spans="1:5" x14ac:dyDescent="0.25">
      <c r="A141" s="75"/>
      <c r="B141" s="18"/>
      <c r="C141" s="18"/>
      <c r="D141" s="18"/>
      <c r="E141" s="18"/>
    </row>
    <row r="142" spans="1:5" x14ac:dyDescent="0.25">
      <c r="A142" s="75"/>
      <c r="B142" s="18"/>
      <c r="C142" s="18"/>
      <c r="D142" s="18"/>
      <c r="E142" s="18"/>
    </row>
    <row r="143" spans="1:5" x14ac:dyDescent="0.25">
      <c r="A143" s="75"/>
      <c r="B143" s="18"/>
      <c r="C143" s="18"/>
      <c r="D143" s="18"/>
      <c r="E143" s="18"/>
    </row>
    <row r="144" spans="1:5" x14ac:dyDescent="0.25">
      <c r="A144" s="75"/>
      <c r="B144" s="18"/>
      <c r="C144" s="18"/>
      <c r="D144" s="18"/>
      <c r="E144" s="18"/>
    </row>
    <row r="145" spans="1:5" x14ac:dyDescent="0.25">
      <c r="A145" s="75"/>
      <c r="B145" s="18"/>
      <c r="C145" s="18"/>
      <c r="D145" s="18"/>
      <c r="E145" s="18"/>
    </row>
    <row r="146" spans="1:5" x14ac:dyDescent="0.25">
      <c r="A146" s="75"/>
      <c r="B146" s="18"/>
      <c r="C146" s="18"/>
      <c r="D146" s="18"/>
      <c r="E146" s="18"/>
    </row>
    <row r="147" spans="1:5" x14ac:dyDescent="0.25">
      <c r="A147" s="75"/>
      <c r="B147" s="18"/>
      <c r="C147" s="18"/>
      <c r="D147" s="18"/>
      <c r="E147" s="18"/>
    </row>
    <row r="148" spans="1:5" x14ac:dyDescent="0.25">
      <c r="A148" s="75"/>
      <c r="B148" s="18"/>
      <c r="C148" s="18"/>
      <c r="D148" s="18"/>
      <c r="E148" s="18"/>
    </row>
    <row r="149" spans="1:5" x14ac:dyDescent="0.25">
      <c r="A149" s="75"/>
      <c r="B149" s="18"/>
      <c r="C149" s="18"/>
      <c r="D149" s="18"/>
      <c r="E149" s="18"/>
    </row>
    <row r="150" spans="1:5" x14ac:dyDescent="0.25">
      <c r="A150" s="75"/>
      <c r="B150" s="18"/>
      <c r="C150" s="18"/>
      <c r="D150" s="18"/>
      <c r="E150" s="18"/>
    </row>
    <row r="151" spans="1:5" x14ac:dyDescent="0.25">
      <c r="A151" s="75"/>
      <c r="B151" s="18"/>
      <c r="C151" s="18"/>
      <c r="D151" s="18"/>
      <c r="E151" s="18"/>
    </row>
    <row r="152" spans="1:5" x14ac:dyDescent="0.25">
      <c r="A152" s="75"/>
      <c r="B152" s="18"/>
      <c r="C152" s="18"/>
      <c r="D152" s="18"/>
      <c r="E152" s="18"/>
    </row>
    <row r="153" spans="1:5" x14ac:dyDescent="0.25">
      <c r="A153" s="75"/>
      <c r="B153" s="18"/>
      <c r="C153" s="18"/>
      <c r="D153" s="18"/>
      <c r="E153" s="18"/>
    </row>
    <row r="154" spans="1:5" x14ac:dyDescent="0.25">
      <c r="A154" s="75"/>
      <c r="B154" s="18"/>
      <c r="C154" s="18"/>
      <c r="D154" s="18"/>
      <c r="E154" s="18"/>
    </row>
    <row r="155" spans="1:5" x14ac:dyDescent="0.25">
      <c r="A155" s="75"/>
      <c r="B155" s="18"/>
      <c r="C155" s="18"/>
      <c r="D155" s="18"/>
      <c r="E155" s="18"/>
    </row>
    <row r="156" spans="1:5" x14ac:dyDescent="0.25">
      <c r="A156" s="75"/>
      <c r="B156" s="18"/>
      <c r="C156" s="18"/>
      <c r="D156" s="18"/>
      <c r="E156" s="18"/>
    </row>
    <row r="157" spans="1:5" x14ac:dyDescent="0.25">
      <c r="A157" s="75"/>
      <c r="B157" s="18"/>
      <c r="C157" s="18"/>
      <c r="D157" s="18"/>
      <c r="E157" s="18"/>
    </row>
    <row r="158" spans="1:5" x14ac:dyDescent="0.25">
      <c r="A158" s="75"/>
      <c r="B158" s="18"/>
      <c r="C158" s="18"/>
      <c r="D158" s="18"/>
      <c r="E158" s="18"/>
    </row>
    <row r="159" spans="1:5" x14ac:dyDescent="0.25">
      <c r="A159" s="75"/>
      <c r="B159" s="18"/>
      <c r="C159" s="18"/>
      <c r="D159" s="18"/>
      <c r="E159" s="18"/>
    </row>
    <row r="160" spans="1:5" x14ac:dyDescent="0.25">
      <c r="A160" s="75"/>
      <c r="B160" s="18"/>
      <c r="C160" s="18"/>
      <c r="D160" s="18"/>
      <c r="E160" s="18"/>
    </row>
    <row r="161" spans="1:5" x14ac:dyDescent="0.25">
      <c r="A161" s="75"/>
      <c r="B161" s="18"/>
      <c r="C161" s="18"/>
      <c r="D161" s="18"/>
      <c r="E161" s="18"/>
    </row>
    <row r="162" spans="1:5" x14ac:dyDescent="0.25">
      <c r="A162" s="75"/>
      <c r="B162" s="18"/>
      <c r="C162" s="18"/>
      <c r="D162" s="18"/>
      <c r="E162" s="18"/>
    </row>
    <row r="163" spans="1:5" x14ac:dyDescent="0.25">
      <c r="A163" s="75"/>
      <c r="B163" s="18"/>
      <c r="C163" s="18"/>
      <c r="D163" s="18"/>
      <c r="E163" s="18"/>
    </row>
    <row r="164" spans="1:5" x14ac:dyDescent="0.25">
      <c r="A164" s="75"/>
      <c r="B164" s="18"/>
      <c r="C164" s="18"/>
      <c r="D164" s="18"/>
      <c r="E164" s="18"/>
    </row>
    <row r="165" spans="1:5" x14ac:dyDescent="0.25">
      <c r="A165" s="75"/>
      <c r="B165" s="18"/>
      <c r="C165" s="18"/>
      <c r="D165" s="18"/>
      <c r="E165" s="18"/>
    </row>
    <row r="166" spans="1:5" x14ac:dyDescent="0.25">
      <c r="A166" s="75"/>
      <c r="B166" s="18"/>
      <c r="C166" s="18"/>
      <c r="D166" s="18"/>
      <c r="E166" s="18"/>
    </row>
    <row r="167" spans="1:5" x14ac:dyDescent="0.25">
      <c r="A167" s="75"/>
      <c r="B167" s="18"/>
      <c r="C167" s="18"/>
      <c r="D167" s="18"/>
      <c r="E167" s="18"/>
    </row>
    <row r="168" spans="1:5" x14ac:dyDescent="0.25">
      <c r="A168" s="75"/>
      <c r="B168" s="18"/>
      <c r="C168" s="18"/>
      <c r="D168" s="18"/>
      <c r="E168" s="18"/>
    </row>
    <row r="169" spans="1:5" x14ac:dyDescent="0.25">
      <c r="A169" s="75"/>
      <c r="B169" s="18"/>
      <c r="C169" s="18"/>
      <c r="D169" s="18"/>
      <c r="E169" s="18"/>
    </row>
    <row r="170" spans="1:5" x14ac:dyDescent="0.25">
      <c r="A170" s="75"/>
      <c r="B170" s="18"/>
      <c r="C170" s="18"/>
      <c r="D170" s="18"/>
      <c r="E170" s="18"/>
    </row>
    <row r="171" spans="1:5" x14ac:dyDescent="0.25">
      <c r="A171" s="75"/>
      <c r="B171" s="18"/>
      <c r="C171" s="18"/>
      <c r="D171" s="18"/>
      <c r="E171" s="18"/>
    </row>
    <row r="172" spans="1:5" x14ac:dyDescent="0.25">
      <c r="A172" s="75"/>
      <c r="B172" s="18"/>
      <c r="C172" s="18"/>
      <c r="D172" s="18"/>
      <c r="E172" s="18"/>
    </row>
    <row r="173" spans="1:5" x14ac:dyDescent="0.25">
      <c r="A173" s="75"/>
      <c r="B173" s="18"/>
      <c r="C173" s="18"/>
      <c r="D173" s="18"/>
      <c r="E173" s="18"/>
    </row>
    <row r="174" spans="1:5" x14ac:dyDescent="0.25">
      <c r="A174" s="75"/>
      <c r="B174" s="18"/>
      <c r="C174" s="18"/>
      <c r="D174" s="18"/>
      <c r="E174" s="18"/>
    </row>
    <row r="175" spans="1:5" x14ac:dyDescent="0.25">
      <c r="A175" s="75"/>
      <c r="B175" s="18"/>
      <c r="C175" s="18"/>
      <c r="D175" s="18"/>
      <c r="E175" s="18"/>
    </row>
    <row r="176" spans="1:5" x14ac:dyDescent="0.25">
      <c r="A176" s="75"/>
      <c r="B176" s="18"/>
      <c r="C176" s="18"/>
      <c r="D176" s="18"/>
      <c r="E176" s="18"/>
    </row>
    <row r="177" spans="1:5" x14ac:dyDescent="0.25">
      <c r="A177" s="75"/>
      <c r="B177" s="18"/>
      <c r="C177" s="18"/>
      <c r="D177" s="18"/>
      <c r="E177" s="18"/>
    </row>
    <row r="178" spans="1:5" x14ac:dyDescent="0.25">
      <c r="A178" s="75"/>
      <c r="B178" s="18"/>
      <c r="C178" s="18"/>
      <c r="D178" s="18"/>
      <c r="E178" s="18"/>
    </row>
    <row r="179" spans="1:5" x14ac:dyDescent="0.25">
      <c r="A179" s="75"/>
      <c r="B179" s="18"/>
      <c r="C179" s="18"/>
      <c r="D179" s="18"/>
      <c r="E179" s="18"/>
    </row>
    <row r="180" spans="1:5" x14ac:dyDescent="0.25">
      <c r="A180" s="75"/>
      <c r="B180" s="18"/>
      <c r="C180" s="18"/>
      <c r="D180" s="18"/>
      <c r="E180" s="18"/>
    </row>
    <row r="181" spans="1:5" x14ac:dyDescent="0.25">
      <c r="A181" s="75"/>
      <c r="B181" s="18"/>
      <c r="C181" s="18"/>
      <c r="D181" s="18"/>
      <c r="E181" s="18"/>
    </row>
    <row r="182" spans="1:5" x14ac:dyDescent="0.25">
      <c r="A182" s="75"/>
      <c r="B182" s="18"/>
      <c r="C182" s="18"/>
      <c r="D182" s="18"/>
      <c r="E182" s="18"/>
    </row>
    <row r="183" spans="1:5" x14ac:dyDescent="0.25">
      <c r="A183" s="75"/>
      <c r="B183" s="18"/>
      <c r="C183" s="18"/>
      <c r="D183" s="18"/>
      <c r="E183" s="18"/>
    </row>
    <row r="184" spans="1:5" x14ac:dyDescent="0.25">
      <c r="A184" s="75"/>
      <c r="B184" s="18"/>
      <c r="C184" s="18"/>
      <c r="D184" s="18"/>
      <c r="E184" s="18"/>
    </row>
    <row r="185" spans="1:5" x14ac:dyDescent="0.25">
      <c r="A185" s="75"/>
      <c r="B185" s="18"/>
      <c r="C185" s="18"/>
      <c r="D185" s="18"/>
      <c r="E185" s="18"/>
    </row>
    <row r="186" spans="1:5" x14ac:dyDescent="0.25">
      <c r="A186" s="75"/>
      <c r="B186" s="18"/>
      <c r="C186" s="18"/>
      <c r="D186" s="18"/>
      <c r="E186" s="18"/>
    </row>
    <row r="187" spans="1:5" x14ac:dyDescent="0.25">
      <c r="A187" s="75"/>
      <c r="B187" s="18"/>
      <c r="C187" s="18"/>
      <c r="D187" s="18"/>
      <c r="E187" s="18"/>
    </row>
    <row r="188" spans="1:5" x14ac:dyDescent="0.25">
      <c r="A188" s="75"/>
      <c r="B188" s="18"/>
      <c r="C188" s="18"/>
      <c r="D188" s="18"/>
      <c r="E188" s="18"/>
    </row>
    <row r="189" spans="1:5" x14ac:dyDescent="0.25">
      <c r="A189" s="75"/>
      <c r="B189" s="18"/>
      <c r="C189" s="18"/>
      <c r="D189" s="18"/>
      <c r="E189" s="18"/>
    </row>
    <row r="190" spans="1:5" x14ac:dyDescent="0.25">
      <c r="A190" s="75"/>
      <c r="B190" s="18"/>
      <c r="C190" s="18"/>
      <c r="D190" s="18"/>
      <c r="E190" s="18"/>
    </row>
    <row r="191" spans="1:5" x14ac:dyDescent="0.25">
      <c r="A191" s="75"/>
      <c r="B191" s="18"/>
      <c r="C191" s="18"/>
      <c r="D191" s="18"/>
      <c r="E191" s="18"/>
    </row>
    <row r="192" spans="1:5" x14ac:dyDescent="0.25">
      <c r="A192" s="75"/>
      <c r="B192" s="18"/>
      <c r="C192" s="18"/>
      <c r="D192" s="18"/>
      <c r="E192" s="18"/>
    </row>
    <row r="193" spans="1:5" x14ac:dyDescent="0.25">
      <c r="A193" s="75"/>
      <c r="B193" s="18"/>
      <c r="C193" s="18"/>
      <c r="D193" s="18"/>
      <c r="E193" s="18"/>
    </row>
    <row r="194" spans="1:5" x14ac:dyDescent="0.25">
      <c r="A194" s="75"/>
      <c r="B194" s="18"/>
      <c r="C194" s="18"/>
      <c r="D194" s="18"/>
      <c r="E194" s="18"/>
    </row>
    <row r="195" spans="1:5" x14ac:dyDescent="0.25">
      <c r="A195" s="75"/>
      <c r="B195" s="18"/>
      <c r="C195" s="18"/>
      <c r="D195" s="18"/>
      <c r="E195" s="18"/>
    </row>
    <row r="196" spans="1:5" x14ac:dyDescent="0.25">
      <c r="A196" s="75"/>
      <c r="B196" s="18"/>
      <c r="C196" s="18"/>
      <c r="D196" s="18"/>
      <c r="E196" s="18"/>
    </row>
    <row r="197" spans="1:5" x14ac:dyDescent="0.25">
      <c r="A197" s="75"/>
      <c r="B197" s="18"/>
      <c r="C197" s="18"/>
      <c r="D197" s="18"/>
      <c r="E197" s="18"/>
    </row>
    <row r="198" spans="1:5" x14ac:dyDescent="0.25">
      <c r="A198" s="75"/>
      <c r="B198" s="18"/>
      <c r="C198" s="18"/>
      <c r="D198" s="18"/>
      <c r="E198" s="18"/>
    </row>
    <row r="199" spans="1:5" x14ac:dyDescent="0.25">
      <c r="A199" s="75"/>
      <c r="B199" s="18"/>
      <c r="C199" s="18"/>
      <c r="D199" s="18"/>
      <c r="E199" s="18"/>
    </row>
    <row r="200" spans="1:5" x14ac:dyDescent="0.25">
      <c r="A200" s="75"/>
      <c r="B200" s="18"/>
      <c r="C200" s="18"/>
      <c r="D200" s="18"/>
      <c r="E200" s="18"/>
    </row>
    <row r="201" spans="1:5" x14ac:dyDescent="0.25">
      <c r="A201" s="75"/>
      <c r="B201" s="18"/>
      <c r="C201" s="18"/>
      <c r="D201" s="18"/>
      <c r="E201" s="18"/>
    </row>
    <row r="202" spans="1:5" x14ac:dyDescent="0.25">
      <c r="A202" s="75"/>
      <c r="B202" s="18"/>
      <c r="C202" s="18"/>
      <c r="D202" s="18"/>
      <c r="E202" s="18"/>
    </row>
    <row r="203" spans="1:5" x14ac:dyDescent="0.25">
      <c r="A203" s="75"/>
      <c r="B203" s="18"/>
      <c r="C203" s="18"/>
      <c r="D203" s="18"/>
      <c r="E203" s="18"/>
    </row>
    <row r="204" spans="1:5" x14ac:dyDescent="0.25">
      <c r="A204" s="75"/>
      <c r="B204" s="18"/>
      <c r="C204" s="18"/>
      <c r="D204" s="18"/>
      <c r="E204" s="18"/>
    </row>
    <row r="205" spans="1:5" x14ac:dyDescent="0.25">
      <c r="A205" s="75"/>
      <c r="B205" s="18"/>
      <c r="C205" s="18"/>
      <c r="D205" s="18"/>
      <c r="E205" s="18"/>
    </row>
    <row r="206" spans="1:5" x14ac:dyDescent="0.25">
      <c r="A206" s="75"/>
      <c r="B206" s="18"/>
      <c r="C206" s="18"/>
      <c r="D206" s="18"/>
      <c r="E206" s="18"/>
    </row>
    <row r="207" spans="1:5" x14ac:dyDescent="0.25">
      <c r="A207" s="75"/>
      <c r="B207" s="18"/>
      <c r="C207" s="18"/>
      <c r="D207" s="18"/>
      <c r="E207" s="18"/>
    </row>
    <row r="208" spans="1:5" x14ac:dyDescent="0.25">
      <c r="A208" s="75"/>
      <c r="B208" s="18"/>
      <c r="C208" s="18"/>
      <c r="D208" s="18"/>
      <c r="E208" s="18"/>
    </row>
    <row r="209" spans="1:5" x14ac:dyDescent="0.25">
      <c r="A209" s="75"/>
      <c r="B209" s="18"/>
      <c r="C209" s="18"/>
      <c r="D209" s="18"/>
      <c r="E209" s="18"/>
    </row>
    <row r="210" spans="1:5" x14ac:dyDescent="0.25">
      <c r="A210" s="75"/>
      <c r="B210" s="18"/>
      <c r="C210" s="18"/>
      <c r="D210" s="18"/>
      <c r="E210" s="18"/>
    </row>
    <row r="211" spans="1:5" x14ac:dyDescent="0.25">
      <c r="A211" s="75"/>
      <c r="B211" s="18"/>
      <c r="C211" s="18"/>
      <c r="D211" s="18"/>
      <c r="E211" s="18"/>
    </row>
    <row r="212" spans="1:5" x14ac:dyDescent="0.25">
      <c r="A212" s="75"/>
      <c r="B212" s="18"/>
      <c r="C212" s="18"/>
      <c r="D212" s="18"/>
      <c r="E212" s="18"/>
    </row>
    <row r="213" spans="1:5" x14ac:dyDescent="0.25">
      <c r="A213" s="75"/>
      <c r="B213" s="18"/>
      <c r="C213" s="18"/>
      <c r="D213" s="18"/>
      <c r="E213" s="18"/>
    </row>
    <row r="214" spans="1:5" x14ac:dyDescent="0.25">
      <c r="A214" s="75"/>
      <c r="B214" s="18"/>
      <c r="C214" s="18"/>
      <c r="D214" s="18"/>
      <c r="E214" s="18"/>
    </row>
    <row r="215" spans="1:5" x14ac:dyDescent="0.25">
      <c r="A215" s="75"/>
      <c r="B215" s="18"/>
      <c r="C215" s="18"/>
      <c r="D215" s="18"/>
      <c r="E215" s="18"/>
    </row>
    <row r="216" spans="1:5" x14ac:dyDescent="0.25">
      <c r="A216" s="75"/>
      <c r="B216" s="18"/>
      <c r="C216" s="18"/>
      <c r="D216" s="18"/>
      <c r="E216" s="18"/>
    </row>
    <row r="217" spans="1:5" x14ac:dyDescent="0.25">
      <c r="A217" s="75"/>
      <c r="B217" s="18"/>
      <c r="C217" s="18"/>
      <c r="D217" s="18"/>
      <c r="E217" s="18"/>
    </row>
    <row r="218" spans="1:5" x14ac:dyDescent="0.25">
      <c r="A218" s="75"/>
      <c r="B218" s="18"/>
      <c r="C218" s="18"/>
      <c r="D218" s="18"/>
      <c r="E218" s="18"/>
    </row>
    <row r="219" spans="1:5" x14ac:dyDescent="0.25">
      <c r="A219" s="75"/>
      <c r="B219" s="18"/>
      <c r="C219" s="18"/>
      <c r="D219" s="18"/>
      <c r="E219" s="18"/>
    </row>
    <row r="220" spans="1:5" x14ac:dyDescent="0.25">
      <c r="A220" s="75"/>
      <c r="B220" s="18"/>
      <c r="C220" s="18"/>
      <c r="D220" s="18"/>
      <c r="E220" s="18"/>
    </row>
    <row r="221" spans="1:5" x14ac:dyDescent="0.25">
      <c r="A221" s="75"/>
      <c r="B221" s="18"/>
      <c r="C221" s="18"/>
      <c r="D221" s="18"/>
      <c r="E221" s="18"/>
    </row>
    <row r="222" spans="1:5" x14ac:dyDescent="0.25">
      <c r="A222" s="75"/>
      <c r="B222" s="18"/>
      <c r="C222" s="18"/>
      <c r="D222" s="18"/>
      <c r="E222" s="18"/>
    </row>
    <row r="223" spans="1:5" x14ac:dyDescent="0.25">
      <c r="A223" s="75"/>
      <c r="B223" s="18"/>
      <c r="C223" s="18"/>
      <c r="D223" s="18"/>
      <c r="E223" s="18"/>
    </row>
    <row r="224" spans="1:5" x14ac:dyDescent="0.25">
      <c r="A224" s="75"/>
      <c r="B224" s="18"/>
      <c r="C224" s="18"/>
      <c r="D224" s="18"/>
      <c r="E224" s="18"/>
    </row>
    <row r="225" spans="1:5" x14ac:dyDescent="0.25">
      <c r="A225" s="75"/>
      <c r="B225" s="18"/>
      <c r="C225" s="18"/>
      <c r="D225" s="18"/>
      <c r="E225" s="18"/>
    </row>
    <row r="226" spans="1:5" x14ac:dyDescent="0.25">
      <c r="A226" s="75"/>
      <c r="B226" s="18"/>
      <c r="C226" s="18"/>
      <c r="D226" s="18"/>
      <c r="E226" s="18"/>
    </row>
    <row r="227" spans="1:5" x14ac:dyDescent="0.25">
      <c r="A227" s="75"/>
      <c r="B227" s="18"/>
      <c r="C227" s="18"/>
      <c r="D227" s="18"/>
      <c r="E227" s="18"/>
    </row>
    <row r="228" spans="1:5" x14ac:dyDescent="0.25">
      <c r="A228" s="75"/>
      <c r="B228" s="18"/>
      <c r="C228" s="18"/>
      <c r="D228" s="18"/>
      <c r="E228" s="18"/>
    </row>
    <row r="229" spans="1:5" x14ac:dyDescent="0.25">
      <c r="A229" s="75"/>
      <c r="B229" s="18"/>
      <c r="C229" s="18"/>
      <c r="D229" s="18"/>
      <c r="E229" s="18"/>
    </row>
    <row r="230" spans="1:5" x14ac:dyDescent="0.25">
      <c r="A230" s="75"/>
      <c r="B230" s="18"/>
      <c r="C230" s="18"/>
      <c r="D230" s="18"/>
      <c r="E230" s="18"/>
    </row>
    <row r="231" spans="1:5" x14ac:dyDescent="0.25">
      <c r="A231" s="75"/>
      <c r="B231" s="18"/>
      <c r="C231" s="18"/>
      <c r="D231" s="18"/>
      <c r="E231" s="18"/>
    </row>
    <row r="232" spans="1:5" x14ac:dyDescent="0.25">
      <c r="A232" s="75"/>
      <c r="B232" s="18"/>
      <c r="C232" s="18"/>
      <c r="D232" s="18"/>
      <c r="E232" s="18"/>
    </row>
    <row r="233" spans="1:5" x14ac:dyDescent="0.25">
      <c r="A233" s="75"/>
      <c r="B233" s="18"/>
      <c r="C233" s="18"/>
      <c r="D233" s="18"/>
      <c r="E233" s="18"/>
    </row>
    <row r="234" spans="1:5" x14ac:dyDescent="0.25">
      <c r="A234" s="75"/>
      <c r="B234" s="18"/>
      <c r="C234" s="18"/>
      <c r="D234" s="18"/>
      <c r="E234" s="18"/>
    </row>
    <row r="235" spans="1:5" x14ac:dyDescent="0.25">
      <c r="A235" s="75"/>
      <c r="B235" s="18"/>
      <c r="C235" s="18"/>
      <c r="D235" s="18"/>
      <c r="E235" s="18"/>
    </row>
    <row r="236" spans="1:5" x14ac:dyDescent="0.25">
      <c r="A236" s="75"/>
      <c r="B236" s="18"/>
      <c r="C236" s="18"/>
      <c r="D236" s="18"/>
      <c r="E236" s="18"/>
    </row>
    <row r="237" spans="1:5" x14ac:dyDescent="0.25">
      <c r="A237" s="75"/>
      <c r="B237" s="18"/>
      <c r="C237" s="18"/>
      <c r="D237" s="18"/>
      <c r="E237" s="18"/>
    </row>
    <row r="238" spans="1:5" x14ac:dyDescent="0.25">
      <c r="A238" s="75"/>
      <c r="B238" s="18"/>
      <c r="C238" s="18"/>
      <c r="D238" s="18"/>
      <c r="E238" s="18"/>
    </row>
    <row r="239" spans="1:5" x14ac:dyDescent="0.25">
      <c r="A239" s="75"/>
      <c r="B239" s="18"/>
      <c r="C239" s="18"/>
      <c r="D239" s="18"/>
      <c r="E239" s="18"/>
    </row>
    <row r="240" spans="1:5" x14ac:dyDescent="0.25">
      <c r="A240" s="75"/>
      <c r="B240" s="18"/>
      <c r="C240" s="18"/>
      <c r="D240" s="18"/>
      <c r="E240" s="18"/>
    </row>
    <row r="241" spans="1:5" x14ac:dyDescent="0.25">
      <c r="A241" s="75"/>
      <c r="B241" s="18"/>
      <c r="C241" s="18"/>
      <c r="D241" s="18"/>
      <c r="E241" s="18"/>
    </row>
    <row r="242" spans="1:5" x14ac:dyDescent="0.25">
      <c r="A242" s="75"/>
      <c r="B242" s="18"/>
      <c r="C242" s="18"/>
      <c r="D242" s="18"/>
      <c r="E242" s="18"/>
    </row>
    <row r="243" spans="1:5" x14ac:dyDescent="0.25">
      <c r="A243" s="75"/>
      <c r="B243" s="18"/>
      <c r="C243" s="18"/>
      <c r="D243" s="18"/>
      <c r="E243" s="18"/>
    </row>
    <row r="244" spans="1:5" x14ac:dyDescent="0.25">
      <c r="A244" s="75"/>
      <c r="B244" s="18"/>
      <c r="C244" s="18"/>
      <c r="D244" s="18"/>
      <c r="E244" s="18"/>
    </row>
    <row r="245" spans="1:5" x14ac:dyDescent="0.25">
      <c r="A245" s="75"/>
      <c r="B245" s="18"/>
      <c r="C245" s="18"/>
      <c r="D245" s="18"/>
      <c r="E245" s="18"/>
    </row>
    <row r="246" spans="1:5" x14ac:dyDescent="0.25">
      <c r="A246" s="75"/>
      <c r="B246" s="18"/>
      <c r="C246" s="18"/>
      <c r="D246" s="18"/>
      <c r="E246" s="18"/>
    </row>
    <row r="247" spans="1:5" x14ac:dyDescent="0.25">
      <c r="A247" s="75"/>
      <c r="B247" s="18"/>
      <c r="C247" s="18"/>
      <c r="D247" s="18"/>
      <c r="E247" s="18"/>
    </row>
    <row r="248" spans="1:5" x14ac:dyDescent="0.25">
      <c r="A248" s="75"/>
      <c r="B248" s="18"/>
      <c r="C248" s="18"/>
      <c r="D248" s="18"/>
      <c r="E248" s="18"/>
    </row>
    <row r="249" spans="1:5" x14ac:dyDescent="0.25">
      <c r="A249" s="75"/>
      <c r="B249" s="18"/>
      <c r="C249" s="18"/>
      <c r="D249" s="18"/>
      <c r="E249" s="18"/>
    </row>
    <row r="250" spans="1:5" x14ac:dyDescent="0.25">
      <c r="A250" s="75"/>
      <c r="B250" s="18"/>
      <c r="C250" s="18"/>
      <c r="D250" s="18"/>
      <c r="E250" s="18"/>
    </row>
    <row r="251" spans="1:5" x14ac:dyDescent="0.25">
      <c r="A251" s="75"/>
      <c r="B251" s="18"/>
      <c r="C251" s="18"/>
      <c r="D251" s="18"/>
      <c r="E251" s="18"/>
    </row>
    <row r="252" spans="1:5" x14ac:dyDescent="0.25">
      <c r="A252" s="75"/>
      <c r="B252" s="18"/>
      <c r="C252" s="18"/>
      <c r="D252" s="18"/>
      <c r="E252" s="18"/>
    </row>
    <row r="253" spans="1:5" x14ac:dyDescent="0.25">
      <c r="A253" s="75"/>
      <c r="B253" s="18"/>
      <c r="C253" s="18"/>
      <c r="D253" s="18"/>
      <c r="E253" s="18"/>
    </row>
    <row r="254" spans="1:5" x14ac:dyDescent="0.25">
      <c r="A254" s="75"/>
      <c r="B254" s="18"/>
      <c r="C254" s="18"/>
      <c r="D254" s="18"/>
      <c r="E254" s="18"/>
    </row>
    <row r="255" spans="1:5" x14ac:dyDescent="0.25">
      <c r="A255" s="75"/>
      <c r="B255" s="18"/>
      <c r="C255" s="18"/>
      <c r="D255" s="18"/>
      <c r="E255" s="18"/>
    </row>
    <row r="256" spans="1:5" x14ac:dyDescent="0.25">
      <c r="A256" s="75"/>
      <c r="B256" s="18"/>
      <c r="C256" s="18"/>
      <c r="D256" s="18"/>
      <c r="E256" s="18"/>
    </row>
    <row r="257" spans="1:5" x14ac:dyDescent="0.25">
      <c r="A257" s="75"/>
      <c r="B257" s="18"/>
      <c r="C257" s="18"/>
      <c r="D257" s="18"/>
      <c r="E257" s="18"/>
    </row>
    <row r="258" spans="1:5" x14ac:dyDescent="0.25">
      <c r="A258" s="75"/>
      <c r="B258" s="18"/>
      <c r="C258" s="18"/>
      <c r="D258" s="18"/>
      <c r="E258" s="18"/>
    </row>
    <row r="259" spans="1:5" x14ac:dyDescent="0.25">
      <c r="A259" s="75"/>
      <c r="B259" s="18"/>
      <c r="C259" s="18"/>
      <c r="D259" s="18"/>
      <c r="E259" s="18"/>
    </row>
    <row r="260" spans="1:5" x14ac:dyDescent="0.25">
      <c r="A260" s="75"/>
      <c r="B260" s="18"/>
      <c r="C260" s="18"/>
      <c r="D260" s="18"/>
      <c r="E260" s="18"/>
    </row>
    <row r="261" spans="1:5" x14ac:dyDescent="0.25">
      <c r="A261" s="75"/>
      <c r="B261" s="18"/>
      <c r="C261" s="18"/>
      <c r="D261" s="18"/>
      <c r="E261" s="18"/>
    </row>
    <row r="262" spans="1:5" x14ac:dyDescent="0.25">
      <c r="A262" s="75"/>
      <c r="B262" s="18"/>
      <c r="C262" s="18"/>
      <c r="D262" s="18"/>
      <c r="E262" s="18"/>
    </row>
    <row r="263" spans="1:5" x14ac:dyDescent="0.25">
      <c r="A263" s="75"/>
      <c r="B263" s="18"/>
      <c r="C263" s="18"/>
      <c r="D263" s="18"/>
      <c r="E263" s="18"/>
    </row>
    <row r="264" spans="1:5" x14ac:dyDescent="0.25">
      <c r="A264" s="75"/>
      <c r="B264" s="18"/>
      <c r="C264" s="18"/>
      <c r="D264" s="18"/>
      <c r="E264" s="18"/>
    </row>
    <row r="265" spans="1:5" x14ac:dyDescent="0.25">
      <c r="A265" s="75"/>
      <c r="B265" s="18"/>
      <c r="C265" s="18"/>
      <c r="D265" s="18"/>
      <c r="E265" s="18"/>
    </row>
    <row r="266" spans="1:5" x14ac:dyDescent="0.25">
      <c r="A266" s="75"/>
      <c r="B266" s="18"/>
      <c r="C266" s="18"/>
      <c r="D266" s="18"/>
      <c r="E266" s="18"/>
    </row>
    <row r="267" spans="1:5" x14ac:dyDescent="0.25">
      <c r="A267" s="75"/>
      <c r="B267" s="18"/>
      <c r="C267" s="18"/>
      <c r="D267" s="18"/>
      <c r="E267" s="18"/>
    </row>
    <row r="268" spans="1:5" x14ac:dyDescent="0.25">
      <c r="A268" s="75"/>
      <c r="B268" s="18"/>
      <c r="C268" s="18"/>
      <c r="D268" s="18"/>
      <c r="E268" s="18"/>
    </row>
    <row r="269" spans="1:5" x14ac:dyDescent="0.25">
      <c r="A269" s="75"/>
      <c r="B269" s="18"/>
      <c r="C269" s="18"/>
      <c r="D269" s="18"/>
      <c r="E269" s="18"/>
    </row>
    <row r="270" spans="1:5" x14ac:dyDescent="0.25">
      <c r="A270" s="75"/>
      <c r="B270" s="18"/>
      <c r="C270" s="18"/>
      <c r="D270" s="18"/>
      <c r="E270" s="18"/>
    </row>
    <row r="271" spans="1:5" x14ac:dyDescent="0.25">
      <c r="A271" s="75"/>
      <c r="B271" s="18"/>
      <c r="C271" s="18"/>
      <c r="D271" s="18"/>
      <c r="E271" s="18"/>
    </row>
    <row r="272" spans="1:5" x14ac:dyDescent="0.25">
      <c r="A272" s="75"/>
      <c r="B272" s="18"/>
      <c r="C272" s="18"/>
      <c r="D272" s="18"/>
      <c r="E272" s="18"/>
    </row>
    <row r="273" spans="1:5" x14ac:dyDescent="0.25">
      <c r="A273" s="75"/>
      <c r="B273" s="18"/>
      <c r="C273" s="18"/>
      <c r="D273" s="18"/>
      <c r="E273" s="18"/>
    </row>
    <row r="274" spans="1:5" x14ac:dyDescent="0.25">
      <c r="A274" s="75"/>
      <c r="B274" s="18"/>
      <c r="C274" s="18"/>
      <c r="D274" s="18"/>
      <c r="E274" s="18"/>
    </row>
    <row r="275" spans="1:5" x14ac:dyDescent="0.25">
      <c r="A275" s="75"/>
      <c r="B275" s="18"/>
      <c r="C275" s="18"/>
      <c r="D275" s="18"/>
      <c r="E275" s="18"/>
    </row>
    <row r="276" spans="1:5" x14ac:dyDescent="0.25">
      <c r="A276" s="75"/>
      <c r="B276" s="18"/>
      <c r="C276" s="18"/>
      <c r="D276" s="18"/>
      <c r="E276" s="18"/>
    </row>
    <row r="277" spans="1:5" x14ac:dyDescent="0.25">
      <c r="A277" s="75"/>
      <c r="B277" s="18"/>
      <c r="C277" s="18"/>
      <c r="D277" s="18"/>
      <c r="E277" s="18"/>
    </row>
    <row r="278" spans="1:5" x14ac:dyDescent="0.25">
      <c r="A278" s="75"/>
      <c r="B278" s="18"/>
      <c r="C278" s="18"/>
      <c r="D278" s="18"/>
      <c r="E278" s="18"/>
    </row>
    <row r="279" spans="1:5" x14ac:dyDescent="0.25">
      <c r="A279" s="75"/>
      <c r="B279" s="18"/>
      <c r="C279" s="18"/>
      <c r="D279" s="18"/>
      <c r="E279" s="18"/>
    </row>
    <row r="280" spans="1:5" x14ac:dyDescent="0.25">
      <c r="A280" s="75"/>
      <c r="B280" s="18"/>
      <c r="C280" s="18"/>
      <c r="D280" s="18"/>
      <c r="E280" s="18"/>
    </row>
    <row r="281" spans="1:5" x14ac:dyDescent="0.25">
      <c r="A281" s="75"/>
      <c r="B281" s="18"/>
      <c r="C281" s="18"/>
      <c r="D281" s="18"/>
      <c r="E281" s="18"/>
    </row>
    <row r="282" spans="1:5" x14ac:dyDescent="0.25">
      <c r="A282" s="75"/>
      <c r="B282" s="18"/>
      <c r="C282" s="18"/>
      <c r="D282" s="18"/>
      <c r="E282" s="18"/>
    </row>
    <row r="283" spans="1:5" x14ac:dyDescent="0.25">
      <c r="A283" s="75"/>
      <c r="B283" s="18"/>
      <c r="C283" s="18"/>
      <c r="D283" s="18"/>
      <c r="E283" s="18"/>
    </row>
    <row r="284" spans="1:5" x14ac:dyDescent="0.25">
      <c r="A284" s="75"/>
      <c r="B284" s="18"/>
      <c r="C284" s="18"/>
      <c r="D284" s="18"/>
      <c r="E284" s="18"/>
    </row>
    <row r="285" spans="1:5" x14ac:dyDescent="0.25">
      <c r="A285" s="75"/>
      <c r="B285" s="18"/>
      <c r="C285" s="18"/>
      <c r="D285" s="18"/>
      <c r="E285" s="18"/>
    </row>
    <row r="286" spans="1:5" x14ac:dyDescent="0.25">
      <c r="A286" s="75"/>
      <c r="B286" s="18"/>
      <c r="C286" s="18"/>
      <c r="D286" s="18"/>
      <c r="E286" s="18"/>
    </row>
    <row r="287" spans="1:5" x14ac:dyDescent="0.25">
      <c r="A287" s="75"/>
      <c r="B287" s="18"/>
      <c r="C287" s="18"/>
      <c r="D287" s="18"/>
      <c r="E287" s="18"/>
    </row>
    <row r="288" spans="1:5" x14ac:dyDescent="0.25">
      <c r="A288" s="75"/>
      <c r="B288" s="18"/>
      <c r="C288" s="18"/>
      <c r="D288" s="18"/>
      <c r="E288" s="18"/>
    </row>
    <row r="289" spans="1:5" x14ac:dyDescent="0.25">
      <c r="A289" s="75"/>
      <c r="B289" s="18"/>
      <c r="C289" s="18"/>
      <c r="D289" s="18"/>
      <c r="E289" s="18"/>
    </row>
    <row r="290" spans="1:5" x14ac:dyDescent="0.25">
      <c r="A290" s="75"/>
      <c r="B290" s="18"/>
      <c r="C290" s="18"/>
      <c r="D290" s="18"/>
      <c r="E290" s="18"/>
    </row>
    <row r="291" spans="1:5" x14ac:dyDescent="0.25">
      <c r="A291" s="75"/>
      <c r="B291" s="18"/>
      <c r="C291" s="18"/>
      <c r="D291" s="18"/>
      <c r="E291" s="18"/>
    </row>
    <row r="292" spans="1:5" x14ac:dyDescent="0.25">
      <c r="A292" s="75"/>
      <c r="B292" s="18"/>
      <c r="C292" s="18"/>
      <c r="D292" s="18"/>
      <c r="E292" s="18"/>
    </row>
    <row r="293" spans="1:5" x14ac:dyDescent="0.25">
      <c r="A293" s="75"/>
      <c r="B293" s="18"/>
      <c r="C293" s="18"/>
      <c r="D293" s="18"/>
      <c r="E293" s="18"/>
    </row>
    <row r="294" spans="1:5" x14ac:dyDescent="0.25">
      <c r="A294" s="75"/>
      <c r="B294" s="18"/>
      <c r="C294" s="18"/>
      <c r="D294" s="18"/>
      <c r="E294" s="18"/>
    </row>
    <row r="295" spans="1:5" x14ac:dyDescent="0.25">
      <c r="A295" s="75"/>
      <c r="B295" s="18"/>
      <c r="C295" s="18"/>
      <c r="D295" s="18"/>
      <c r="E295" s="18"/>
    </row>
    <row r="296" spans="1:5" x14ac:dyDescent="0.25">
      <c r="A296" s="75"/>
      <c r="B296" s="18"/>
      <c r="C296" s="18"/>
      <c r="D296" s="18"/>
      <c r="E296" s="18"/>
    </row>
    <row r="297" spans="1:5" x14ac:dyDescent="0.25">
      <c r="A297" s="75"/>
      <c r="B297" s="18"/>
      <c r="C297" s="18"/>
      <c r="D297" s="18"/>
      <c r="E297" s="18"/>
    </row>
    <row r="298" spans="1:5" x14ac:dyDescent="0.25">
      <c r="A298" s="75"/>
      <c r="B298" s="18"/>
      <c r="C298" s="18"/>
      <c r="D298" s="18"/>
      <c r="E298" s="18"/>
    </row>
    <row r="299" spans="1:5" x14ac:dyDescent="0.25">
      <c r="A299" s="75"/>
      <c r="B299" s="18"/>
      <c r="C299" s="18"/>
      <c r="D299" s="18"/>
      <c r="E299" s="18"/>
    </row>
    <row r="300" spans="1:5" x14ac:dyDescent="0.25">
      <c r="A300" s="75"/>
      <c r="B300" s="18"/>
      <c r="C300" s="18"/>
      <c r="D300" s="18"/>
      <c r="E300" s="18"/>
    </row>
    <row r="301" spans="1:5" x14ac:dyDescent="0.25">
      <c r="A301" s="75"/>
      <c r="B301" s="18"/>
      <c r="C301" s="18"/>
      <c r="D301" s="18"/>
      <c r="E301" s="18"/>
    </row>
    <row r="302" spans="1:5" x14ac:dyDescent="0.25">
      <c r="A302" s="75"/>
      <c r="B302" s="18"/>
      <c r="C302" s="18"/>
      <c r="D302" s="18"/>
      <c r="E302" s="18"/>
    </row>
    <row r="303" spans="1:5" x14ac:dyDescent="0.25">
      <c r="A303" s="75"/>
      <c r="B303" s="18"/>
      <c r="C303" s="18"/>
      <c r="D303" s="18"/>
      <c r="E303" s="18"/>
    </row>
    <row r="304" spans="1:5" x14ac:dyDescent="0.25">
      <c r="A304" s="75"/>
      <c r="B304" s="18"/>
      <c r="C304" s="18"/>
      <c r="D304" s="18"/>
      <c r="E304" s="18"/>
    </row>
    <row r="305" spans="1:5" x14ac:dyDescent="0.25">
      <c r="A305" s="75"/>
      <c r="B305" s="18"/>
      <c r="C305" s="18"/>
      <c r="D305" s="18"/>
      <c r="E305" s="18"/>
    </row>
    <row r="306" spans="1:5" x14ac:dyDescent="0.25">
      <c r="A306" s="75"/>
      <c r="B306" s="18"/>
      <c r="C306" s="18"/>
      <c r="D306" s="18"/>
      <c r="E306" s="18"/>
    </row>
    <row r="307" spans="1:5" x14ac:dyDescent="0.25">
      <c r="A307" s="75"/>
      <c r="B307" s="18"/>
      <c r="C307" s="18"/>
      <c r="D307" s="18"/>
      <c r="E307" s="18"/>
    </row>
    <row r="308" spans="1:5" x14ac:dyDescent="0.25">
      <c r="A308" s="75"/>
      <c r="B308" s="18"/>
      <c r="C308" s="18"/>
      <c r="D308" s="18"/>
      <c r="E308" s="18"/>
    </row>
    <row r="309" spans="1:5" x14ac:dyDescent="0.25">
      <c r="A309" s="75"/>
      <c r="B309" s="18"/>
      <c r="C309" s="18"/>
      <c r="D309" s="18"/>
      <c r="E309" s="18"/>
    </row>
    <row r="310" spans="1:5" x14ac:dyDescent="0.25">
      <c r="A310" s="75"/>
      <c r="B310" s="18"/>
      <c r="C310" s="18"/>
      <c r="D310" s="18"/>
      <c r="E310" s="18"/>
    </row>
    <row r="311" spans="1:5" x14ac:dyDescent="0.25">
      <c r="A311" s="75"/>
      <c r="B311" s="18"/>
      <c r="C311" s="18"/>
      <c r="D311" s="18"/>
      <c r="E311" s="18"/>
    </row>
    <row r="312" spans="1:5" x14ac:dyDescent="0.25">
      <c r="A312" s="75"/>
      <c r="B312" s="18"/>
      <c r="C312" s="18"/>
      <c r="D312" s="18"/>
      <c r="E312" s="18"/>
    </row>
    <row r="313" spans="1:5" x14ac:dyDescent="0.25">
      <c r="A313" s="75"/>
      <c r="B313" s="18"/>
      <c r="C313" s="18"/>
      <c r="D313" s="18"/>
      <c r="E313" s="18"/>
    </row>
    <row r="314" spans="1:5" x14ac:dyDescent="0.25">
      <c r="A314" s="75"/>
      <c r="B314" s="18"/>
      <c r="C314" s="18"/>
      <c r="D314" s="18"/>
      <c r="E314" s="18"/>
    </row>
    <row r="315" spans="1:5" x14ac:dyDescent="0.25">
      <c r="A315" s="75"/>
      <c r="B315" s="18"/>
      <c r="C315" s="18"/>
      <c r="D315" s="18"/>
      <c r="E315" s="18"/>
    </row>
    <row r="316" spans="1:5" x14ac:dyDescent="0.25">
      <c r="A316" s="75"/>
      <c r="B316" s="18"/>
      <c r="C316" s="18"/>
      <c r="D316" s="18"/>
      <c r="E316" s="18"/>
    </row>
    <row r="317" spans="1:5" x14ac:dyDescent="0.25">
      <c r="A317" s="75"/>
      <c r="B317" s="18"/>
      <c r="C317" s="18"/>
      <c r="D317" s="18"/>
      <c r="E317" s="18"/>
    </row>
    <row r="318" spans="1:5" x14ac:dyDescent="0.25">
      <c r="A318" s="75"/>
      <c r="B318" s="18"/>
      <c r="C318" s="18"/>
      <c r="D318" s="18"/>
      <c r="E318" s="18"/>
    </row>
    <row r="319" spans="1:5" x14ac:dyDescent="0.25">
      <c r="A319" s="75"/>
      <c r="B319" s="18"/>
      <c r="C319" s="18"/>
      <c r="D319" s="18"/>
      <c r="E319" s="18"/>
    </row>
    <row r="320" spans="1:5" x14ac:dyDescent="0.25">
      <c r="A320" s="75"/>
      <c r="B320" s="18"/>
      <c r="C320" s="18"/>
      <c r="D320" s="18"/>
      <c r="E320" s="18"/>
    </row>
    <row r="321" spans="1:5" x14ac:dyDescent="0.25">
      <c r="A321" s="75"/>
      <c r="B321" s="18"/>
      <c r="C321" s="18"/>
      <c r="D321" s="18"/>
      <c r="E321" s="18"/>
    </row>
    <row r="322" spans="1:5" x14ac:dyDescent="0.25">
      <c r="A322" s="75"/>
      <c r="B322" s="18"/>
      <c r="C322" s="18"/>
      <c r="D322" s="18"/>
      <c r="E322" s="18"/>
    </row>
    <row r="323" spans="1:5" x14ac:dyDescent="0.25">
      <c r="A323" s="75"/>
      <c r="B323" s="18"/>
      <c r="C323" s="18"/>
      <c r="D323" s="18"/>
      <c r="E323" s="18"/>
    </row>
    <row r="324" spans="1:5" x14ac:dyDescent="0.25">
      <c r="A324" s="75"/>
      <c r="B324" s="18"/>
      <c r="C324" s="18"/>
      <c r="D324" s="18"/>
      <c r="E324" s="18"/>
    </row>
    <row r="325" spans="1:5" x14ac:dyDescent="0.25">
      <c r="A325" s="75"/>
      <c r="B325" s="18"/>
      <c r="C325" s="18"/>
      <c r="D325" s="18"/>
      <c r="E325" s="18"/>
    </row>
    <row r="326" spans="1:5" x14ac:dyDescent="0.25">
      <c r="A326" s="75"/>
      <c r="B326" s="18"/>
      <c r="C326" s="18"/>
      <c r="D326" s="18"/>
      <c r="E326" s="18"/>
    </row>
    <row r="327" spans="1:5" x14ac:dyDescent="0.25">
      <c r="A327" s="75"/>
      <c r="B327" s="18"/>
      <c r="C327" s="18"/>
      <c r="D327" s="18"/>
      <c r="E327" s="18"/>
    </row>
    <row r="328" spans="1:5" x14ac:dyDescent="0.25">
      <c r="A328" s="75"/>
      <c r="B328" s="18"/>
      <c r="C328" s="18"/>
      <c r="D328" s="18"/>
      <c r="E328" s="18"/>
    </row>
    <row r="329" spans="1:5" x14ac:dyDescent="0.25">
      <c r="A329" s="75"/>
      <c r="B329" s="18"/>
      <c r="C329" s="18"/>
      <c r="D329" s="18"/>
      <c r="E329" s="18"/>
    </row>
    <row r="330" spans="1:5" x14ac:dyDescent="0.25">
      <c r="A330" s="75"/>
      <c r="B330" s="18"/>
      <c r="C330" s="18"/>
      <c r="D330" s="18"/>
      <c r="E330" s="18"/>
    </row>
    <row r="331" spans="1:5" x14ac:dyDescent="0.25">
      <c r="A331" s="75"/>
      <c r="B331" s="18"/>
      <c r="C331" s="18"/>
      <c r="D331" s="18"/>
      <c r="E331" s="18"/>
    </row>
    <row r="332" spans="1:5" x14ac:dyDescent="0.25">
      <c r="A332" s="75"/>
      <c r="B332" s="18"/>
      <c r="C332" s="18"/>
      <c r="D332" s="18"/>
      <c r="E332" s="18"/>
    </row>
    <row r="333" spans="1:5" x14ac:dyDescent="0.25">
      <c r="A333" s="75"/>
      <c r="B333" s="18"/>
      <c r="C333" s="18"/>
      <c r="D333" s="18"/>
      <c r="E333" s="18"/>
    </row>
    <row r="334" spans="1:5" x14ac:dyDescent="0.25">
      <c r="A334" s="75"/>
      <c r="B334" s="18"/>
      <c r="C334" s="18"/>
      <c r="D334" s="18"/>
      <c r="E334" s="18"/>
    </row>
    <row r="335" spans="1:5" x14ac:dyDescent="0.25">
      <c r="A335" s="75"/>
      <c r="B335" s="18"/>
      <c r="C335" s="18"/>
      <c r="D335" s="18"/>
      <c r="E335" s="18"/>
    </row>
    <row r="336" spans="1:5" x14ac:dyDescent="0.25">
      <c r="A336" s="75"/>
      <c r="B336" s="18"/>
      <c r="C336" s="18"/>
      <c r="D336" s="18"/>
      <c r="E336" s="18"/>
    </row>
    <row r="337" spans="1:5" x14ac:dyDescent="0.25">
      <c r="A337" s="75"/>
      <c r="B337" s="18"/>
      <c r="C337" s="18"/>
      <c r="D337" s="18"/>
      <c r="E337" s="18"/>
    </row>
    <row r="338" spans="1:5" x14ac:dyDescent="0.25">
      <c r="A338" s="75"/>
      <c r="B338" s="18"/>
      <c r="C338" s="18"/>
      <c r="D338" s="18"/>
      <c r="E338" s="18"/>
    </row>
    <row r="339" spans="1:5" x14ac:dyDescent="0.25">
      <c r="A339" s="75"/>
      <c r="B339" s="18"/>
      <c r="C339" s="18"/>
      <c r="D339" s="18"/>
      <c r="E339" s="18"/>
    </row>
    <row r="340" spans="1:5" x14ac:dyDescent="0.25">
      <c r="A340" s="75"/>
      <c r="B340" s="18"/>
      <c r="C340" s="18"/>
      <c r="D340" s="18"/>
      <c r="E340" s="18"/>
    </row>
    <row r="341" spans="1:5" x14ac:dyDescent="0.25">
      <c r="A341" s="75"/>
      <c r="B341" s="18"/>
      <c r="C341" s="18"/>
      <c r="D341" s="18"/>
      <c r="E341" s="18"/>
    </row>
    <row r="342" spans="1:5" x14ac:dyDescent="0.25">
      <c r="A342" s="75"/>
      <c r="B342" s="18"/>
      <c r="C342" s="18"/>
      <c r="D342" s="18"/>
      <c r="E342" s="18"/>
    </row>
    <row r="343" spans="1:5" x14ac:dyDescent="0.25">
      <c r="A343" s="75"/>
      <c r="B343" s="18"/>
      <c r="C343" s="18"/>
      <c r="D343" s="18"/>
      <c r="E343" s="18"/>
    </row>
    <row r="344" spans="1:5" x14ac:dyDescent="0.25">
      <c r="A344" s="75"/>
      <c r="B344" s="18"/>
      <c r="C344" s="18"/>
      <c r="D344" s="18"/>
      <c r="E344" s="18"/>
    </row>
    <row r="345" spans="1:5" x14ac:dyDescent="0.25">
      <c r="A345" s="75"/>
      <c r="B345" s="18"/>
      <c r="C345" s="18"/>
      <c r="D345" s="18"/>
      <c r="E345" s="18"/>
    </row>
    <row r="346" spans="1:5" x14ac:dyDescent="0.25">
      <c r="A346" s="75"/>
      <c r="B346" s="18"/>
      <c r="C346" s="18"/>
      <c r="D346" s="18"/>
      <c r="E346" s="18"/>
    </row>
    <row r="347" spans="1:5" x14ac:dyDescent="0.25">
      <c r="A347" s="75"/>
      <c r="B347" s="18"/>
      <c r="C347" s="18"/>
      <c r="D347" s="18"/>
      <c r="E347" s="18"/>
    </row>
    <row r="348" spans="1:5" x14ac:dyDescent="0.25">
      <c r="A348" s="75"/>
      <c r="B348" s="18"/>
      <c r="C348" s="18"/>
      <c r="D348" s="18"/>
      <c r="E348" s="18"/>
    </row>
    <row r="349" spans="1:5" x14ac:dyDescent="0.25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60" zoomScaleNormal="100" zoomScaleSheetLayoutView="100" workbookViewId="0">
      <selection activeCell="B89" sqref="B89"/>
    </sheetView>
  </sheetViews>
  <sheetFormatPr defaultColWidth="9" defaultRowHeight="13.2" x14ac:dyDescent="0.25"/>
  <cols>
    <col min="1" max="1" width="9" style="207"/>
    <col min="2" max="2" width="14.6640625" style="207" customWidth="1"/>
    <col min="3" max="3" width="9" style="207"/>
    <col min="4" max="4" width="16" style="207" customWidth="1"/>
    <col min="5" max="5" width="9" style="208"/>
    <col min="6" max="6" width="12.21875" style="186" customWidth="1"/>
    <col min="7" max="8" width="9" style="187"/>
    <col min="9" max="16384" width="9" style="186"/>
  </cols>
  <sheetData>
    <row r="1" spans="1:10" x14ac:dyDescent="0.25">
      <c r="A1" s="183"/>
      <c r="B1" s="184"/>
      <c r="C1" s="184"/>
      <c r="D1" s="184"/>
      <c r="E1" s="185"/>
    </row>
    <row r="2" spans="1:10" x14ac:dyDescent="0.25">
      <c r="A2" s="188"/>
      <c r="B2" s="189"/>
      <c r="C2" s="189"/>
      <c r="D2" s="189"/>
      <c r="E2" s="190"/>
    </row>
    <row r="3" spans="1:10" x14ac:dyDescent="0.25">
      <c r="A3" s="188"/>
      <c r="B3" s="189"/>
      <c r="C3" s="189"/>
      <c r="D3" s="189"/>
      <c r="E3" s="190"/>
    </row>
    <row r="4" spans="1:10" x14ac:dyDescent="0.25">
      <c r="A4" s="188"/>
      <c r="B4" s="189"/>
      <c r="C4" s="189"/>
      <c r="D4" s="189"/>
      <c r="E4" s="190"/>
    </row>
    <row r="5" spans="1:10" x14ac:dyDescent="0.25">
      <c r="A5" s="188"/>
      <c r="B5" s="189"/>
      <c r="C5" s="189"/>
      <c r="D5" s="189"/>
      <c r="E5" s="190"/>
    </row>
    <row r="6" spans="1:10" x14ac:dyDescent="0.25">
      <c r="A6" s="188"/>
      <c r="B6" s="189"/>
      <c r="C6" s="189"/>
      <c r="D6" s="189"/>
      <c r="E6" s="190"/>
    </row>
    <row r="7" spans="1:10" s="192" customFormat="1" ht="15.6" x14ac:dyDescent="0.3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6" x14ac:dyDescent="0.3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6" x14ac:dyDescent="0.3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6" x14ac:dyDescent="0.3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2" thickBot="1" x14ac:dyDescent="0.35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6" x14ac:dyDescent="0.3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6" x14ac:dyDescent="0.3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6" x14ac:dyDescent="0.3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6" x14ac:dyDescent="0.3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6" x14ac:dyDescent="0.3">
      <c r="A16" s="78" t="s">
        <v>25</v>
      </c>
      <c r="B16" s="389">
        <f>1296.65-29.78-23.58+14-5.62-25.38-13-61+3.5+0.3+0.9-53.3-4.7-104-102+74+80.5+40-5+49+4-75.82-54</f>
        <v>1005.6700000000003</v>
      </c>
      <c r="C16" s="101">
        <f>Petrol!C17</f>
        <v>2.6</v>
      </c>
      <c r="D16" s="83">
        <f>B16+C16</f>
        <v>1008.2700000000003</v>
      </c>
      <c r="E16" s="201"/>
      <c r="F16" s="359"/>
      <c r="G16" s="366"/>
      <c r="H16" s="187"/>
      <c r="I16" s="186"/>
      <c r="J16" s="186"/>
    </row>
    <row r="17" spans="1:10" s="192" customFormat="1" ht="15.6" x14ac:dyDescent="0.3">
      <c r="A17" s="3" t="s">
        <v>26</v>
      </c>
      <c r="B17" s="29"/>
      <c r="C17" s="24">
        <f>Petrol!C18</f>
        <v>6.8</v>
      </c>
      <c r="D17" s="80">
        <f>B16+C17</f>
        <v>1012.4700000000003</v>
      </c>
      <c r="E17" s="190"/>
      <c r="F17" s="359"/>
      <c r="G17" s="366"/>
      <c r="H17" s="187"/>
      <c r="I17" s="186"/>
      <c r="J17" s="186"/>
    </row>
    <row r="18" spans="1:10" s="192" customFormat="1" ht="15.6" x14ac:dyDescent="0.3">
      <c r="A18" s="3" t="s">
        <v>27</v>
      </c>
      <c r="B18" s="29"/>
      <c r="C18" s="24">
        <f>Petrol!C19</f>
        <v>10.5</v>
      </c>
      <c r="D18" s="80">
        <f>B16+C18</f>
        <v>1016.1700000000003</v>
      </c>
      <c r="E18" s="190"/>
      <c r="F18" s="359"/>
      <c r="G18" s="366"/>
      <c r="H18" s="187"/>
      <c r="I18" s="186"/>
      <c r="J18" s="186"/>
    </row>
    <row r="19" spans="1:10" s="192" customFormat="1" ht="15.6" x14ac:dyDescent="0.3">
      <c r="A19" s="3" t="s">
        <v>28</v>
      </c>
      <c r="B19" s="29"/>
      <c r="C19" s="24">
        <f>Petrol!C20</f>
        <v>15.5</v>
      </c>
      <c r="D19" s="80">
        <f>$B16+C19</f>
        <v>1021.1700000000003</v>
      </c>
      <c r="E19" s="190"/>
      <c r="F19" s="359"/>
      <c r="G19" s="366"/>
      <c r="H19" s="187"/>
      <c r="I19" s="186"/>
      <c r="J19" s="186"/>
    </row>
    <row r="20" spans="1:10" s="192" customFormat="1" ht="15.6" x14ac:dyDescent="0.3">
      <c r="A20" s="3" t="s">
        <v>29</v>
      </c>
      <c r="B20" s="29"/>
      <c r="C20" s="24">
        <f>Petrol!C21</f>
        <v>22.4</v>
      </c>
      <c r="D20" s="80">
        <f>$B16+C20</f>
        <v>1028.0700000000004</v>
      </c>
      <c r="E20" s="190"/>
      <c r="F20" s="359"/>
      <c r="G20" s="366"/>
      <c r="H20" s="187"/>
      <c r="I20" s="186"/>
      <c r="J20" s="186"/>
    </row>
    <row r="21" spans="1:10" s="192" customFormat="1" ht="15.6" x14ac:dyDescent="0.3">
      <c r="A21" s="3" t="s">
        <v>30</v>
      </c>
      <c r="B21" s="29"/>
      <c r="C21" s="24">
        <f>Petrol!C22</f>
        <v>32.4</v>
      </c>
      <c r="D21" s="80">
        <f>$B16+C21</f>
        <v>1038.0700000000004</v>
      </c>
      <c r="E21" s="190"/>
      <c r="F21" s="359"/>
      <c r="G21" s="366"/>
      <c r="H21" s="187"/>
      <c r="I21" s="186"/>
      <c r="J21" s="186"/>
    </row>
    <row r="22" spans="1:10" s="192" customFormat="1" ht="15.6" x14ac:dyDescent="0.3">
      <c r="A22" s="3" t="s">
        <v>31</v>
      </c>
      <c r="B22" s="29"/>
      <c r="C22" s="24">
        <f>Petrol!C23</f>
        <v>41.3</v>
      </c>
      <c r="D22" s="80">
        <f>$B16+C22</f>
        <v>1046.9700000000003</v>
      </c>
      <c r="E22" s="190"/>
      <c r="F22" s="359"/>
      <c r="G22" s="366"/>
      <c r="H22" s="187"/>
      <c r="I22" s="186"/>
      <c r="J22" s="186"/>
    </row>
    <row r="23" spans="1:10" s="192" customFormat="1" ht="15.6" x14ac:dyDescent="0.3">
      <c r="A23" s="3" t="s">
        <v>32</v>
      </c>
      <c r="B23" s="29"/>
      <c r="C23" s="24">
        <f>Petrol!C24</f>
        <v>58.2</v>
      </c>
      <c r="D23" s="80">
        <f>$B16+C23</f>
        <v>1063.8700000000003</v>
      </c>
      <c r="E23" s="190"/>
      <c r="F23" s="359"/>
      <c r="G23" s="366"/>
      <c r="H23" s="187"/>
      <c r="I23" s="186"/>
      <c r="J23" s="186"/>
    </row>
    <row r="24" spans="1:10" s="192" customFormat="1" ht="15.6" x14ac:dyDescent="0.3">
      <c r="A24" s="3" t="s">
        <v>33</v>
      </c>
      <c r="B24" s="29"/>
      <c r="C24" s="24">
        <f>Petrol!C25</f>
        <v>76.099999999999994</v>
      </c>
      <c r="D24" s="80">
        <f>$B16+C24</f>
        <v>1081.7700000000002</v>
      </c>
      <c r="E24" s="190"/>
      <c r="F24" s="359"/>
      <c r="G24" s="366"/>
      <c r="H24" s="187"/>
      <c r="I24" s="186"/>
      <c r="J24" s="186"/>
    </row>
    <row r="25" spans="1:10" s="192" customFormat="1" ht="15.6" x14ac:dyDescent="0.3">
      <c r="A25" s="3" t="s">
        <v>34</v>
      </c>
      <c r="B25" s="29"/>
      <c r="C25" s="24">
        <f>Petrol!C26</f>
        <v>87.2</v>
      </c>
      <c r="D25" s="80">
        <f>$B16+C25</f>
        <v>1092.8700000000003</v>
      </c>
      <c r="E25" s="190"/>
      <c r="F25" s="359"/>
      <c r="G25" s="366"/>
      <c r="H25" s="187"/>
      <c r="I25" s="186"/>
      <c r="J25" s="186"/>
    </row>
    <row r="26" spans="1:10" s="192" customFormat="1" ht="15.6" x14ac:dyDescent="0.3">
      <c r="A26" s="3" t="s">
        <v>35</v>
      </c>
      <c r="B26" s="29"/>
      <c r="C26" s="24">
        <f>Petrol!C27</f>
        <v>92.3</v>
      </c>
      <c r="D26" s="80">
        <f>$B16+C26</f>
        <v>1097.9700000000003</v>
      </c>
      <c r="E26" s="190"/>
      <c r="F26" s="359"/>
      <c r="G26" s="366"/>
      <c r="H26" s="187"/>
      <c r="I26" s="186"/>
      <c r="J26" s="186"/>
    </row>
    <row r="27" spans="1:10" s="192" customFormat="1" ht="15.6" x14ac:dyDescent="0.3">
      <c r="A27" s="3" t="s">
        <v>36</v>
      </c>
      <c r="B27" s="29"/>
      <c r="C27" s="24">
        <f>Petrol!C28</f>
        <v>93.6</v>
      </c>
      <c r="D27" s="80">
        <f>$B16+C27</f>
        <v>1099.2700000000002</v>
      </c>
      <c r="E27" s="190"/>
      <c r="F27" s="359"/>
      <c r="G27" s="366"/>
      <c r="H27" s="187"/>
      <c r="I27" s="186"/>
      <c r="J27" s="186"/>
    </row>
    <row r="28" spans="1:10" s="192" customFormat="1" ht="15.6" x14ac:dyDescent="0.3">
      <c r="A28" s="3" t="s">
        <v>37</v>
      </c>
      <c r="B28" s="29"/>
      <c r="C28" s="24">
        <f>Petrol!C29</f>
        <v>89.4</v>
      </c>
      <c r="D28" s="80">
        <f>$B16+C28</f>
        <v>1095.0700000000004</v>
      </c>
      <c r="E28" s="190"/>
      <c r="F28" s="359"/>
      <c r="G28" s="366"/>
      <c r="H28" s="187"/>
      <c r="I28" s="186"/>
      <c r="J28" s="186"/>
    </row>
    <row r="29" spans="1:10" s="192" customFormat="1" ht="15.6" x14ac:dyDescent="0.3">
      <c r="A29" s="3" t="s">
        <v>38</v>
      </c>
      <c r="B29" s="29"/>
      <c r="C29" s="24">
        <f>Petrol!C30</f>
        <v>105.3</v>
      </c>
      <c r="D29" s="80">
        <f>$B16+C29</f>
        <v>1110.9700000000003</v>
      </c>
      <c r="E29" s="190"/>
      <c r="F29" s="359"/>
      <c r="G29" s="366"/>
      <c r="H29" s="187"/>
      <c r="I29" s="186"/>
      <c r="J29" s="186"/>
    </row>
    <row r="30" spans="1:10" s="192" customFormat="1" ht="15.6" x14ac:dyDescent="0.3">
      <c r="A30" s="3" t="s">
        <v>39</v>
      </c>
      <c r="B30" s="29"/>
      <c r="C30" s="24">
        <f>Petrol!C31</f>
        <v>112.5</v>
      </c>
      <c r="D30" s="80">
        <f>$B16+C30</f>
        <v>1118.1700000000003</v>
      </c>
      <c r="E30" s="190"/>
      <c r="F30" s="359"/>
      <c r="G30" s="366"/>
      <c r="H30" s="187"/>
      <c r="I30" s="186"/>
      <c r="J30" s="186"/>
    </row>
    <row r="31" spans="1:10" s="192" customFormat="1" ht="15.6" x14ac:dyDescent="0.3">
      <c r="A31" s="81" t="s">
        <v>70</v>
      </c>
      <c r="B31" s="199"/>
      <c r="C31" s="24">
        <f>Petrol!C32</f>
        <v>41.3</v>
      </c>
      <c r="D31" s="80">
        <f>$B16+C31</f>
        <v>1046.9700000000003</v>
      </c>
      <c r="E31" s="190"/>
      <c r="F31" s="359"/>
      <c r="G31" s="366"/>
      <c r="H31" s="187"/>
      <c r="I31" s="186"/>
      <c r="J31" s="186"/>
    </row>
    <row r="32" spans="1:10" s="192" customFormat="1" ht="15.6" x14ac:dyDescent="0.3">
      <c r="A32" s="81" t="s">
        <v>71</v>
      </c>
      <c r="B32" s="199"/>
      <c r="C32" s="24">
        <f>Petrol!C33</f>
        <v>112.5</v>
      </c>
      <c r="D32" s="80">
        <f>$B16+C32</f>
        <v>1118.1700000000003</v>
      </c>
      <c r="E32" s="190"/>
      <c r="F32" s="359"/>
      <c r="G32" s="366"/>
      <c r="H32" s="187"/>
      <c r="I32" s="186"/>
      <c r="J32" s="186"/>
    </row>
    <row r="33" spans="1:10" s="192" customFormat="1" ht="15.6" x14ac:dyDescent="0.3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6" x14ac:dyDescent="0.3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6" x14ac:dyDescent="0.3">
      <c r="A35" s="3" t="s">
        <v>40</v>
      </c>
      <c r="B35" s="29">
        <f>B16</f>
        <v>1005.6700000000003</v>
      </c>
      <c r="C35" s="24">
        <f>Petrol!C36</f>
        <v>16.100000000000001</v>
      </c>
      <c r="D35" s="80">
        <f>$B16+C35</f>
        <v>1021.7700000000003</v>
      </c>
      <c r="E35" s="190"/>
      <c r="F35" s="359"/>
      <c r="G35" s="366"/>
      <c r="H35" s="187"/>
      <c r="I35" s="186"/>
      <c r="J35" s="186"/>
    </row>
    <row r="36" spans="1:10" s="192" customFormat="1" ht="15.6" x14ac:dyDescent="0.3">
      <c r="A36" s="3" t="s">
        <v>98</v>
      </c>
      <c r="B36" s="29"/>
      <c r="C36" s="24">
        <f>Petrol!C37</f>
        <v>25.4</v>
      </c>
      <c r="D36" s="80">
        <f>B35+C36</f>
        <v>1031.0700000000004</v>
      </c>
      <c r="E36" s="190"/>
      <c r="F36" s="359"/>
      <c r="G36" s="366"/>
      <c r="H36" s="187"/>
      <c r="I36" s="186"/>
      <c r="J36" s="186"/>
    </row>
    <row r="37" spans="1:10" s="192" customFormat="1" ht="15.6" x14ac:dyDescent="0.3">
      <c r="A37" s="3" t="s">
        <v>41</v>
      </c>
      <c r="B37" s="29"/>
      <c r="C37" s="24">
        <f>Petrol!C38</f>
        <v>20</v>
      </c>
      <c r="D37" s="80">
        <f>B35+C37</f>
        <v>1025.6700000000003</v>
      </c>
      <c r="E37" s="190"/>
      <c r="F37" s="359"/>
      <c r="G37" s="366"/>
      <c r="H37" s="187"/>
      <c r="I37" s="186"/>
      <c r="J37" s="186"/>
    </row>
    <row r="38" spans="1:10" s="192" customFormat="1" ht="15.6" x14ac:dyDescent="0.3">
      <c r="A38" s="3" t="s">
        <v>42</v>
      </c>
      <c r="B38" s="29"/>
      <c r="C38" s="24">
        <f>Petrol!C39</f>
        <v>28.5</v>
      </c>
      <c r="D38" s="80">
        <f>B35+C38</f>
        <v>1034.1700000000003</v>
      </c>
      <c r="E38" s="190"/>
      <c r="F38" s="359"/>
      <c r="G38" s="366"/>
      <c r="H38" s="187"/>
      <c r="I38" s="186"/>
      <c r="J38" s="186"/>
    </row>
    <row r="39" spans="1:10" s="192" customFormat="1" ht="15.6" x14ac:dyDescent="0.3">
      <c r="A39" s="3" t="s">
        <v>43</v>
      </c>
      <c r="B39" s="29"/>
      <c r="C39" s="24">
        <f>Petrol!C40</f>
        <v>39.1</v>
      </c>
      <c r="D39" s="80">
        <f>B35+C39</f>
        <v>1044.7700000000002</v>
      </c>
      <c r="E39" s="190"/>
      <c r="F39" s="359"/>
      <c r="G39" s="366"/>
      <c r="H39" s="187"/>
      <c r="I39" s="186"/>
      <c r="J39" s="186"/>
    </row>
    <row r="40" spans="1:10" s="192" customFormat="1" ht="15.6" x14ac:dyDescent="0.3">
      <c r="A40" s="3" t="s">
        <v>44</v>
      </c>
      <c r="B40" s="29"/>
      <c r="C40" s="24">
        <f>Petrol!C41</f>
        <v>36.799999999999997</v>
      </c>
      <c r="D40" s="80">
        <f>B35+C40</f>
        <v>1042.4700000000003</v>
      </c>
      <c r="E40" s="190"/>
      <c r="F40" s="359"/>
      <c r="G40" s="366"/>
      <c r="H40" s="187"/>
      <c r="I40" s="186"/>
      <c r="J40" s="186"/>
    </row>
    <row r="41" spans="1:10" s="192" customFormat="1" ht="15.6" x14ac:dyDescent="0.3">
      <c r="A41" s="3" t="s">
        <v>45</v>
      </c>
      <c r="B41" s="29"/>
      <c r="C41" s="24">
        <f>Petrol!C42</f>
        <v>46.6</v>
      </c>
      <c r="D41" s="80">
        <f>$B35+C41</f>
        <v>1052.2700000000002</v>
      </c>
      <c r="E41" s="190"/>
      <c r="F41" s="359"/>
      <c r="G41" s="366"/>
      <c r="H41" s="187"/>
      <c r="I41" s="186"/>
      <c r="J41" s="186"/>
    </row>
    <row r="42" spans="1:10" s="192" customFormat="1" ht="15.6" x14ac:dyDescent="0.3">
      <c r="A42" s="3" t="s">
        <v>46</v>
      </c>
      <c r="B42" s="29"/>
      <c r="C42" s="24">
        <f>Petrol!C43</f>
        <v>50.4</v>
      </c>
      <c r="D42" s="80">
        <f>$B35+C42</f>
        <v>1056.0700000000004</v>
      </c>
      <c r="E42" s="190"/>
      <c r="F42" s="359"/>
      <c r="G42" s="366"/>
      <c r="H42" s="187"/>
      <c r="I42" s="186"/>
      <c r="J42" s="186"/>
    </row>
    <row r="43" spans="1:10" s="192" customFormat="1" ht="15.6" x14ac:dyDescent="0.3">
      <c r="A43" s="3" t="s">
        <v>47</v>
      </c>
      <c r="B43" s="29"/>
      <c r="C43" s="24">
        <f>Petrol!C44</f>
        <v>58.9</v>
      </c>
      <c r="D43" s="80">
        <f>$B35+C43</f>
        <v>1064.5700000000004</v>
      </c>
      <c r="E43" s="190"/>
      <c r="F43" s="359"/>
      <c r="G43" s="366"/>
      <c r="H43" s="187"/>
      <c r="I43" s="186"/>
      <c r="J43" s="186"/>
    </row>
    <row r="44" spans="1:10" s="192" customFormat="1" ht="15.6" x14ac:dyDescent="0.3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6" x14ac:dyDescent="0.3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6" x14ac:dyDescent="0.3">
      <c r="A46" s="3" t="s">
        <v>48</v>
      </c>
      <c r="B46" s="29">
        <f>B16</f>
        <v>1005.6700000000003</v>
      </c>
      <c r="C46" s="24">
        <f>Petrol!C47</f>
        <v>10.199999999999999</v>
      </c>
      <c r="D46" s="80">
        <f>$B46+C46</f>
        <v>1015.8700000000003</v>
      </c>
      <c r="E46" s="190"/>
      <c r="F46" s="359"/>
      <c r="G46" s="366"/>
      <c r="H46" s="187"/>
      <c r="I46" s="186"/>
      <c r="J46" s="186"/>
    </row>
    <row r="47" spans="1:10" s="192" customFormat="1" ht="15.6" x14ac:dyDescent="0.3">
      <c r="A47" s="3" t="s">
        <v>49</v>
      </c>
      <c r="B47" s="29"/>
      <c r="C47" s="24">
        <f>Petrol!C48</f>
        <v>25.6</v>
      </c>
      <c r="D47" s="80">
        <f>$B46+C47</f>
        <v>1031.2700000000002</v>
      </c>
      <c r="E47" s="190"/>
      <c r="F47" s="359"/>
      <c r="G47" s="366"/>
      <c r="H47" s="187"/>
      <c r="I47" s="186"/>
      <c r="J47" s="186"/>
    </row>
    <row r="48" spans="1:10" s="192" customFormat="1" ht="15.6" x14ac:dyDescent="0.3">
      <c r="A48" s="3" t="s">
        <v>50</v>
      </c>
      <c r="B48" s="29"/>
      <c r="C48" s="24">
        <f>Petrol!C49</f>
        <v>32.4</v>
      </c>
      <c r="D48" s="80">
        <f>$B46+C48</f>
        <v>1038.0700000000004</v>
      </c>
      <c r="E48" s="190"/>
      <c r="F48" s="359"/>
      <c r="G48" s="366"/>
      <c r="H48" s="187"/>
      <c r="I48" s="186"/>
      <c r="J48" s="186"/>
    </row>
    <row r="49" spans="1:10" s="192" customFormat="1" ht="15.6" x14ac:dyDescent="0.3">
      <c r="A49" s="3" t="s">
        <v>51</v>
      </c>
      <c r="B49" s="29"/>
      <c r="C49" s="24">
        <f>Petrol!C50</f>
        <v>37.700000000000003</v>
      </c>
      <c r="D49" s="80">
        <f>$B46+C49</f>
        <v>1043.3700000000003</v>
      </c>
      <c r="E49" s="190"/>
      <c r="F49" s="359"/>
      <c r="G49" s="366"/>
      <c r="H49" s="187"/>
      <c r="I49" s="186"/>
      <c r="J49" s="186"/>
    </row>
    <row r="50" spans="1:10" s="192" customFormat="1" ht="15.6" x14ac:dyDescent="0.3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1040.9700000000003</v>
      </c>
      <c r="E50" s="201"/>
      <c r="F50" s="359"/>
      <c r="G50" s="366"/>
      <c r="H50" s="187"/>
      <c r="I50" s="186"/>
      <c r="J50" s="186"/>
    </row>
    <row r="51" spans="1:10" s="192" customFormat="1" ht="15.6" x14ac:dyDescent="0.3">
      <c r="A51" s="3" t="s">
        <v>54</v>
      </c>
      <c r="B51" s="29"/>
      <c r="C51" s="24">
        <f>Petrol!C52</f>
        <v>47.1</v>
      </c>
      <c r="D51" s="80">
        <f>$B46+C51</f>
        <v>1052.7700000000002</v>
      </c>
      <c r="E51" s="190"/>
      <c r="F51" s="359"/>
      <c r="G51" s="366"/>
      <c r="H51" s="187"/>
      <c r="I51" s="186"/>
      <c r="J51" s="186"/>
    </row>
    <row r="52" spans="1:10" s="192" customFormat="1" ht="15.6" x14ac:dyDescent="0.3">
      <c r="A52" s="3" t="s">
        <v>55</v>
      </c>
      <c r="B52" s="29"/>
      <c r="C52" s="24">
        <f>Petrol!C53</f>
        <v>62.9</v>
      </c>
      <c r="D52" s="80">
        <f>$B46+C52</f>
        <v>1068.5700000000004</v>
      </c>
      <c r="E52" s="190"/>
      <c r="F52" s="359"/>
      <c r="G52" s="366"/>
      <c r="H52" s="187"/>
      <c r="I52" s="186"/>
      <c r="J52" s="186"/>
    </row>
    <row r="53" spans="1:10" s="192" customFormat="1" ht="15.6" x14ac:dyDescent="0.3">
      <c r="A53" s="3" t="s">
        <v>56</v>
      </c>
      <c r="B53" s="29"/>
      <c r="C53" s="24">
        <f>Petrol!C54</f>
        <v>69</v>
      </c>
      <c r="D53" s="80">
        <f>$B46+C53</f>
        <v>1074.6700000000003</v>
      </c>
      <c r="E53" s="190"/>
      <c r="F53" s="359"/>
      <c r="G53" s="366"/>
      <c r="H53" s="187"/>
      <c r="I53" s="186"/>
      <c r="J53" s="186"/>
    </row>
    <row r="54" spans="1:10" s="192" customFormat="1" ht="15.6" x14ac:dyDescent="0.3">
      <c r="A54" s="3" t="s">
        <v>57</v>
      </c>
      <c r="B54" s="29"/>
      <c r="C54" s="24">
        <f>Petrol!C55</f>
        <v>82.1</v>
      </c>
      <c r="D54" s="80">
        <f>$B46+C54</f>
        <v>1087.7700000000002</v>
      </c>
      <c r="E54" s="190"/>
      <c r="F54" s="359"/>
      <c r="G54" s="366"/>
      <c r="H54" s="187"/>
      <c r="I54" s="186"/>
      <c r="J54" s="186"/>
    </row>
    <row r="55" spans="1:10" s="192" customFormat="1" ht="15.6" x14ac:dyDescent="0.3">
      <c r="A55" s="3" t="s">
        <v>58</v>
      </c>
      <c r="B55" s="189"/>
      <c r="C55" s="24">
        <f>Petrol!C56</f>
        <v>97.8</v>
      </c>
      <c r="D55" s="80">
        <f>$B46+C55</f>
        <v>1103.4700000000003</v>
      </c>
      <c r="E55" s="190"/>
      <c r="F55" s="359"/>
      <c r="G55" s="366"/>
      <c r="H55" s="187"/>
      <c r="I55" s="186"/>
      <c r="J55" s="186"/>
    </row>
    <row r="56" spans="1:10" s="192" customFormat="1" ht="15.6" x14ac:dyDescent="0.3">
      <c r="A56" s="3" t="s">
        <v>59</v>
      </c>
      <c r="B56" s="189"/>
      <c r="C56" s="24">
        <f>Petrol!C57</f>
        <v>85.7</v>
      </c>
      <c r="D56" s="80">
        <f>$B46+C56</f>
        <v>1091.3700000000003</v>
      </c>
      <c r="E56" s="190"/>
      <c r="F56" s="359"/>
      <c r="G56" s="366"/>
      <c r="H56" s="187"/>
      <c r="I56" s="186"/>
      <c r="J56" s="186"/>
    </row>
    <row r="57" spans="1:10" s="192" customFormat="1" ht="15.6" x14ac:dyDescent="0.3">
      <c r="A57" s="3" t="s">
        <v>60</v>
      </c>
      <c r="B57" s="189"/>
      <c r="C57" s="24">
        <f>Petrol!C58</f>
        <v>84.6</v>
      </c>
      <c r="D57" s="80">
        <f>$B46+C57</f>
        <v>1090.2700000000002</v>
      </c>
      <c r="E57" s="190"/>
      <c r="F57" s="359"/>
      <c r="G57" s="366"/>
      <c r="H57" s="187"/>
      <c r="I57" s="186"/>
      <c r="J57" s="186"/>
    </row>
    <row r="58" spans="1:10" s="192" customFormat="1" ht="15.6" x14ac:dyDescent="0.3">
      <c r="A58" s="3" t="s">
        <v>61</v>
      </c>
      <c r="B58" s="189"/>
      <c r="C58" s="24">
        <f>Petrol!C59</f>
        <v>98.6</v>
      </c>
      <c r="D58" s="80">
        <f>$B46+C58</f>
        <v>1104.2700000000002</v>
      </c>
      <c r="E58" s="190"/>
      <c r="F58" s="359"/>
      <c r="G58" s="366"/>
      <c r="H58" s="187"/>
      <c r="I58" s="186"/>
      <c r="J58" s="186"/>
    </row>
    <row r="59" spans="1:10" s="192" customFormat="1" ht="15.6" x14ac:dyDescent="0.3">
      <c r="A59" s="81" t="s">
        <v>72</v>
      </c>
      <c r="B59" s="199"/>
      <c r="C59" s="24">
        <f>Petrol!C60</f>
        <v>32.4</v>
      </c>
      <c r="D59" s="80">
        <f>$B46+C59</f>
        <v>1038.0700000000004</v>
      </c>
      <c r="E59" s="190"/>
      <c r="F59" s="359"/>
      <c r="G59" s="366"/>
      <c r="H59" s="187"/>
      <c r="I59" s="186"/>
      <c r="J59" s="186"/>
    </row>
    <row r="60" spans="1:10" s="192" customFormat="1" ht="15.6" x14ac:dyDescent="0.3">
      <c r="A60" s="81" t="s">
        <v>73</v>
      </c>
      <c r="B60" s="199"/>
      <c r="C60" s="24">
        <f>Petrol!C61</f>
        <v>37.700000000000003</v>
      </c>
      <c r="D60" s="80">
        <f>$B46+C60</f>
        <v>1043.3700000000003</v>
      </c>
      <c r="E60" s="190"/>
      <c r="F60" s="359"/>
      <c r="G60" s="366"/>
      <c r="H60" s="187"/>
      <c r="I60" s="186"/>
      <c r="J60" s="186"/>
    </row>
    <row r="61" spans="1:10" s="192" customFormat="1" ht="15.6" x14ac:dyDescent="0.3">
      <c r="A61" s="81" t="s">
        <v>74</v>
      </c>
      <c r="B61" s="199"/>
      <c r="C61" s="24">
        <f>Petrol!C62</f>
        <v>47.1</v>
      </c>
      <c r="D61" s="80">
        <f>$B46+C61</f>
        <v>1052.7700000000002</v>
      </c>
      <c r="E61" s="190"/>
      <c r="F61" s="359"/>
      <c r="G61" s="366"/>
      <c r="H61" s="187"/>
      <c r="I61" s="186"/>
      <c r="J61" s="186"/>
    </row>
    <row r="62" spans="1:10" s="192" customFormat="1" ht="15.6" x14ac:dyDescent="0.3">
      <c r="A62" s="81" t="s">
        <v>75</v>
      </c>
      <c r="B62" s="199"/>
      <c r="C62" s="24">
        <f>Petrol!C63</f>
        <v>62.9</v>
      </c>
      <c r="D62" s="80">
        <f>$B46+C62</f>
        <v>1068.5700000000004</v>
      </c>
      <c r="E62" s="190"/>
      <c r="F62" s="359"/>
      <c r="G62" s="366"/>
      <c r="H62" s="187"/>
      <c r="I62" s="186"/>
      <c r="J62" s="186"/>
    </row>
    <row r="63" spans="1:10" s="192" customFormat="1" ht="15.6" x14ac:dyDescent="0.3">
      <c r="A63" s="81" t="s">
        <v>76</v>
      </c>
      <c r="B63" s="199"/>
      <c r="C63" s="24">
        <f>Petrol!C64</f>
        <v>69</v>
      </c>
      <c r="D63" s="80">
        <f>$B46+C63</f>
        <v>1074.6700000000003</v>
      </c>
      <c r="E63" s="190"/>
      <c r="F63" s="359"/>
      <c r="G63" s="366"/>
      <c r="H63" s="187"/>
      <c r="I63" s="186"/>
      <c r="J63" s="186"/>
    </row>
    <row r="64" spans="1:10" s="192" customFormat="1" ht="15.6" x14ac:dyDescent="0.3">
      <c r="A64" s="81" t="s">
        <v>77</v>
      </c>
      <c r="B64" s="199"/>
      <c r="C64" s="24">
        <f>Petrol!C65</f>
        <v>82.1</v>
      </c>
      <c r="D64" s="80">
        <f>$B46+C64</f>
        <v>1087.7700000000002</v>
      </c>
      <c r="E64" s="190"/>
      <c r="F64" s="359"/>
      <c r="G64" s="366"/>
      <c r="H64" s="187"/>
      <c r="I64" s="186"/>
      <c r="J64" s="186"/>
    </row>
    <row r="65" spans="1:10" s="192" customFormat="1" ht="15.6" x14ac:dyDescent="0.3">
      <c r="A65" s="81" t="s">
        <v>78</v>
      </c>
      <c r="B65" s="199"/>
      <c r="C65" s="24">
        <f>Petrol!C66</f>
        <v>97.8</v>
      </c>
      <c r="D65" s="80">
        <f>$B46+C65</f>
        <v>1103.4700000000003</v>
      </c>
      <c r="E65" s="190"/>
      <c r="F65" s="359"/>
      <c r="G65" s="366"/>
      <c r="H65" s="187"/>
      <c r="I65" s="186"/>
      <c r="J65" s="186"/>
    </row>
    <row r="66" spans="1:10" s="192" customFormat="1" ht="15.6" x14ac:dyDescent="0.3">
      <c r="A66" s="81" t="s">
        <v>79</v>
      </c>
      <c r="B66" s="199"/>
      <c r="C66" s="24">
        <f>Petrol!C67</f>
        <v>98.6</v>
      </c>
      <c r="D66" s="80">
        <f>$B46+C66</f>
        <v>1104.2700000000002</v>
      </c>
      <c r="E66" s="190"/>
      <c r="F66" s="359"/>
      <c r="G66" s="366"/>
      <c r="H66" s="187"/>
      <c r="I66" s="186"/>
      <c r="J66" s="186"/>
    </row>
    <row r="67" spans="1:10" s="192" customFormat="1" ht="15.6" x14ac:dyDescent="0.3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6" x14ac:dyDescent="0.3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6" x14ac:dyDescent="0.3">
      <c r="A69" s="3" t="s">
        <v>62</v>
      </c>
      <c r="B69" s="29">
        <f>B16</f>
        <v>1005.6700000000003</v>
      </c>
      <c r="C69" s="24">
        <f>Petrol!C70</f>
        <v>59.2</v>
      </c>
      <c r="D69" s="80">
        <f>$B46+C69</f>
        <v>1064.8700000000003</v>
      </c>
      <c r="E69" s="190"/>
      <c r="F69" s="359"/>
      <c r="G69" s="366"/>
      <c r="H69" s="187"/>
      <c r="I69" s="186"/>
      <c r="J69" s="186"/>
    </row>
    <row r="70" spans="1:10" s="192" customFormat="1" ht="15.6" x14ac:dyDescent="0.3">
      <c r="A70" s="3" t="s">
        <v>63</v>
      </c>
      <c r="B70" s="29"/>
      <c r="C70" s="24">
        <f>Petrol!C71</f>
        <v>80.5</v>
      </c>
      <c r="D70" s="80">
        <f>$B46+C70</f>
        <v>1086.1700000000003</v>
      </c>
      <c r="E70" s="190"/>
      <c r="F70" s="359"/>
      <c r="G70" s="366"/>
      <c r="H70" s="187"/>
      <c r="I70" s="186"/>
      <c r="J70" s="186"/>
    </row>
    <row r="71" spans="1:10" s="192" customFormat="1" ht="15.6" x14ac:dyDescent="0.3">
      <c r="A71" s="3" t="s">
        <v>64</v>
      </c>
      <c r="B71" s="29"/>
      <c r="C71" s="24">
        <f>Petrol!C72</f>
        <v>92.1</v>
      </c>
      <c r="D71" s="80">
        <f>$B46+C71</f>
        <v>1097.7700000000002</v>
      </c>
      <c r="E71" s="190"/>
      <c r="F71" s="359"/>
      <c r="G71" s="366"/>
      <c r="H71" s="187"/>
      <c r="I71" s="186"/>
      <c r="J71" s="186"/>
    </row>
    <row r="72" spans="1:10" s="192" customFormat="1" ht="15.6" x14ac:dyDescent="0.3">
      <c r="A72" s="3" t="s">
        <v>65</v>
      </c>
      <c r="B72" s="29"/>
      <c r="C72" s="24">
        <f>Petrol!C73</f>
        <v>90.7</v>
      </c>
      <c r="D72" s="80">
        <f>$B46+C72</f>
        <v>1096.3700000000003</v>
      </c>
      <c r="E72" s="190"/>
      <c r="F72" s="359"/>
      <c r="G72" s="366"/>
      <c r="H72" s="187"/>
      <c r="I72" s="186"/>
      <c r="J72" s="186"/>
    </row>
    <row r="73" spans="1:10" s="192" customFormat="1" ht="15.6" x14ac:dyDescent="0.3">
      <c r="A73" s="3" t="s">
        <v>88</v>
      </c>
      <c r="B73" s="80" t="s">
        <v>89</v>
      </c>
      <c r="C73" s="24">
        <f>Petrol!C74</f>
        <v>94.7</v>
      </c>
      <c r="D73" s="80">
        <f>$B46+C73</f>
        <v>1100.3700000000003</v>
      </c>
      <c r="E73" s="190"/>
      <c r="F73" s="359"/>
      <c r="G73" s="366"/>
      <c r="H73" s="187"/>
      <c r="I73" s="186"/>
      <c r="J73" s="186"/>
    </row>
    <row r="74" spans="1:10" s="192" customFormat="1" ht="15.6" x14ac:dyDescent="0.3">
      <c r="A74" s="3" t="s">
        <v>67</v>
      </c>
      <c r="B74" s="29"/>
      <c r="C74" s="24">
        <f>Petrol!C75</f>
        <v>94.7</v>
      </c>
      <c r="D74" s="80">
        <f>$B46+C74</f>
        <v>1100.3700000000003</v>
      </c>
      <c r="E74" s="190"/>
      <c r="F74" s="359"/>
      <c r="G74" s="366"/>
      <c r="H74" s="187"/>
      <c r="I74" s="186"/>
      <c r="J74" s="186"/>
    </row>
    <row r="75" spans="1:10" s="192" customFormat="1" ht="15.6" x14ac:dyDescent="0.3">
      <c r="A75" s="3" t="s">
        <v>68</v>
      </c>
      <c r="B75" s="29"/>
      <c r="C75" s="24">
        <f>Petrol!C76</f>
        <v>105.2</v>
      </c>
      <c r="D75" s="80">
        <f>$B46+C75</f>
        <v>1110.8700000000003</v>
      </c>
      <c r="E75" s="190"/>
      <c r="F75" s="359"/>
      <c r="G75" s="366"/>
      <c r="H75" s="187"/>
      <c r="I75" s="186"/>
      <c r="J75" s="186"/>
    </row>
    <row r="76" spans="1:10" s="192" customFormat="1" ht="16.2" thickBot="1" x14ac:dyDescent="0.35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2" thickBot="1" x14ac:dyDescent="0.35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6" x14ac:dyDescent="0.3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6" x14ac:dyDescent="0.3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6" x14ac:dyDescent="0.3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6" x14ac:dyDescent="0.3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6" x14ac:dyDescent="0.3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6" x14ac:dyDescent="0.3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6" x14ac:dyDescent="0.3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6" x14ac:dyDescent="0.3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6" x14ac:dyDescent="0.3">
      <c r="A86" s="214" t="str">
        <f>A10</f>
        <v>EFFECTIVE 02 SEPTEMBER 2015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2" thickBot="1" x14ac:dyDescent="0.35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6" x14ac:dyDescent="0.3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6" x14ac:dyDescent="0.3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6" x14ac:dyDescent="0.3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6" x14ac:dyDescent="0.3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6" x14ac:dyDescent="0.3">
      <c r="A92" s="82" t="s">
        <v>25</v>
      </c>
      <c r="B92" s="330">
        <f>1246.69+14-4.62-24.38-13-60+3.5+0.3+0.9-54.3-4.7-105-102+74+80.5+42-5+46+4-73.82-51</f>
        <v>1014.0700000000002</v>
      </c>
      <c r="C92" s="101">
        <f t="shared" ref="C92:C108" si="0">C16</f>
        <v>2.6</v>
      </c>
      <c r="D92" s="83">
        <f>B92+C92</f>
        <v>1016.6700000000002</v>
      </c>
      <c r="E92" s="201"/>
      <c r="F92" s="359"/>
      <c r="G92" s="366"/>
      <c r="H92" s="187"/>
      <c r="I92" s="186"/>
      <c r="J92" s="186"/>
    </row>
    <row r="93" spans="1:10" s="192" customFormat="1" ht="15.6" x14ac:dyDescent="0.3">
      <c r="A93" s="3" t="s">
        <v>26</v>
      </c>
      <c r="B93" s="29"/>
      <c r="C93" s="24">
        <f t="shared" si="0"/>
        <v>6.8</v>
      </c>
      <c r="D93" s="80">
        <f>B92+C93</f>
        <v>1020.8700000000001</v>
      </c>
      <c r="E93" s="190"/>
      <c r="F93" s="359"/>
      <c r="G93" s="366"/>
      <c r="H93" s="187"/>
      <c r="I93" s="186"/>
      <c r="J93" s="186"/>
    </row>
    <row r="94" spans="1:10" s="192" customFormat="1" ht="15.6" x14ac:dyDescent="0.3">
      <c r="A94" s="3" t="s">
        <v>27</v>
      </c>
      <c r="B94" s="29"/>
      <c r="C94" s="24">
        <f t="shared" si="0"/>
        <v>10.5</v>
      </c>
      <c r="D94" s="80">
        <f>B92+C94</f>
        <v>1024.5700000000002</v>
      </c>
      <c r="E94" s="190"/>
      <c r="F94" s="359"/>
      <c r="G94" s="366"/>
      <c r="H94" s="187"/>
      <c r="I94" s="186"/>
      <c r="J94" s="186"/>
    </row>
    <row r="95" spans="1:10" s="192" customFormat="1" ht="15.6" x14ac:dyDescent="0.3">
      <c r="A95" s="3" t="s">
        <v>28</v>
      </c>
      <c r="B95" s="29"/>
      <c r="C95" s="24">
        <f t="shared" si="0"/>
        <v>15.5</v>
      </c>
      <c r="D95" s="80">
        <f>$B92+C95</f>
        <v>1029.5700000000002</v>
      </c>
      <c r="E95" s="190"/>
      <c r="F95" s="359"/>
      <c r="G95" s="366"/>
      <c r="H95" s="187"/>
      <c r="I95" s="186"/>
      <c r="J95" s="186"/>
    </row>
    <row r="96" spans="1:10" s="192" customFormat="1" ht="15.6" x14ac:dyDescent="0.3">
      <c r="A96" s="3" t="s">
        <v>29</v>
      </c>
      <c r="B96" s="29"/>
      <c r="C96" s="24">
        <f t="shared" si="0"/>
        <v>22.4</v>
      </c>
      <c r="D96" s="80">
        <f>$B92+C96</f>
        <v>1036.4700000000003</v>
      </c>
      <c r="E96" s="190"/>
      <c r="F96" s="359"/>
      <c r="G96" s="366"/>
      <c r="H96" s="187"/>
      <c r="I96" s="186"/>
      <c r="J96" s="186"/>
    </row>
    <row r="97" spans="1:10" s="192" customFormat="1" ht="15.6" x14ac:dyDescent="0.3">
      <c r="A97" s="3" t="s">
        <v>30</v>
      </c>
      <c r="B97" s="29"/>
      <c r="C97" s="24">
        <f t="shared" si="0"/>
        <v>32.4</v>
      </c>
      <c r="D97" s="80">
        <f>$B92+C97</f>
        <v>1046.4700000000003</v>
      </c>
      <c r="E97" s="190"/>
      <c r="F97" s="359"/>
      <c r="G97" s="366"/>
      <c r="H97" s="187"/>
      <c r="I97" s="186"/>
      <c r="J97" s="186"/>
    </row>
    <row r="98" spans="1:10" s="192" customFormat="1" ht="15.6" x14ac:dyDescent="0.3">
      <c r="A98" s="3" t="s">
        <v>31</v>
      </c>
      <c r="B98" s="29"/>
      <c r="C98" s="24">
        <f t="shared" si="0"/>
        <v>41.3</v>
      </c>
      <c r="D98" s="80">
        <f>$B92+C98</f>
        <v>1055.3700000000001</v>
      </c>
      <c r="E98" s="190"/>
      <c r="F98" s="359"/>
      <c r="G98" s="366"/>
      <c r="H98" s="187"/>
      <c r="I98" s="186"/>
      <c r="J98" s="186"/>
    </row>
    <row r="99" spans="1:10" s="192" customFormat="1" ht="15.6" x14ac:dyDescent="0.3">
      <c r="A99" s="3" t="s">
        <v>32</v>
      </c>
      <c r="B99" s="29"/>
      <c r="C99" s="24">
        <f t="shared" si="0"/>
        <v>58.2</v>
      </c>
      <c r="D99" s="80">
        <f>$B92+C99</f>
        <v>1072.2700000000002</v>
      </c>
      <c r="E99" s="190"/>
      <c r="F99" s="359"/>
      <c r="G99" s="366"/>
      <c r="H99" s="187"/>
      <c r="I99" s="186"/>
      <c r="J99" s="186"/>
    </row>
    <row r="100" spans="1:10" s="192" customFormat="1" ht="15.6" x14ac:dyDescent="0.3">
      <c r="A100" s="3" t="s">
        <v>33</v>
      </c>
      <c r="B100" s="29"/>
      <c r="C100" s="24">
        <f t="shared" si="0"/>
        <v>76.099999999999994</v>
      </c>
      <c r="D100" s="80">
        <f>$B92+C100</f>
        <v>1090.17</v>
      </c>
      <c r="E100" s="190"/>
      <c r="F100" s="359"/>
      <c r="G100" s="366"/>
      <c r="H100" s="187"/>
      <c r="I100" s="186"/>
      <c r="J100" s="186"/>
    </row>
    <row r="101" spans="1:10" s="192" customFormat="1" ht="15.6" x14ac:dyDescent="0.3">
      <c r="A101" s="3" t="s">
        <v>34</v>
      </c>
      <c r="B101" s="29"/>
      <c r="C101" s="24">
        <f t="shared" si="0"/>
        <v>87.2</v>
      </c>
      <c r="D101" s="80">
        <f>$B92+C101</f>
        <v>1101.2700000000002</v>
      </c>
      <c r="E101" s="190"/>
      <c r="F101" s="359"/>
      <c r="G101" s="366"/>
      <c r="H101" s="187"/>
      <c r="I101" s="186"/>
      <c r="J101" s="186"/>
    </row>
    <row r="102" spans="1:10" s="192" customFormat="1" ht="15.6" x14ac:dyDescent="0.3">
      <c r="A102" s="3" t="s">
        <v>35</v>
      </c>
      <c r="B102" s="29"/>
      <c r="C102" s="24">
        <f t="shared" si="0"/>
        <v>92.3</v>
      </c>
      <c r="D102" s="80">
        <f>$B92+C102</f>
        <v>1106.3700000000001</v>
      </c>
      <c r="E102" s="190"/>
      <c r="F102" s="359"/>
      <c r="G102" s="366"/>
      <c r="H102" s="187"/>
      <c r="I102" s="186"/>
      <c r="J102" s="186"/>
    </row>
    <row r="103" spans="1:10" s="192" customFormat="1" ht="15.6" x14ac:dyDescent="0.3">
      <c r="A103" s="3" t="s">
        <v>36</v>
      </c>
      <c r="B103" s="29"/>
      <c r="C103" s="24">
        <f t="shared" si="0"/>
        <v>93.6</v>
      </c>
      <c r="D103" s="80">
        <f>$B92+C103</f>
        <v>1107.67</v>
      </c>
      <c r="E103" s="190"/>
      <c r="F103" s="359"/>
      <c r="G103" s="366"/>
      <c r="H103" s="187"/>
      <c r="I103" s="186"/>
      <c r="J103" s="186"/>
    </row>
    <row r="104" spans="1:10" s="192" customFormat="1" ht="15.6" x14ac:dyDescent="0.3">
      <c r="A104" s="3" t="s">
        <v>37</v>
      </c>
      <c r="B104" s="29"/>
      <c r="C104" s="24">
        <f t="shared" si="0"/>
        <v>89.4</v>
      </c>
      <c r="D104" s="80">
        <f>$B92+C104</f>
        <v>1103.4700000000003</v>
      </c>
      <c r="E104" s="190"/>
      <c r="F104" s="359"/>
      <c r="G104" s="366"/>
      <c r="H104" s="187"/>
      <c r="I104" s="186"/>
      <c r="J104" s="186"/>
    </row>
    <row r="105" spans="1:10" s="192" customFormat="1" ht="15.6" x14ac:dyDescent="0.3">
      <c r="A105" s="3" t="s">
        <v>38</v>
      </c>
      <c r="B105" s="29"/>
      <c r="C105" s="24">
        <f t="shared" si="0"/>
        <v>105.3</v>
      </c>
      <c r="D105" s="80">
        <f>$B92+C105</f>
        <v>1119.3700000000001</v>
      </c>
      <c r="E105" s="190"/>
      <c r="F105" s="359"/>
      <c r="G105" s="366"/>
      <c r="H105" s="187"/>
      <c r="I105" s="186"/>
      <c r="J105" s="186"/>
    </row>
    <row r="106" spans="1:10" s="192" customFormat="1" ht="15.6" x14ac:dyDescent="0.3">
      <c r="A106" s="3" t="s">
        <v>39</v>
      </c>
      <c r="B106" s="29"/>
      <c r="C106" s="24">
        <f t="shared" si="0"/>
        <v>112.5</v>
      </c>
      <c r="D106" s="80">
        <f>$B92+C106</f>
        <v>1126.5700000000002</v>
      </c>
      <c r="E106" s="190"/>
      <c r="F106" s="359"/>
      <c r="G106" s="366"/>
      <c r="H106" s="187"/>
      <c r="I106" s="186"/>
      <c r="J106" s="186"/>
    </row>
    <row r="107" spans="1:10" s="192" customFormat="1" ht="15.6" x14ac:dyDescent="0.3">
      <c r="A107" s="81" t="s">
        <v>70</v>
      </c>
      <c r="B107" s="199"/>
      <c r="C107" s="24">
        <f t="shared" si="0"/>
        <v>41.3</v>
      </c>
      <c r="D107" s="80">
        <f>$B92+C107</f>
        <v>1055.3700000000001</v>
      </c>
      <c r="E107" s="190"/>
      <c r="F107" s="359"/>
      <c r="G107" s="366"/>
      <c r="H107" s="187"/>
      <c r="I107" s="186"/>
      <c r="J107" s="186"/>
    </row>
    <row r="108" spans="1:10" s="192" customFormat="1" ht="15.6" x14ac:dyDescent="0.3">
      <c r="A108" s="81" t="s">
        <v>71</v>
      </c>
      <c r="B108" s="199"/>
      <c r="C108" s="24">
        <f t="shared" si="0"/>
        <v>112.5</v>
      </c>
      <c r="D108" s="80">
        <f>$B92+C108</f>
        <v>1126.5700000000002</v>
      </c>
      <c r="E108" s="190"/>
      <c r="F108" s="359"/>
      <c r="G108" s="366"/>
      <c r="H108" s="187"/>
      <c r="I108" s="186"/>
      <c r="J108" s="186"/>
    </row>
    <row r="109" spans="1:10" s="192" customFormat="1" ht="15.6" x14ac:dyDescent="0.3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6" x14ac:dyDescent="0.3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6" x14ac:dyDescent="0.3">
      <c r="A111" s="3" t="s">
        <v>40</v>
      </c>
      <c r="B111" s="29">
        <f>B92</f>
        <v>1014.0700000000002</v>
      </c>
      <c r="C111" s="24">
        <f t="shared" ref="C111:C119" si="1">C35</f>
        <v>16.100000000000001</v>
      </c>
      <c r="D111" s="80">
        <f>$B92+C111</f>
        <v>1030.17</v>
      </c>
      <c r="E111" s="190"/>
      <c r="F111" s="359"/>
      <c r="G111" s="366"/>
      <c r="H111" s="187"/>
      <c r="I111" s="186"/>
      <c r="J111" s="186"/>
    </row>
    <row r="112" spans="1:10" s="192" customFormat="1" ht="15.6" x14ac:dyDescent="0.3">
      <c r="A112" s="3" t="s">
        <v>98</v>
      </c>
      <c r="B112" s="29"/>
      <c r="C112" s="24">
        <f t="shared" si="1"/>
        <v>25.4</v>
      </c>
      <c r="D112" s="80">
        <f>B111+C112</f>
        <v>1039.4700000000003</v>
      </c>
      <c r="E112" s="190"/>
      <c r="F112" s="359"/>
      <c r="G112" s="366"/>
      <c r="H112" s="187"/>
      <c r="I112" s="186"/>
      <c r="J112" s="186"/>
    </row>
    <row r="113" spans="1:10" s="192" customFormat="1" ht="15.6" x14ac:dyDescent="0.3">
      <c r="A113" s="3" t="s">
        <v>41</v>
      </c>
      <c r="B113" s="29"/>
      <c r="C113" s="24">
        <f t="shared" si="1"/>
        <v>20</v>
      </c>
      <c r="D113" s="80">
        <f>B111+C113</f>
        <v>1034.0700000000002</v>
      </c>
      <c r="E113" s="190"/>
      <c r="F113" s="359"/>
      <c r="G113" s="366"/>
      <c r="H113" s="187"/>
      <c r="I113" s="186"/>
      <c r="J113" s="186"/>
    </row>
    <row r="114" spans="1:10" s="192" customFormat="1" ht="15.6" x14ac:dyDescent="0.3">
      <c r="A114" s="3" t="s">
        <v>42</v>
      </c>
      <c r="B114" s="29"/>
      <c r="C114" s="24">
        <f t="shared" si="1"/>
        <v>28.5</v>
      </c>
      <c r="D114" s="80">
        <f>B111+C114</f>
        <v>1042.5700000000002</v>
      </c>
      <c r="E114" s="190"/>
      <c r="F114" s="359"/>
      <c r="G114" s="366"/>
      <c r="H114" s="187"/>
      <c r="I114" s="186"/>
      <c r="J114" s="186"/>
    </row>
    <row r="115" spans="1:10" s="192" customFormat="1" ht="15.6" x14ac:dyDescent="0.3">
      <c r="A115" s="3" t="s">
        <v>43</v>
      </c>
      <c r="B115" s="29"/>
      <c r="C115" s="24">
        <f t="shared" si="1"/>
        <v>39.1</v>
      </c>
      <c r="D115" s="80">
        <f>B111+C115</f>
        <v>1053.17</v>
      </c>
      <c r="E115" s="190"/>
      <c r="F115" s="359"/>
      <c r="G115" s="366"/>
      <c r="H115" s="187"/>
      <c r="I115" s="186"/>
      <c r="J115" s="186"/>
    </row>
    <row r="116" spans="1:10" s="192" customFormat="1" ht="15.6" x14ac:dyDescent="0.3">
      <c r="A116" s="3" t="s">
        <v>44</v>
      </c>
      <c r="B116" s="29"/>
      <c r="C116" s="24">
        <f t="shared" si="1"/>
        <v>36.799999999999997</v>
      </c>
      <c r="D116" s="80">
        <f>B111+C116</f>
        <v>1050.8700000000001</v>
      </c>
      <c r="E116" s="190"/>
      <c r="F116" s="359"/>
      <c r="G116" s="366"/>
      <c r="H116" s="187"/>
      <c r="I116" s="186"/>
      <c r="J116" s="186"/>
    </row>
    <row r="117" spans="1:10" s="192" customFormat="1" ht="15.6" x14ac:dyDescent="0.3">
      <c r="A117" s="3" t="s">
        <v>45</v>
      </c>
      <c r="B117" s="29"/>
      <c r="C117" s="24">
        <f t="shared" si="1"/>
        <v>46.6</v>
      </c>
      <c r="D117" s="80">
        <f>$B111+C117</f>
        <v>1060.67</v>
      </c>
      <c r="E117" s="190"/>
      <c r="F117" s="359"/>
      <c r="G117" s="366"/>
      <c r="H117" s="187"/>
      <c r="I117" s="186"/>
      <c r="J117" s="186"/>
    </row>
    <row r="118" spans="1:10" s="192" customFormat="1" ht="15.6" x14ac:dyDescent="0.3">
      <c r="A118" s="3" t="s">
        <v>46</v>
      </c>
      <c r="B118" s="29"/>
      <c r="C118" s="24">
        <f t="shared" si="1"/>
        <v>50.4</v>
      </c>
      <c r="D118" s="80">
        <f>$B111+C118</f>
        <v>1064.4700000000003</v>
      </c>
      <c r="E118" s="190"/>
      <c r="F118" s="359"/>
      <c r="G118" s="366"/>
      <c r="H118" s="187"/>
      <c r="I118" s="186"/>
      <c r="J118" s="186"/>
    </row>
    <row r="119" spans="1:10" s="192" customFormat="1" ht="15.6" x14ac:dyDescent="0.3">
      <c r="A119" s="3" t="s">
        <v>47</v>
      </c>
      <c r="B119" s="29"/>
      <c r="C119" s="24">
        <f t="shared" si="1"/>
        <v>58.9</v>
      </c>
      <c r="D119" s="80">
        <f>$B111+C119</f>
        <v>1072.9700000000003</v>
      </c>
      <c r="E119" s="190"/>
      <c r="F119" s="359"/>
      <c r="G119" s="366"/>
      <c r="H119" s="187"/>
      <c r="I119" s="186"/>
      <c r="J119" s="186"/>
    </row>
    <row r="120" spans="1:10" s="192" customFormat="1" ht="15.6" x14ac:dyDescent="0.3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6" x14ac:dyDescent="0.3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6" x14ac:dyDescent="0.3">
      <c r="A122" s="3" t="s">
        <v>48</v>
      </c>
      <c r="B122" s="29">
        <f>B92</f>
        <v>1014.0700000000002</v>
      </c>
      <c r="C122" s="24">
        <f t="shared" ref="C122:C142" si="2">C46</f>
        <v>10.199999999999999</v>
      </c>
      <c r="D122" s="80">
        <f>$B122+C122</f>
        <v>1024.2700000000002</v>
      </c>
      <c r="E122" s="190"/>
      <c r="F122" s="359"/>
      <c r="G122" s="366"/>
      <c r="H122" s="187"/>
      <c r="I122" s="186"/>
      <c r="J122" s="186"/>
    </row>
    <row r="123" spans="1:10" s="192" customFormat="1" ht="15.6" x14ac:dyDescent="0.3">
      <c r="A123" s="3" t="s">
        <v>49</v>
      </c>
      <c r="B123" s="29"/>
      <c r="C123" s="24">
        <f t="shared" si="2"/>
        <v>25.6</v>
      </c>
      <c r="D123" s="80">
        <f>$B122+C123</f>
        <v>1039.67</v>
      </c>
      <c r="E123" s="190"/>
      <c r="F123" s="359"/>
      <c r="G123" s="366"/>
      <c r="H123" s="187"/>
      <c r="I123" s="186"/>
      <c r="J123" s="186"/>
    </row>
    <row r="124" spans="1:10" s="192" customFormat="1" ht="15.6" x14ac:dyDescent="0.3">
      <c r="A124" s="3" t="s">
        <v>50</v>
      </c>
      <c r="B124" s="29"/>
      <c r="C124" s="24">
        <f t="shared" si="2"/>
        <v>32.4</v>
      </c>
      <c r="D124" s="80">
        <f>$B122+C124</f>
        <v>1046.4700000000003</v>
      </c>
      <c r="E124" s="190"/>
      <c r="F124" s="359"/>
      <c r="G124" s="366"/>
      <c r="H124" s="187"/>
      <c r="I124" s="186"/>
      <c r="J124" s="186"/>
    </row>
    <row r="125" spans="1:10" s="192" customFormat="1" ht="15.6" x14ac:dyDescent="0.3">
      <c r="A125" s="3" t="s">
        <v>51</v>
      </c>
      <c r="B125" s="29"/>
      <c r="C125" s="24">
        <f t="shared" si="2"/>
        <v>37.700000000000003</v>
      </c>
      <c r="D125" s="80">
        <f>$B122+C125</f>
        <v>1051.7700000000002</v>
      </c>
      <c r="E125" s="190"/>
      <c r="F125" s="359"/>
      <c r="G125" s="366"/>
      <c r="H125" s="187"/>
      <c r="I125" s="186"/>
      <c r="J125" s="186"/>
    </row>
    <row r="126" spans="1:10" s="192" customFormat="1" ht="15.6" x14ac:dyDescent="0.3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1049.3700000000001</v>
      </c>
      <c r="E126" s="201"/>
      <c r="F126" s="359"/>
      <c r="G126" s="366"/>
      <c r="H126" s="187"/>
      <c r="I126" s="186"/>
      <c r="J126" s="186"/>
    </row>
    <row r="127" spans="1:10" s="192" customFormat="1" ht="15.6" x14ac:dyDescent="0.3">
      <c r="A127" s="3" t="s">
        <v>54</v>
      </c>
      <c r="B127" s="29"/>
      <c r="C127" s="24">
        <f t="shared" si="2"/>
        <v>47.1</v>
      </c>
      <c r="D127" s="80">
        <f>$B122+C127</f>
        <v>1061.17</v>
      </c>
      <c r="E127" s="190"/>
      <c r="F127" s="359"/>
      <c r="G127" s="366"/>
      <c r="H127" s="187"/>
      <c r="I127" s="186"/>
      <c r="J127" s="186"/>
    </row>
    <row r="128" spans="1:10" s="192" customFormat="1" ht="15.6" x14ac:dyDescent="0.3">
      <c r="A128" s="3" t="s">
        <v>55</v>
      </c>
      <c r="B128" s="29"/>
      <c r="C128" s="24">
        <f t="shared" si="2"/>
        <v>62.9</v>
      </c>
      <c r="D128" s="80">
        <f>$B122+C128</f>
        <v>1076.9700000000003</v>
      </c>
      <c r="E128" s="190"/>
      <c r="F128" s="359"/>
      <c r="G128" s="366"/>
      <c r="H128" s="187"/>
      <c r="I128" s="186"/>
      <c r="J128" s="186"/>
    </row>
    <row r="129" spans="1:10" s="192" customFormat="1" ht="15.6" x14ac:dyDescent="0.3">
      <c r="A129" s="3" t="s">
        <v>56</v>
      </c>
      <c r="B129" s="29"/>
      <c r="C129" s="24">
        <f t="shared" si="2"/>
        <v>69</v>
      </c>
      <c r="D129" s="80">
        <f>$B122+C129</f>
        <v>1083.0700000000002</v>
      </c>
      <c r="E129" s="190"/>
      <c r="F129" s="359"/>
      <c r="G129" s="366"/>
      <c r="H129" s="187"/>
      <c r="I129" s="186"/>
      <c r="J129" s="186"/>
    </row>
    <row r="130" spans="1:10" s="192" customFormat="1" ht="15.6" x14ac:dyDescent="0.3">
      <c r="A130" s="3" t="s">
        <v>57</v>
      </c>
      <c r="B130" s="29"/>
      <c r="C130" s="24">
        <f t="shared" si="2"/>
        <v>82.1</v>
      </c>
      <c r="D130" s="80">
        <f>$B122+C130</f>
        <v>1096.17</v>
      </c>
      <c r="E130" s="190"/>
      <c r="F130" s="359"/>
      <c r="G130" s="366"/>
      <c r="H130" s="187"/>
      <c r="I130" s="186"/>
      <c r="J130" s="186"/>
    </row>
    <row r="131" spans="1:10" s="192" customFormat="1" ht="15.6" x14ac:dyDescent="0.3">
      <c r="A131" s="3" t="s">
        <v>58</v>
      </c>
      <c r="B131" s="189"/>
      <c r="C131" s="24">
        <f t="shared" si="2"/>
        <v>97.8</v>
      </c>
      <c r="D131" s="80">
        <f>$B122+C131</f>
        <v>1111.8700000000001</v>
      </c>
      <c r="E131" s="190"/>
      <c r="F131" s="359"/>
      <c r="G131" s="366"/>
      <c r="H131" s="187"/>
      <c r="I131" s="186"/>
      <c r="J131" s="186"/>
    </row>
    <row r="132" spans="1:10" s="192" customFormat="1" ht="15.6" x14ac:dyDescent="0.3">
      <c r="A132" s="3" t="s">
        <v>59</v>
      </c>
      <c r="B132" s="189"/>
      <c r="C132" s="24">
        <f t="shared" si="2"/>
        <v>85.7</v>
      </c>
      <c r="D132" s="80">
        <f>$B122+C132</f>
        <v>1099.7700000000002</v>
      </c>
      <c r="E132" s="190"/>
      <c r="F132" s="359"/>
      <c r="G132" s="366"/>
      <c r="H132" s="187"/>
      <c r="I132" s="186"/>
      <c r="J132" s="186"/>
    </row>
    <row r="133" spans="1:10" s="192" customFormat="1" ht="15.6" x14ac:dyDescent="0.3">
      <c r="A133" s="3" t="s">
        <v>60</v>
      </c>
      <c r="B133" s="189"/>
      <c r="C133" s="24">
        <f t="shared" si="2"/>
        <v>84.6</v>
      </c>
      <c r="D133" s="80">
        <f>$B122+C133</f>
        <v>1098.67</v>
      </c>
      <c r="E133" s="190"/>
      <c r="F133" s="359"/>
      <c r="G133" s="366"/>
      <c r="H133" s="187"/>
      <c r="I133" s="186"/>
      <c r="J133" s="186"/>
    </row>
    <row r="134" spans="1:10" s="192" customFormat="1" ht="15.6" x14ac:dyDescent="0.3">
      <c r="A134" s="3" t="s">
        <v>61</v>
      </c>
      <c r="B134" s="189"/>
      <c r="C134" s="24">
        <f t="shared" si="2"/>
        <v>98.6</v>
      </c>
      <c r="D134" s="80">
        <f>$B122+C134</f>
        <v>1112.67</v>
      </c>
      <c r="E134" s="190"/>
      <c r="F134" s="359"/>
      <c r="G134" s="366"/>
      <c r="H134" s="187"/>
      <c r="I134" s="186"/>
      <c r="J134" s="186"/>
    </row>
    <row r="135" spans="1:10" s="192" customFormat="1" ht="15.6" x14ac:dyDescent="0.3">
      <c r="A135" s="81" t="s">
        <v>72</v>
      </c>
      <c r="B135" s="199"/>
      <c r="C135" s="24">
        <f t="shared" si="2"/>
        <v>32.4</v>
      </c>
      <c r="D135" s="80">
        <f>$B122+C135</f>
        <v>1046.4700000000003</v>
      </c>
      <c r="E135" s="190"/>
      <c r="F135" s="359"/>
      <c r="G135" s="366"/>
      <c r="H135" s="187"/>
      <c r="I135" s="186"/>
      <c r="J135" s="186"/>
    </row>
    <row r="136" spans="1:10" s="192" customFormat="1" ht="15.6" x14ac:dyDescent="0.3">
      <c r="A136" s="81" t="s">
        <v>73</v>
      </c>
      <c r="B136" s="199"/>
      <c r="C136" s="24">
        <f t="shared" si="2"/>
        <v>37.700000000000003</v>
      </c>
      <c r="D136" s="80">
        <f>$B122+C136</f>
        <v>1051.7700000000002</v>
      </c>
      <c r="E136" s="190"/>
      <c r="F136" s="359"/>
      <c r="G136" s="366"/>
      <c r="H136" s="187"/>
      <c r="I136" s="186"/>
      <c r="J136" s="186"/>
    </row>
    <row r="137" spans="1:10" s="192" customFormat="1" ht="15.6" x14ac:dyDescent="0.3">
      <c r="A137" s="81" t="s">
        <v>74</v>
      </c>
      <c r="B137" s="199"/>
      <c r="C137" s="24">
        <f t="shared" si="2"/>
        <v>47.1</v>
      </c>
      <c r="D137" s="80">
        <f>$B122+C137</f>
        <v>1061.17</v>
      </c>
      <c r="E137" s="190"/>
      <c r="F137" s="359"/>
      <c r="G137" s="366"/>
      <c r="H137" s="187"/>
      <c r="I137" s="186"/>
      <c r="J137" s="186"/>
    </row>
    <row r="138" spans="1:10" s="192" customFormat="1" ht="15.6" x14ac:dyDescent="0.3">
      <c r="A138" s="81" t="s">
        <v>75</v>
      </c>
      <c r="B138" s="199"/>
      <c r="C138" s="24">
        <f t="shared" si="2"/>
        <v>62.9</v>
      </c>
      <c r="D138" s="80">
        <f>$B122+C138</f>
        <v>1076.9700000000003</v>
      </c>
      <c r="E138" s="190"/>
      <c r="F138" s="359"/>
      <c r="G138" s="366"/>
      <c r="H138" s="187"/>
      <c r="I138" s="186"/>
      <c r="J138" s="186"/>
    </row>
    <row r="139" spans="1:10" s="192" customFormat="1" ht="15.6" x14ac:dyDescent="0.3">
      <c r="A139" s="81" t="s">
        <v>76</v>
      </c>
      <c r="B139" s="199"/>
      <c r="C139" s="24">
        <f t="shared" si="2"/>
        <v>69</v>
      </c>
      <c r="D139" s="80">
        <f>$B122+C139</f>
        <v>1083.0700000000002</v>
      </c>
      <c r="E139" s="190"/>
      <c r="F139" s="359"/>
      <c r="G139" s="366"/>
      <c r="H139" s="187"/>
      <c r="I139" s="186"/>
      <c r="J139" s="186"/>
    </row>
    <row r="140" spans="1:10" s="192" customFormat="1" ht="15.6" x14ac:dyDescent="0.3">
      <c r="A140" s="81" t="s">
        <v>77</v>
      </c>
      <c r="B140" s="199"/>
      <c r="C140" s="24">
        <f t="shared" si="2"/>
        <v>82.1</v>
      </c>
      <c r="D140" s="80">
        <f>$B122+C140</f>
        <v>1096.17</v>
      </c>
      <c r="E140" s="190"/>
      <c r="F140" s="359"/>
      <c r="G140" s="366"/>
      <c r="H140" s="187"/>
      <c r="I140" s="186"/>
      <c r="J140" s="186"/>
    </row>
    <row r="141" spans="1:10" s="192" customFormat="1" ht="15.6" x14ac:dyDescent="0.3">
      <c r="A141" s="81" t="s">
        <v>78</v>
      </c>
      <c r="B141" s="199"/>
      <c r="C141" s="24">
        <f t="shared" si="2"/>
        <v>97.8</v>
      </c>
      <c r="D141" s="80">
        <f>$B122+C141</f>
        <v>1111.8700000000001</v>
      </c>
      <c r="E141" s="190"/>
      <c r="F141" s="359"/>
      <c r="G141" s="366"/>
      <c r="H141" s="187"/>
      <c r="I141" s="186"/>
      <c r="J141" s="186"/>
    </row>
    <row r="142" spans="1:10" s="192" customFormat="1" ht="15.6" x14ac:dyDescent="0.3">
      <c r="A142" s="81" t="s">
        <v>79</v>
      </c>
      <c r="B142" s="199"/>
      <c r="C142" s="24">
        <f t="shared" si="2"/>
        <v>98.6</v>
      </c>
      <c r="D142" s="80">
        <f>$B122+C142</f>
        <v>1112.67</v>
      </c>
      <c r="E142" s="190"/>
      <c r="F142" s="359"/>
      <c r="G142" s="366"/>
      <c r="H142" s="187"/>
      <c r="I142" s="186"/>
      <c r="J142" s="186"/>
    </row>
    <row r="143" spans="1:10" s="192" customFormat="1" ht="15.6" x14ac:dyDescent="0.3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6" x14ac:dyDescent="0.3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6" x14ac:dyDescent="0.3">
      <c r="A145" s="3" t="s">
        <v>62</v>
      </c>
      <c r="B145" s="29">
        <f>B92</f>
        <v>1014.0700000000002</v>
      </c>
      <c r="C145" s="24">
        <f t="shared" ref="C145:C151" si="3">C69</f>
        <v>59.2</v>
      </c>
      <c r="D145" s="80">
        <f>$B122+C145</f>
        <v>1073.2700000000002</v>
      </c>
      <c r="E145" s="190"/>
      <c r="F145" s="359"/>
      <c r="G145" s="366"/>
      <c r="H145" s="187"/>
      <c r="I145" s="186"/>
      <c r="J145" s="186"/>
    </row>
    <row r="146" spans="1:10" s="192" customFormat="1" ht="15.6" x14ac:dyDescent="0.3">
      <c r="A146" s="3" t="s">
        <v>63</v>
      </c>
      <c r="B146" s="29"/>
      <c r="C146" s="24">
        <f t="shared" si="3"/>
        <v>80.5</v>
      </c>
      <c r="D146" s="80">
        <f>$B122+C146</f>
        <v>1094.5700000000002</v>
      </c>
      <c r="E146" s="190"/>
      <c r="F146" s="359"/>
      <c r="G146" s="366"/>
      <c r="H146" s="187"/>
      <c r="I146" s="186"/>
      <c r="J146" s="186"/>
    </row>
    <row r="147" spans="1:10" s="192" customFormat="1" ht="15.6" x14ac:dyDescent="0.3">
      <c r="A147" s="3" t="s">
        <v>64</v>
      </c>
      <c r="B147" s="29"/>
      <c r="C147" s="24">
        <f t="shared" si="3"/>
        <v>92.1</v>
      </c>
      <c r="D147" s="80">
        <f>$B122+C147</f>
        <v>1106.17</v>
      </c>
      <c r="E147" s="190"/>
      <c r="F147" s="359"/>
      <c r="G147" s="366"/>
      <c r="H147" s="187"/>
      <c r="I147" s="186"/>
      <c r="J147" s="186"/>
    </row>
    <row r="148" spans="1:10" s="192" customFormat="1" ht="15.6" x14ac:dyDescent="0.3">
      <c r="A148" s="3" t="s">
        <v>65</v>
      </c>
      <c r="B148" s="29"/>
      <c r="C148" s="24">
        <f t="shared" si="3"/>
        <v>90.7</v>
      </c>
      <c r="D148" s="80">
        <f>$B122+C148</f>
        <v>1104.7700000000002</v>
      </c>
      <c r="E148" s="190"/>
      <c r="F148" s="359"/>
      <c r="G148" s="366"/>
      <c r="H148" s="187"/>
      <c r="I148" s="186"/>
      <c r="J148" s="186"/>
    </row>
    <row r="149" spans="1:10" s="192" customFormat="1" ht="15.6" x14ac:dyDescent="0.3">
      <c r="A149" s="3" t="s">
        <v>88</v>
      </c>
      <c r="B149" s="80" t="s">
        <v>89</v>
      </c>
      <c r="C149" s="24">
        <f t="shared" si="3"/>
        <v>94.7</v>
      </c>
      <c r="D149" s="80">
        <f>$B122+C149</f>
        <v>1108.7700000000002</v>
      </c>
      <c r="E149" s="190"/>
      <c r="F149" s="359"/>
      <c r="G149" s="366"/>
      <c r="H149" s="187"/>
      <c r="I149" s="186"/>
      <c r="J149" s="186"/>
    </row>
    <row r="150" spans="1:10" s="192" customFormat="1" ht="15.6" x14ac:dyDescent="0.3">
      <c r="A150" s="3" t="s">
        <v>67</v>
      </c>
      <c r="B150" s="29"/>
      <c r="C150" s="24">
        <f t="shared" si="3"/>
        <v>94.7</v>
      </c>
      <c r="D150" s="80">
        <f>$B122+C150</f>
        <v>1108.7700000000002</v>
      </c>
      <c r="E150" s="190"/>
      <c r="F150" s="359"/>
      <c r="G150" s="366"/>
      <c r="H150" s="187"/>
      <c r="I150" s="186"/>
      <c r="J150" s="186"/>
    </row>
    <row r="151" spans="1:10" s="192" customFormat="1" ht="15.6" x14ac:dyDescent="0.3">
      <c r="A151" s="3" t="s">
        <v>68</v>
      </c>
      <c r="B151" s="29"/>
      <c r="C151" s="24">
        <f t="shared" si="3"/>
        <v>105.2</v>
      </c>
      <c r="D151" s="80">
        <f>$B122+C151</f>
        <v>1119.2700000000002</v>
      </c>
      <c r="E151" s="190"/>
      <c r="F151" s="359"/>
      <c r="G151" s="366"/>
      <c r="H151" s="187"/>
      <c r="I151" s="186"/>
      <c r="J151" s="186"/>
    </row>
    <row r="152" spans="1:10" s="192" customFormat="1" ht="16.2" thickBot="1" x14ac:dyDescent="0.35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6" x14ac:dyDescent="0.3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zoomScale="90" zoomScaleNormal="90" workbookViewId="0">
      <selection activeCell="N255" sqref="N255"/>
    </sheetView>
  </sheetViews>
  <sheetFormatPr defaultColWidth="6.6640625" defaultRowHeight="13.2" x14ac:dyDescent="0.25"/>
  <cols>
    <col min="1" max="1" width="6.77734375" style="207" customWidth="1"/>
    <col min="2" max="2" width="10.21875" style="207" bestFit="1" customWidth="1"/>
    <col min="3" max="3" width="8" style="207" customWidth="1"/>
    <col min="4" max="4" width="11.33203125" style="207" customWidth="1"/>
    <col min="5" max="5" width="8" style="207" customWidth="1"/>
    <col min="6" max="7" width="10.88671875" style="207" customWidth="1"/>
    <col min="8" max="8" width="10.6640625" style="207" customWidth="1"/>
    <col min="9" max="9" width="8.21875" style="207" customWidth="1"/>
    <col min="10" max="10" width="14.109375" style="207" customWidth="1"/>
    <col min="11" max="11" width="10.88671875" style="207" customWidth="1"/>
    <col min="12" max="12" width="10" style="275" customWidth="1"/>
    <col min="13" max="13" width="8.77734375" style="104" customWidth="1"/>
    <col min="14" max="14" width="17.6640625" style="186" bestFit="1" customWidth="1"/>
    <col min="15" max="17" width="6.6640625" style="186"/>
    <col min="18" max="18" width="9.88671875" style="186" bestFit="1" customWidth="1"/>
    <col min="19" max="16384" width="6.6640625" style="186"/>
  </cols>
  <sheetData>
    <row r="1" spans="1:18" x14ac:dyDescent="0.25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5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5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5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5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5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5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5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5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1212</v>
      </c>
      <c r="L9" s="186"/>
      <c r="M9" s="219"/>
      <c r="N9" s="208"/>
      <c r="R9" s="388"/>
    </row>
    <row r="10" spans="1:18" x14ac:dyDescent="0.25">
      <c r="A10" s="204"/>
      <c r="B10" s="219"/>
      <c r="C10" s="219"/>
      <c r="D10" s="219"/>
      <c r="E10" s="12" t="s">
        <v>91</v>
      </c>
      <c r="F10" s="222"/>
      <c r="G10" s="223"/>
      <c r="H10" s="409" t="s">
        <v>190</v>
      </c>
      <c r="I10" s="401"/>
      <c r="J10" s="401"/>
      <c r="K10" s="220">
        <f>FLOOR(F20+0.5,1)</f>
        <v>1212</v>
      </c>
      <c r="L10" s="186"/>
      <c r="M10" s="219"/>
      <c r="N10" s="208"/>
    </row>
    <row r="11" spans="1:18" x14ac:dyDescent="0.25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1210</v>
      </c>
      <c r="L11" s="186"/>
      <c r="M11" s="219"/>
      <c r="N11" s="208"/>
    </row>
    <row r="12" spans="1:18" x14ac:dyDescent="0.25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5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5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5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5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5">
      <c r="A17" s="5" t="s">
        <v>25</v>
      </c>
      <c r="B17" s="160">
        <f>1206.6+36-0.2+20-3-16-15-22+29-0-0.2-67-4+2-45+2.5+0.3+0.9-0.5-80-127-93+96+30.5+50+0.5-0.1+73+0+47+44-51-74+0.4</f>
        <v>1040.6999999999998</v>
      </c>
      <c r="C17" s="101">
        <v>2.6</v>
      </c>
      <c r="D17" s="28">
        <f>SUM(B17,C17)</f>
        <v>1043.2999999999997</v>
      </c>
      <c r="E17" s="372">
        <f>143.3+7.8+4.6</f>
        <v>155.70000000000002</v>
      </c>
      <c r="F17" s="33">
        <f>SUM(D17,E17)</f>
        <v>1198.9999999999998</v>
      </c>
      <c r="G17" s="33">
        <f t="shared" ref="G17:G33" si="0">ROUND(((F17*10)+0.4)/10,0)</f>
        <v>1199</v>
      </c>
      <c r="H17" s="33">
        <f>IF(FLOOR(G17,1)&lt;1000,FLOOR(G17,1),FLOOR((G17),1))</f>
        <v>1199</v>
      </c>
      <c r="I17" s="373">
        <f>H17-F17</f>
        <v>0</v>
      </c>
      <c r="J17" s="33">
        <f t="shared" ref="J17:J33" si="1">I17+D17</f>
        <v>1043.2999999999997</v>
      </c>
      <c r="K17" s="129">
        <f t="shared" ref="K17:K32" si="2">H17</f>
        <v>1199</v>
      </c>
      <c r="L17" s="254"/>
      <c r="M17" s="376"/>
      <c r="N17" s="380"/>
      <c r="O17" s="254"/>
    </row>
    <row r="18" spans="1:45" x14ac:dyDescent="0.25">
      <c r="A18" s="3" t="s">
        <v>26</v>
      </c>
      <c r="B18" s="199"/>
      <c r="C18" s="102">
        <v>6.8</v>
      </c>
      <c r="D18" s="29">
        <f t="shared" ref="D18:D33" si="3">$B$17+C18</f>
        <v>1047.4999999999998</v>
      </c>
      <c r="E18" s="35">
        <f>$E$17</f>
        <v>155.70000000000002</v>
      </c>
      <c r="F18" s="34">
        <f t="shared" ref="F18:F33" si="4">D18+E18</f>
        <v>1203.1999999999998</v>
      </c>
      <c r="G18" s="34">
        <f t="shared" si="0"/>
        <v>1203</v>
      </c>
      <c r="H18" s="34">
        <f t="shared" ref="H18:H33" si="5">IF(FLOOR(G18,1)&lt;1000,FLOOR(G18,1),FLOOR((G18),1))</f>
        <v>1203</v>
      </c>
      <c r="I18" s="48">
        <f t="shared" ref="I18:I33" si="6">H18-F18</f>
        <v>-0.1999999999998181</v>
      </c>
      <c r="J18" s="34">
        <f t="shared" si="1"/>
        <v>1047.3</v>
      </c>
      <c r="K18" s="130">
        <f t="shared" si="2"/>
        <v>1203</v>
      </c>
      <c r="L18" s="254"/>
      <c r="M18" s="376"/>
      <c r="N18" s="367"/>
      <c r="O18" s="254"/>
    </row>
    <row r="19" spans="1:45" x14ac:dyDescent="0.25">
      <c r="A19" s="3" t="s">
        <v>27</v>
      </c>
      <c r="B19" s="199"/>
      <c r="C19" s="102">
        <v>10.5</v>
      </c>
      <c r="D19" s="29">
        <f t="shared" si="3"/>
        <v>1051.1999999999998</v>
      </c>
      <c r="E19" s="35">
        <f t="shared" ref="E19:E33" si="7">$E$17</f>
        <v>155.70000000000002</v>
      </c>
      <c r="F19" s="34">
        <f t="shared" si="4"/>
        <v>1206.8999999999999</v>
      </c>
      <c r="G19" s="34">
        <f t="shared" si="0"/>
        <v>1207</v>
      </c>
      <c r="H19" s="34">
        <f t="shared" si="5"/>
        <v>1207</v>
      </c>
      <c r="I19" s="48">
        <f t="shared" si="6"/>
        <v>0.10000000000013642</v>
      </c>
      <c r="J19" s="34">
        <f t="shared" si="1"/>
        <v>1051.3</v>
      </c>
      <c r="K19" s="130">
        <f t="shared" si="2"/>
        <v>1207</v>
      </c>
      <c r="L19" s="254"/>
      <c r="M19" s="376"/>
      <c r="N19" s="367"/>
      <c r="O19" s="254"/>
    </row>
    <row r="20" spans="1:45" x14ac:dyDescent="0.25">
      <c r="A20" s="3" t="s">
        <v>28</v>
      </c>
      <c r="B20" s="199"/>
      <c r="C20" s="102">
        <v>15.5</v>
      </c>
      <c r="D20" s="29">
        <f t="shared" si="3"/>
        <v>1056.1999999999998</v>
      </c>
      <c r="E20" s="35">
        <f t="shared" si="7"/>
        <v>155.70000000000002</v>
      </c>
      <c r="F20" s="34">
        <f t="shared" si="4"/>
        <v>1211.8999999999999</v>
      </c>
      <c r="G20" s="34">
        <f t="shared" si="0"/>
        <v>1212</v>
      </c>
      <c r="H20" s="34">
        <f t="shared" si="5"/>
        <v>1212</v>
      </c>
      <c r="I20" s="48">
        <f t="shared" si="6"/>
        <v>0.10000000000013642</v>
      </c>
      <c r="J20" s="34">
        <f t="shared" si="1"/>
        <v>1056.3</v>
      </c>
      <c r="K20" s="130">
        <f t="shared" si="2"/>
        <v>1212</v>
      </c>
      <c r="L20" s="254"/>
      <c r="M20" s="376"/>
      <c r="N20" s="367"/>
      <c r="O20" s="254"/>
    </row>
    <row r="21" spans="1:45" x14ac:dyDescent="0.25">
      <c r="A21" s="3" t="s">
        <v>29</v>
      </c>
      <c r="B21" s="199"/>
      <c r="C21" s="102">
        <v>22.4</v>
      </c>
      <c r="D21" s="29">
        <f t="shared" si="3"/>
        <v>1063.0999999999999</v>
      </c>
      <c r="E21" s="35">
        <f t="shared" si="7"/>
        <v>155.70000000000002</v>
      </c>
      <c r="F21" s="34">
        <f t="shared" si="4"/>
        <v>1218.8</v>
      </c>
      <c r="G21" s="34">
        <f t="shared" si="0"/>
        <v>1219</v>
      </c>
      <c r="H21" s="34">
        <f t="shared" si="5"/>
        <v>1219</v>
      </c>
      <c r="I21" s="48">
        <f t="shared" si="6"/>
        <v>0.20000000000004547</v>
      </c>
      <c r="J21" s="34">
        <f t="shared" si="1"/>
        <v>1063.3</v>
      </c>
      <c r="K21" s="130">
        <f t="shared" si="2"/>
        <v>1219</v>
      </c>
      <c r="L21" s="254"/>
      <c r="M21" s="376"/>
      <c r="N21" s="367"/>
      <c r="O21" s="254"/>
    </row>
    <row r="22" spans="1:45" x14ac:dyDescent="0.25">
      <c r="A22" s="3" t="s">
        <v>30</v>
      </c>
      <c r="B22" s="199"/>
      <c r="C22" s="102">
        <v>32.4</v>
      </c>
      <c r="D22" s="29">
        <f t="shared" si="3"/>
        <v>1073.0999999999999</v>
      </c>
      <c r="E22" s="35">
        <f t="shared" si="7"/>
        <v>155.70000000000002</v>
      </c>
      <c r="F22" s="34">
        <f t="shared" si="4"/>
        <v>1228.8</v>
      </c>
      <c r="G22" s="34">
        <f t="shared" si="0"/>
        <v>1229</v>
      </c>
      <c r="H22" s="34">
        <f t="shared" si="5"/>
        <v>1229</v>
      </c>
      <c r="I22" s="48">
        <f t="shared" si="6"/>
        <v>0.20000000000004547</v>
      </c>
      <c r="J22" s="34">
        <f t="shared" si="1"/>
        <v>1073.3</v>
      </c>
      <c r="K22" s="130">
        <f t="shared" si="2"/>
        <v>1229</v>
      </c>
      <c r="L22" s="254"/>
      <c r="M22" s="376"/>
      <c r="N22" s="367"/>
      <c r="O22" s="254"/>
    </row>
    <row r="23" spans="1:45" x14ac:dyDescent="0.25">
      <c r="A23" s="3" t="s">
        <v>31</v>
      </c>
      <c r="B23" s="199"/>
      <c r="C23" s="102">
        <v>41.3</v>
      </c>
      <c r="D23" s="29">
        <f t="shared" si="3"/>
        <v>1081.9999999999998</v>
      </c>
      <c r="E23" s="35">
        <f t="shared" si="7"/>
        <v>155.70000000000002</v>
      </c>
      <c r="F23" s="34">
        <f t="shared" si="4"/>
        <v>1237.6999999999998</v>
      </c>
      <c r="G23" s="34">
        <f t="shared" si="0"/>
        <v>1238</v>
      </c>
      <c r="H23" s="34">
        <f t="shared" si="5"/>
        <v>1238</v>
      </c>
      <c r="I23" s="48">
        <f t="shared" si="6"/>
        <v>0.3000000000001819</v>
      </c>
      <c r="J23" s="34">
        <f t="shared" si="1"/>
        <v>1082.3</v>
      </c>
      <c r="K23" s="130">
        <f t="shared" si="2"/>
        <v>1238</v>
      </c>
      <c r="L23" s="254"/>
      <c r="M23" s="377"/>
      <c r="N23" s="367"/>
      <c r="O23" s="254"/>
    </row>
    <row r="24" spans="1:45" x14ac:dyDescent="0.25">
      <c r="A24" s="3" t="s">
        <v>32</v>
      </c>
      <c r="B24" s="199"/>
      <c r="C24" s="104">
        <v>58.2</v>
      </c>
      <c r="D24" s="65">
        <f t="shared" si="3"/>
        <v>1098.8999999999999</v>
      </c>
      <c r="E24" s="35">
        <f t="shared" si="7"/>
        <v>155.70000000000002</v>
      </c>
      <c r="F24" s="66">
        <f t="shared" si="4"/>
        <v>1254.5999999999999</v>
      </c>
      <c r="G24" s="66">
        <f t="shared" si="0"/>
        <v>1255</v>
      </c>
      <c r="H24" s="66">
        <f t="shared" si="5"/>
        <v>1255</v>
      </c>
      <c r="I24" s="67">
        <f t="shared" si="6"/>
        <v>0.40000000000009095</v>
      </c>
      <c r="J24" s="66">
        <f t="shared" si="1"/>
        <v>1099.3</v>
      </c>
      <c r="K24" s="123">
        <f t="shared" si="2"/>
        <v>1255</v>
      </c>
      <c r="L24" s="254"/>
      <c r="M24" s="376"/>
      <c r="N24" s="367"/>
      <c r="O24" s="254"/>
    </row>
    <row r="25" spans="1:45" x14ac:dyDescent="0.25">
      <c r="A25" s="64" t="s">
        <v>33</v>
      </c>
      <c r="B25" s="227"/>
      <c r="C25" s="358">
        <v>76.099999999999994</v>
      </c>
      <c r="D25" s="65">
        <f>$B$17+C25</f>
        <v>1116.7999999999997</v>
      </c>
      <c r="E25" s="35">
        <f t="shared" si="7"/>
        <v>155.70000000000002</v>
      </c>
      <c r="F25" s="66">
        <f t="shared" si="4"/>
        <v>1272.4999999999998</v>
      </c>
      <c r="G25" s="66">
        <f t="shared" si="0"/>
        <v>1273</v>
      </c>
      <c r="H25" s="66">
        <f t="shared" si="5"/>
        <v>1273</v>
      </c>
      <c r="I25" s="67">
        <f>H25-F25</f>
        <v>0.50000000000022737</v>
      </c>
      <c r="J25" s="66">
        <f t="shared" si="1"/>
        <v>1117.3</v>
      </c>
      <c r="K25" s="123">
        <f>H25</f>
        <v>1273</v>
      </c>
      <c r="L25" s="254"/>
      <c r="M25" s="59"/>
      <c r="N25" s="367"/>
      <c r="O25" s="254"/>
    </row>
    <row r="26" spans="1:45" x14ac:dyDescent="0.25">
      <c r="A26" s="3" t="s">
        <v>34</v>
      </c>
      <c r="B26" s="199"/>
      <c r="C26" s="358">
        <v>87.2</v>
      </c>
      <c r="D26" s="65">
        <f t="shared" si="3"/>
        <v>1127.8999999999999</v>
      </c>
      <c r="E26" s="35">
        <f t="shared" si="7"/>
        <v>155.70000000000002</v>
      </c>
      <c r="F26" s="66">
        <f t="shared" si="4"/>
        <v>1283.5999999999999</v>
      </c>
      <c r="G26" s="66">
        <f t="shared" si="0"/>
        <v>1284</v>
      </c>
      <c r="H26" s="66">
        <f t="shared" si="5"/>
        <v>1284</v>
      </c>
      <c r="I26" s="67">
        <f t="shared" si="6"/>
        <v>0.40000000000009095</v>
      </c>
      <c r="J26" s="66">
        <f t="shared" si="1"/>
        <v>1128.3</v>
      </c>
      <c r="K26" s="123">
        <f t="shared" si="2"/>
        <v>1284</v>
      </c>
      <c r="L26" s="254"/>
      <c r="M26" s="376"/>
      <c r="N26" s="367"/>
      <c r="O26" s="254"/>
    </row>
    <row r="27" spans="1:45" x14ac:dyDescent="0.25">
      <c r="A27" s="3" t="s">
        <v>35</v>
      </c>
      <c r="B27" s="199"/>
      <c r="C27" s="358">
        <v>92.3</v>
      </c>
      <c r="D27" s="65">
        <f t="shared" si="3"/>
        <v>1132.9999999999998</v>
      </c>
      <c r="E27" s="35">
        <f t="shared" si="7"/>
        <v>155.70000000000002</v>
      </c>
      <c r="F27" s="66">
        <f t="shared" si="4"/>
        <v>1288.6999999999998</v>
      </c>
      <c r="G27" s="66">
        <f t="shared" si="0"/>
        <v>1289</v>
      </c>
      <c r="H27" s="66">
        <f t="shared" si="5"/>
        <v>1289</v>
      </c>
      <c r="I27" s="67">
        <f t="shared" si="6"/>
        <v>0.3000000000001819</v>
      </c>
      <c r="J27" s="66">
        <f t="shared" si="1"/>
        <v>1133.3</v>
      </c>
      <c r="K27" s="123">
        <f t="shared" si="2"/>
        <v>1289</v>
      </c>
      <c r="L27" s="254"/>
      <c r="M27" s="376"/>
      <c r="N27" s="367"/>
      <c r="O27" s="254"/>
    </row>
    <row r="28" spans="1:45" x14ac:dyDescent="0.25">
      <c r="A28" s="64" t="s">
        <v>36</v>
      </c>
      <c r="B28" s="227"/>
      <c r="C28" s="358">
        <v>93.6</v>
      </c>
      <c r="D28" s="65">
        <f>$B$17+C28</f>
        <v>1134.2999999999997</v>
      </c>
      <c r="E28" s="35">
        <f t="shared" si="7"/>
        <v>155.70000000000002</v>
      </c>
      <c r="F28" s="66">
        <f t="shared" si="4"/>
        <v>1289.9999999999998</v>
      </c>
      <c r="G28" s="66">
        <f t="shared" si="0"/>
        <v>1290</v>
      </c>
      <c r="H28" s="66">
        <f t="shared" si="5"/>
        <v>1290</v>
      </c>
      <c r="I28" s="67">
        <f>H28-F28</f>
        <v>0</v>
      </c>
      <c r="J28" s="66">
        <f t="shared" si="1"/>
        <v>1134.2999999999997</v>
      </c>
      <c r="K28" s="123">
        <f>H28</f>
        <v>1290</v>
      </c>
      <c r="L28" s="254"/>
      <c r="M28" s="59"/>
      <c r="N28" s="367"/>
      <c r="O28" s="254"/>
    </row>
    <row r="29" spans="1:45" x14ac:dyDescent="0.25">
      <c r="A29" s="64" t="s">
        <v>37</v>
      </c>
      <c r="B29" s="227"/>
      <c r="C29" s="358">
        <v>89.4</v>
      </c>
      <c r="D29" s="65">
        <f t="shared" si="3"/>
        <v>1130.0999999999999</v>
      </c>
      <c r="E29" s="35">
        <f t="shared" si="7"/>
        <v>155.70000000000002</v>
      </c>
      <c r="F29" s="66">
        <f t="shared" si="4"/>
        <v>1285.8</v>
      </c>
      <c r="G29" s="66">
        <f t="shared" si="0"/>
        <v>1286</v>
      </c>
      <c r="H29" s="66">
        <f t="shared" si="5"/>
        <v>1286</v>
      </c>
      <c r="I29" s="67">
        <f t="shared" si="6"/>
        <v>0.20000000000004547</v>
      </c>
      <c r="J29" s="66">
        <f t="shared" si="1"/>
        <v>1130.3</v>
      </c>
      <c r="K29" s="123">
        <f t="shared" si="2"/>
        <v>1286</v>
      </c>
      <c r="L29" s="254"/>
      <c r="M29" s="59"/>
      <c r="N29" s="367"/>
      <c r="O29" s="254"/>
    </row>
    <row r="30" spans="1:45" s="229" customFormat="1" x14ac:dyDescent="0.25">
      <c r="A30" s="6" t="s">
        <v>38</v>
      </c>
      <c r="B30" s="228"/>
      <c r="C30" s="358">
        <v>105.3</v>
      </c>
      <c r="D30" s="65">
        <f t="shared" si="3"/>
        <v>1145.9999999999998</v>
      </c>
      <c r="E30" s="35">
        <f t="shared" si="7"/>
        <v>155.70000000000002</v>
      </c>
      <c r="F30" s="66">
        <f t="shared" si="4"/>
        <v>1301.6999999999998</v>
      </c>
      <c r="G30" s="66">
        <f t="shared" si="0"/>
        <v>1302</v>
      </c>
      <c r="H30" s="66">
        <f t="shared" si="5"/>
        <v>1302</v>
      </c>
      <c r="I30" s="67">
        <f t="shared" si="6"/>
        <v>0.3000000000001819</v>
      </c>
      <c r="J30" s="66">
        <f t="shared" si="1"/>
        <v>1146.3</v>
      </c>
      <c r="K30" s="123">
        <f t="shared" si="2"/>
        <v>1302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5">
      <c r="A31" s="6" t="s">
        <v>39</v>
      </c>
      <c r="B31" s="228"/>
      <c r="C31" s="358">
        <v>112.5</v>
      </c>
      <c r="D31" s="65">
        <f t="shared" si="3"/>
        <v>1153.1999999999998</v>
      </c>
      <c r="E31" s="35">
        <f t="shared" si="7"/>
        <v>155.70000000000002</v>
      </c>
      <c r="F31" s="66">
        <f t="shared" si="4"/>
        <v>1308.8999999999999</v>
      </c>
      <c r="G31" s="66">
        <f t="shared" si="0"/>
        <v>1309</v>
      </c>
      <c r="H31" s="66">
        <f t="shared" si="5"/>
        <v>1309</v>
      </c>
      <c r="I31" s="67">
        <f t="shared" si="6"/>
        <v>0.10000000000013642</v>
      </c>
      <c r="J31" s="66">
        <f t="shared" si="1"/>
        <v>1153.3</v>
      </c>
      <c r="K31" s="123">
        <f t="shared" si="2"/>
        <v>1309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5">
      <c r="A32" s="7" t="s">
        <v>70</v>
      </c>
      <c r="B32" s="228"/>
      <c r="C32" s="102">
        <v>41.3</v>
      </c>
      <c r="D32" s="65">
        <f t="shared" si="3"/>
        <v>1081.9999999999998</v>
      </c>
      <c r="E32" s="35">
        <f t="shared" si="7"/>
        <v>155.70000000000002</v>
      </c>
      <c r="F32" s="66">
        <f t="shared" si="4"/>
        <v>1237.6999999999998</v>
      </c>
      <c r="G32" s="66">
        <f t="shared" si="0"/>
        <v>1238</v>
      </c>
      <c r="H32" s="66">
        <f t="shared" si="5"/>
        <v>1238</v>
      </c>
      <c r="I32" s="67">
        <f t="shared" si="6"/>
        <v>0.3000000000001819</v>
      </c>
      <c r="J32" s="66">
        <f t="shared" si="1"/>
        <v>1082.3</v>
      </c>
      <c r="K32" s="123">
        <f t="shared" si="2"/>
        <v>1238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5">
      <c r="A33" s="7" t="s">
        <v>71</v>
      </c>
      <c r="B33" s="228"/>
      <c r="C33" s="102">
        <v>112.5</v>
      </c>
      <c r="D33" s="65">
        <f t="shared" si="3"/>
        <v>1153.1999999999998</v>
      </c>
      <c r="E33" s="35">
        <f t="shared" si="7"/>
        <v>155.70000000000002</v>
      </c>
      <c r="F33" s="66">
        <f t="shared" si="4"/>
        <v>1308.8999999999999</v>
      </c>
      <c r="G33" s="66">
        <f t="shared" si="0"/>
        <v>1309</v>
      </c>
      <c r="H33" s="66">
        <f t="shared" si="5"/>
        <v>1309</v>
      </c>
      <c r="I33" s="67">
        <f t="shared" si="6"/>
        <v>0.10000000000013642</v>
      </c>
      <c r="J33" s="66">
        <f t="shared" si="1"/>
        <v>1153.3</v>
      </c>
      <c r="K33" s="123">
        <f>H33</f>
        <v>1309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5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5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5">
      <c r="A36" s="6" t="s">
        <v>40</v>
      </c>
      <c r="B36" s="21">
        <f>B17</f>
        <v>1040.6999999999998</v>
      </c>
      <c r="C36" s="102">
        <v>16.100000000000001</v>
      </c>
      <c r="D36" s="65">
        <f t="shared" ref="D36:D44" si="8">$B$17+C36</f>
        <v>1056.7999999999997</v>
      </c>
      <c r="E36" s="35">
        <f t="shared" ref="E36:E44" si="9">$E$17</f>
        <v>155.70000000000002</v>
      </c>
      <c r="F36" s="66">
        <f t="shared" ref="F36:F44" si="10">D36+E36</f>
        <v>1212.4999999999998</v>
      </c>
      <c r="G36" s="66">
        <f t="shared" ref="G36:G44" si="11">ROUND(((F36*10)+0.4)/10,0)</f>
        <v>1213</v>
      </c>
      <c r="H36" s="66">
        <f t="shared" ref="H36:H44" si="12">IF(FLOOR(G36,1)&lt;1000,FLOOR(G36,1),FLOOR((G36),1))</f>
        <v>1213</v>
      </c>
      <c r="I36" s="67">
        <f t="shared" ref="I36:I44" si="13">H36-F36</f>
        <v>0.50000000000022737</v>
      </c>
      <c r="J36" s="66">
        <f t="shared" ref="J36:J44" si="14">I36+D36</f>
        <v>1057.3</v>
      </c>
      <c r="K36" s="123">
        <f t="shared" ref="K36:K44" si="15">H36</f>
        <v>1213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5">
      <c r="A37" s="107" t="s">
        <v>98</v>
      </c>
      <c r="B37" s="21"/>
      <c r="C37" s="102">
        <v>25.4</v>
      </c>
      <c r="D37" s="65">
        <f>$B$17+C37</f>
        <v>1066.0999999999999</v>
      </c>
      <c r="E37" s="35">
        <f t="shared" si="9"/>
        <v>155.70000000000002</v>
      </c>
      <c r="F37" s="66">
        <f>D37+E37</f>
        <v>1221.8</v>
      </c>
      <c r="G37" s="66">
        <f>ROUND(((F37*10)+0.4)/10,0)</f>
        <v>1222</v>
      </c>
      <c r="H37" s="66">
        <f t="shared" si="12"/>
        <v>1222</v>
      </c>
      <c r="I37" s="67">
        <f>H37-F37</f>
        <v>0.20000000000004547</v>
      </c>
      <c r="J37" s="66">
        <f>I37+D37</f>
        <v>1066.3</v>
      </c>
      <c r="K37" s="123">
        <f>H37</f>
        <v>1222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5">
      <c r="A38" s="64" t="s">
        <v>41</v>
      </c>
      <c r="B38" s="227"/>
      <c r="C38" s="102">
        <v>20</v>
      </c>
      <c r="D38" s="65">
        <f>$B$17+C38</f>
        <v>1060.6999999999998</v>
      </c>
      <c r="E38" s="35">
        <f t="shared" si="9"/>
        <v>155.70000000000002</v>
      </c>
      <c r="F38" s="66">
        <f t="shared" si="10"/>
        <v>1216.3999999999999</v>
      </c>
      <c r="G38" s="66">
        <f t="shared" si="11"/>
        <v>1216</v>
      </c>
      <c r="H38" s="66">
        <f t="shared" si="12"/>
        <v>1216</v>
      </c>
      <c r="I38" s="67">
        <f>H38-F38</f>
        <v>-0.39999999999986358</v>
      </c>
      <c r="J38" s="66">
        <f t="shared" si="14"/>
        <v>1060.3</v>
      </c>
      <c r="K38" s="123">
        <f>H38</f>
        <v>1216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5">
      <c r="A39" s="6" t="s">
        <v>42</v>
      </c>
      <c r="B39" s="228"/>
      <c r="C39" s="102">
        <v>28.5</v>
      </c>
      <c r="D39" s="65">
        <f t="shared" si="8"/>
        <v>1069.1999999999998</v>
      </c>
      <c r="E39" s="35">
        <f t="shared" si="9"/>
        <v>155.70000000000002</v>
      </c>
      <c r="F39" s="66">
        <f t="shared" si="10"/>
        <v>1224.8999999999999</v>
      </c>
      <c r="G39" s="66">
        <f t="shared" si="11"/>
        <v>1225</v>
      </c>
      <c r="H39" s="66">
        <f t="shared" si="12"/>
        <v>1225</v>
      </c>
      <c r="I39" s="67">
        <f t="shared" si="13"/>
        <v>0.10000000000013642</v>
      </c>
      <c r="J39" s="66">
        <f t="shared" si="14"/>
        <v>1069.3</v>
      </c>
      <c r="K39" s="123">
        <f t="shared" si="15"/>
        <v>1225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5">
      <c r="A40" s="6" t="s">
        <v>43</v>
      </c>
      <c r="B40" s="228"/>
      <c r="C40" s="102">
        <v>39.1</v>
      </c>
      <c r="D40" s="65">
        <f t="shared" si="8"/>
        <v>1079.7999999999997</v>
      </c>
      <c r="E40" s="35">
        <f t="shared" si="9"/>
        <v>155.70000000000002</v>
      </c>
      <c r="F40" s="66">
        <f t="shared" si="10"/>
        <v>1235.4999999999998</v>
      </c>
      <c r="G40" s="66">
        <f t="shared" si="11"/>
        <v>1236</v>
      </c>
      <c r="H40" s="66">
        <f t="shared" si="12"/>
        <v>1236</v>
      </c>
      <c r="I40" s="67">
        <f t="shared" si="13"/>
        <v>0.50000000000022737</v>
      </c>
      <c r="J40" s="66">
        <f t="shared" si="14"/>
        <v>1080.3</v>
      </c>
      <c r="K40" s="123">
        <f t="shared" si="15"/>
        <v>1236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5">
      <c r="A41" s="6" t="s">
        <v>44</v>
      </c>
      <c r="B41" s="228"/>
      <c r="C41" s="102">
        <v>36.799999999999997</v>
      </c>
      <c r="D41" s="65">
        <f t="shared" si="8"/>
        <v>1077.4999999999998</v>
      </c>
      <c r="E41" s="35">
        <f t="shared" si="9"/>
        <v>155.70000000000002</v>
      </c>
      <c r="F41" s="66">
        <f t="shared" si="10"/>
        <v>1233.1999999999998</v>
      </c>
      <c r="G41" s="66">
        <f t="shared" si="11"/>
        <v>1233</v>
      </c>
      <c r="H41" s="66">
        <f t="shared" si="12"/>
        <v>1233</v>
      </c>
      <c r="I41" s="67">
        <f t="shared" si="13"/>
        <v>-0.1999999999998181</v>
      </c>
      <c r="J41" s="66">
        <f t="shared" si="14"/>
        <v>1077.3</v>
      </c>
      <c r="K41" s="123">
        <f t="shared" si="15"/>
        <v>1233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5">
      <c r="A42" s="64" t="s">
        <v>45</v>
      </c>
      <c r="B42" s="227"/>
      <c r="C42" s="102">
        <v>46.6</v>
      </c>
      <c r="D42" s="65">
        <f t="shared" si="8"/>
        <v>1087.2999999999997</v>
      </c>
      <c r="E42" s="35">
        <f t="shared" si="9"/>
        <v>155.70000000000002</v>
      </c>
      <c r="F42" s="66">
        <f t="shared" si="10"/>
        <v>1242.9999999999998</v>
      </c>
      <c r="G42" s="66">
        <f t="shared" si="11"/>
        <v>1243</v>
      </c>
      <c r="H42" s="66">
        <f t="shared" si="12"/>
        <v>1243</v>
      </c>
      <c r="I42" s="67">
        <f t="shared" si="13"/>
        <v>0</v>
      </c>
      <c r="J42" s="66">
        <f t="shared" si="14"/>
        <v>1087.2999999999997</v>
      </c>
      <c r="K42" s="123">
        <f t="shared" si="15"/>
        <v>1243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5">
      <c r="A43" s="6" t="s">
        <v>46</v>
      </c>
      <c r="B43" s="228"/>
      <c r="C43" s="102">
        <v>50.4</v>
      </c>
      <c r="D43" s="65">
        <f t="shared" si="8"/>
        <v>1091.0999999999999</v>
      </c>
      <c r="E43" s="35">
        <f t="shared" si="9"/>
        <v>155.70000000000002</v>
      </c>
      <c r="F43" s="66">
        <f t="shared" si="10"/>
        <v>1246.8</v>
      </c>
      <c r="G43" s="66">
        <f t="shared" si="11"/>
        <v>1247</v>
      </c>
      <c r="H43" s="66">
        <f t="shared" si="12"/>
        <v>1247</v>
      </c>
      <c r="I43" s="67">
        <f t="shared" si="13"/>
        <v>0.20000000000004547</v>
      </c>
      <c r="J43" s="66">
        <f t="shared" si="14"/>
        <v>1091.3</v>
      </c>
      <c r="K43" s="123">
        <f t="shared" si="15"/>
        <v>1247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5">
      <c r="A44" s="6" t="s">
        <v>47</v>
      </c>
      <c r="B44" s="228"/>
      <c r="C44" s="102">
        <v>58.9</v>
      </c>
      <c r="D44" s="65">
        <f t="shared" si="8"/>
        <v>1099.5999999999999</v>
      </c>
      <c r="E44" s="35">
        <f t="shared" si="9"/>
        <v>155.70000000000002</v>
      </c>
      <c r="F44" s="66">
        <f t="shared" si="10"/>
        <v>1255.3</v>
      </c>
      <c r="G44" s="66">
        <f t="shared" si="11"/>
        <v>1255</v>
      </c>
      <c r="H44" s="66">
        <f t="shared" si="12"/>
        <v>1255</v>
      </c>
      <c r="I44" s="67">
        <f t="shared" si="13"/>
        <v>-0.29999999999995453</v>
      </c>
      <c r="J44" s="66">
        <f t="shared" si="14"/>
        <v>1099.3</v>
      </c>
      <c r="K44" s="123">
        <f t="shared" si="15"/>
        <v>1255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5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5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5">
      <c r="A47" s="6" t="s">
        <v>48</v>
      </c>
      <c r="B47" s="228"/>
      <c r="C47" s="358">
        <v>10.199999999999999</v>
      </c>
      <c r="D47" s="65">
        <f t="shared" ref="D47:D67" si="16">$B$17+C47</f>
        <v>1050.8999999999999</v>
      </c>
      <c r="E47" s="35">
        <f t="shared" ref="E47:E67" si="17">$E$17</f>
        <v>155.70000000000002</v>
      </c>
      <c r="F47" s="66">
        <f t="shared" ref="F47:F67" si="18">D47+E47</f>
        <v>1206.5999999999999</v>
      </c>
      <c r="G47" s="66">
        <f t="shared" ref="G47:G67" si="19">ROUND(((F47*10)+0.4)/10,0)</f>
        <v>1207</v>
      </c>
      <c r="H47" s="66">
        <f t="shared" ref="H47:H67" si="20">IF(FLOOR(G47,1)&lt;1000,FLOOR(G47,1),FLOOR((G47),1))</f>
        <v>1207</v>
      </c>
      <c r="I47" s="67">
        <f t="shared" ref="I47:I52" si="21">H47-F47</f>
        <v>0.40000000000009095</v>
      </c>
      <c r="J47" s="66">
        <f t="shared" ref="J47:J67" si="22">I47+D47</f>
        <v>1051.3</v>
      </c>
      <c r="K47" s="123">
        <f t="shared" ref="K47:K67" si="23">H47</f>
        <v>1207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5">
      <c r="A48" s="6" t="s">
        <v>49</v>
      </c>
      <c r="B48" s="228"/>
      <c r="C48" s="358">
        <v>25.6</v>
      </c>
      <c r="D48" s="65">
        <f t="shared" si="16"/>
        <v>1066.2999999999997</v>
      </c>
      <c r="E48" s="35">
        <f t="shared" si="17"/>
        <v>155.70000000000002</v>
      </c>
      <c r="F48" s="66">
        <f t="shared" si="18"/>
        <v>1221.9999999999998</v>
      </c>
      <c r="G48" s="66">
        <f t="shared" si="19"/>
        <v>1222</v>
      </c>
      <c r="H48" s="66">
        <f t="shared" si="20"/>
        <v>1222</v>
      </c>
      <c r="I48" s="67">
        <f t="shared" si="21"/>
        <v>0</v>
      </c>
      <c r="J48" s="66">
        <f t="shared" si="22"/>
        <v>1066.2999999999997</v>
      </c>
      <c r="K48" s="123">
        <f t="shared" si="23"/>
        <v>1222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5">
      <c r="A49" s="64" t="s">
        <v>50</v>
      </c>
      <c r="B49" s="227"/>
      <c r="C49" s="358">
        <v>32.4</v>
      </c>
      <c r="D49" s="65">
        <f t="shared" si="16"/>
        <v>1073.0999999999999</v>
      </c>
      <c r="E49" s="35">
        <f t="shared" si="17"/>
        <v>155.70000000000002</v>
      </c>
      <c r="F49" s="66">
        <f t="shared" si="18"/>
        <v>1228.8</v>
      </c>
      <c r="G49" s="66">
        <f t="shared" si="19"/>
        <v>1229</v>
      </c>
      <c r="H49" s="66">
        <f t="shared" si="20"/>
        <v>1229</v>
      </c>
      <c r="I49" s="67">
        <f t="shared" si="21"/>
        <v>0.20000000000004547</v>
      </c>
      <c r="J49" s="66">
        <f t="shared" si="22"/>
        <v>1073.3</v>
      </c>
      <c r="K49" s="123">
        <f t="shared" si="23"/>
        <v>1229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5">
      <c r="A50" s="6" t="s">
        <v>51</v>
      </c>
      <c r="B50" s="228"/>
      <c r="C50" s="358">
        <v>37.700000000000003</v>
      </c>
      <c r="D50" s="65">
        <f t="shared" si="16"/>
        <v>1078.3999999999999</v>
      </c>
      <c r="E50" s="35">
        <f t="shared" si="17"/>
        <v>155.70000000000002</v>
      </c>
      <c r="F50" s="66">
        <f t="shared" si="18"/>
        <v>1234.0999999999999</v>
      </c>
      <c r="G50" s="66">
        <f t="shared" si="19"/>
        <v>1234</v>
      </c>
      <c r="H50" s="66">
        <f t="shared" si="20"/>
        <v>1234</v>
      </c>
      <c r="I50" s="67">
        <f t="shared" si="21"/>
        <v>-9.9999999999909051E-2</v>
      </c>
      <c r="J50" s="66">
        <f t="shared" si="22"/>
        <v>1078.3</v>
      </c>
      <c r="K50" s="123">
        <f t="shared" si="23"/>
        <v>1234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5">
      <c r="A51" s="9" t="s">
        <v>52</v>
      </c>
      <c r="B51" s="22" t="s">
        <v>53</v>
      </c>
      <c r="C51" s="385">
        <v>35.299999999999997</v>
      </c>
      <c r="D51" s="74">
        <f t="shared" si="16"/>
        <v>1075.9999999999998</v>
      </c>
      <c r="E51" s="45">
        <f t="shared" si="17"/>
        <v>155.70000000000002</v>
      </c>
      <c r="F51" s="45">
        <f t="shared" si="18"/>
        <v>1231.6999999999998</v>
      </c>
      <c r="G51" s="45">
        <f t="shared" si="19"/>
        <v>1232</v>
      </c>
      <c r="H51" s="45">
        <f t="shared" si="20"/>
        <v>1232</v>
      </c>
      <c r="I51" s="53">
        <f t="shared" si="21"/>
        <v>0.3000000000001819</v>
      </c>
      <c r="J51" s="45">
        <f t="shared" si="22"/>
        <v>1076.3</v>
      </c>
      <c r="K51" s="126">
        <f t="shared" si="23"/>
        <v>1232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5">
      <c r="A52" s="6" t="s">
        <v>54</v>
      </c>
      <c r="B52" s="228"/>
      <c r="C52" s="102">
        <v>47.1</v>
      </c>
      <c r="D52" s="65">
        <f t="shared" si="16"/>
        <v>1087.7999999999997</v>
      </c>
      <c r="E52" s="35">
        <f t="shared" si="17"/>
        <v>155.70000000000002</v>
      </c>
      <c r="F52" s="66">
        <f t="shared" si="18"/>
        <v>1243.4999999999998</v>
      </c>
      <c r="G52" s="66">
        <f t="shared" si="19"/>
        <v>1244</v>
      </c>
      <c r="H52" s="66">
        <f t="shared" si="20"/>
        <v>1244</v>
      </c>
      <c r="I52" s="25">
        <f t="shared" si="21"/>
        <v>0.50000000000022737</v>
      </c>
      <c r="J52" s="66">
        <f t="shared" si="22"/>
        <v>1088.3</v>
      </c>
      <c r="K52" s="122">
        <f t="shared" si="23"/>
        <v>1244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5">
      <c r="A53" s="6" t="s">
        <v>55</v>
      </c>
      <c r="B53" s="228"/>
      <c r="C53" s="358">
        <v>62.9</v>
      </c>
      <c r="D53" s="65">
        <f t="shared" si="16"/>
        <v>1103.5999999999999</v>
      </c>
      <c r="E53" s="35">
        <f t="shared" si="17"/>
        <v>155.70000000000002</v>
      </c>
      <c r="F53" s="66">
        <f t="shared" si="18"/>
        <v>1259.3</v>
      </c>
      <c r="G53" s="66">
        <f t="shared" si="19"/>
        <v>1259</v>
      </c>
      <c r="H53" s="66">
        <f t="shared" si="20"/>
        <v>1259</v>
      </c>
      <c r="I53" s="25">
        <f t="shared" ref="I53:I67" si="24">H53-F53</f>
        <v>-0.29999999999995453</v>
      </c>
      <c r="J53" s="66">
        <f t="shared" si="22"/>
        <v>1103.3</v>
      </c>
      <c r="K53" s="122">
        <f t="shared" si="23"/>
        <v>1259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5">
      <c r="A54" s="6" t="s">
        <v>56</v>
      </c>
      <c r="B54" s="228"/>
      <c r="C54" s="102">
        <v>69</v>
      </c>
      <c r="D54" s="65">
        <f t="shared" si="16"/>
        <v>1109.6999999999998</v>
      </c>
      <c r="E54" s="35">
        <f t="shared" si="17"/>
        <v>155.70000000000002</v>
      </c>
      <c r="F54" s="66">
        <f t="shared" si="18"/>
        <v>1265.3999999999999</v>
      </c>
      <c r="G54" s="66">
        <f t="shared" si="19"/>
        <v>1265</v>
      </c>
      <c r="H54" s="66">
        <f t="shared" si="20"/>
        <v>1265</v>
      </c>
      <c r="I54" s="25">
        <f t="shared" si="24"/>
        <v>-0.39999999999986358</v>
      </c>
      <c r="J54" s="66">
        <f t="shared" si="22"/>
        <v>1109.3</v>
      </c>
      <c r="K54" s="122">
        <f t="shared" si="23"/>
        <v>1265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5">
      <c r="A55" s="6" t="s">
        <v>57</v>
      </c>
      <c r="B55" s="228"/>
      <c r="C55" s="102">
        <v>82.1</v>
      </c>
      <c r="D55" s="65">
        <f t="shared" si="16"/>
        <v>1122.7999999999997</v>
      </c>
      <c r="E55" s="35">
        <f t="shared" si="17"/>
        <v>155.70000000000002</v>
      </c>
      <c r="F55" s="66">
        <f t="shared" si="18"/>
        <v>1278.4999999999998</v>
      </c>
      <c r="G55" s="66">
        <f t="shared" si="19"/>
        <v>1279</v>
      </c>
      <c r="H55" s="66">
        <f t="shared" si="20"/>
        <v>1279</v>
      </c>
      <c r="I55" s="25">
        <f t="shared" si="24"/>
        <v>0.50000000000022737</v>
      </c>
      <c r="J55" s="66">
        <f t="shared" si="22"/>
        <v>1123.3</v>
      </c>
      <c r="K55" s="122">
        <f t="shared" si="23"/>
        <v>1279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5">
      <c r="A56" s="6" t="s">
        <v>58</v>
      </c>
      <c r="B56" s="228"/>
      <c r="C56" s="358">
        <v>97.8</v>
      </c>
      <c r="D56" s="65">
        <f t="shared" si="16"/>
        <v>1138.4999999999998</v>
      </c>
      <c r="E56" s="35">
        <f t="shared" si="17"/>
        <v>155.70000000000002</v>
      </c>
      <c r="F56" s="66">
        <f t="shared" si="18"/>
        <v>1294.1999999999998</v>
      </c>
      <c r="G56" s="66">
        <f t="shared" si="19"/>
        <v>1294</v>
      </c>
      <c r="H56" s="66">
        <f t="shared" si="20"/>
        <v>1294</v>
      </c>
      <c r="I56" s="25">
        <f t="shared" si="24"/>
        <v>-0.1999999999998181</v>
      </c>
      <c r="J56" s="66">
        <f t="shared" si="22"/>
        <v>1138.3</v>
      </c>
      <c r="K56" s="122">
        <f t="shared" si="23"/>
        <v>1294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5">
      <c r="A57" s="6" t="s">
        <v>59</v>
      </c>
      <c r="B57" s="228"/>
      <c r="C57" s="102">
        <v>85.7</v>
      </c>
      <c r="D57" s="65">
        <f t="shared" si="16"/>
        <v>1126.3999999999999</v>
      </c>
      <c r="E57" s="35">
        <f t="shared" si="17"/>
        <v>155.70000000000002</v>
      </c>
      <c r="F57" s="66">
        <f t="shared" si="18"/>
        <v>1282.0999999999999</v>
      </c>
      <c r="G57" s="66">
        <f t="shared" si="19"/>
        <v>1282</v>
      </c>
      <c r="H57" s="66">
        <f t="shared" si="20"/>
        <v>1282</v>
      </c>
      <c r="I57" s="25">
        <f t="shared" si="24"/>
        <v>-9.9999999999909051E-2</v>
      </c>
      <c r="J57" s="66">
        <f t="shared" si="22"/>
        <v>1126.3</v>
      </c>
      <c r="K57" s="122">
        <f t="shared" si="23"/>
        <v>1282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5">
      <c r="A58" s="6" t="s">
        <v>60</v>
      </c>
      <c r="B58" s="228"/>
      <c r="C58" s="102">
        <v>84.6</v>
      </c>
      <c r="D58" s="65">
        <f t="shared" si="16"/>
        <v>1125.2999999999997</v>
      </c>
      <c r="E58" s="35">
        <f t="shared" si="17"/>
        <v>155.70000000000002</v>
      </c>
      <c r="F58" s="66">
        <f t="shared" si="18"/>
        <v>1280.9999999999998</v>
      </c>
      <c r="G58" s="66">
        <f t="shared" si="19"/>
        <v>1281</v>
      </c>
      <c r="H58" s="66">
        <f t="shared" si="20"/>
        <v>1281</v>
      </c>
      <c r="I58" s="25">
        <f t="shared" si="24"/>
        <v>0</v>
      </c>
      <c r="J58" s="66">
        <f t="shared" si="22"/>
        <v>1125.2999999999997</v>
      </c>
      <c r="K58" s="122">
        <f t="shared" si="23"/>
        <v>1281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5">
      <c r="A59" s="6" t="s">
        <v>61</v>
      </c>
      <c r="B59" s="228"/>
      <c r="C59" s="358">
        <v>98.6</v>
      </c>
      <c r="D59" s="65">
        <f t="shared" si="16"/>
        <v>1139.2999999999997</v>
      </c>
      <c r="E59" s="35">
        <f t="shared" si="17"/>
        <v>155.70000000000002</v>
      </c>
      <c r="F59" s="66">
        <f t="shared" si="18"/>
        <v>1294.9999999999998</v>
      </c>
      <c r="G59" s="66">
        <f t="shared" si="19"/>
        <v>1295</v>
      </c>
      <c r="H59" s="66">
        <f t="shared" si="20"/>
        <v>1295</v>
      </c>
      <c r="I59" s="25">
        <f t="shared" si="24"/>
        <v>0</v>
      </c>
      <c r="J59" s="66">
        <f t="shared" si="22"/>
        <v>1139.2999999999997</v>
      </c>
      <c r="K59" s="122">
        <f t="shared" si="23"/>
        <v>1295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5">
      <c r="A60" s="69" t="s">
        <v>72</v>
      </c>
      <c r="B60" s="227"/>
      <c r="C60" s="102">
        <f>C49</f>
        <v>32.4</v>
      </c>
      <c r="D60" s="65">
        <f t="shared" si="16"/>
        <v>1073.0999999999999</v>
      </c>
      <c r="E60" s="35">
        <f t="shared" si="17"/>
        <v>155.70000000000002</v>
      </c>
      <c r="F60" s="66">
        <f t="shared" si="18"/>
        <v>1228.8</v>
      </c>
      <c r="G60" s="66">
        <f t="shared" si="19"/>
        <v>1229</v>
      </c>
      <c r="H60" s="66">
        <f t="shared" si="20"/>
        <v>1229</v>
      </c>
      <c r="I60" s="25">
        <f t="shared" si="24"/>
        <v>0.20000000000004547</v>
      </c>
      <c r="J60" s="66">
        <f t="shared" si="22"/>
        <v>1073.3</v>
      </c>
      <c r="K60" s="122">
        <f t="shared" si="23"/>
        <v>1229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5">
      <c r="A61" s="7" t="s">
        <v>73</v>
      </c>
      <c r="B61" s="228"/>
      <c r="C61" s="102">
        <f>C50</f>
        <v>37.700000000000003</v>
      </c>
      <c r="D61" s="65">
        <f t="shared" si="16"/>
        <v>1078.3999999999999</v>
      </c>
      <c r="E61" s="35">
        <f t="shared" si="17"/>
        <v>155.70000000000002</v>
      </c>
      <c r="F61" s="66">
        <f t="shared" si="18"/>
        <v>1234.0999999999999</v>
      </c>
      <c r="G61" s="66">
        <f t="shared" si="19"/>
        <v>1234</v>
      </c>
      <c r="H61" s="66">
        <f t="shared" si="20"/>
        <v>1234</v>
      </c>
      <c r="I61" s="25">
        <f t="shared" si="24"/>
        <v>-9.9999999999909051E-2</v>
      </c>
      <c r="J61" s="66">
        <f t="shared" si="22"/>
        <v>1078.3</v>
      </c>
      <c r="K61" s="122">
        <f t="shared" si="23"/>
        <v>1234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5">
      <c r="A62" s="7" t="s">
        <v>74</v>
      </c>
      <c r="B62" s="228"/>
      <c r="C62" s="358">
        <f>C52</f>
        <v>47.1</v>
      </c>
      <c r="D62" s="65">
        <f t="shared" si="16"/>
        <v>1087.7999999999997</v>
      </c>
      <c r="E62" s="35">
        <f t="shared" si="17"/>
        <v>155.70000000000002</v>
      </c>
      <c r="F62" s="66">
        <f t="shared" si="18"/>
        <v>1243.4999999999998</v>
      </c>
      <c r="G62" s="66">
        <f t="shared" si="19"/>
        <v>1244</v>
      </c>
      <c r="H62" s="66">
        <f t="shared" si="20"/>
        <v>1244</v>
      </c>
      <c r="I62" s="25">
        <f t="shared" si="24"/>
        <v>0.50000000000022737</v>
      </c>
      <c r="J62" s="66">
        <f t="shared" si="22"/>
        <v>1088.3</v>
      </c>
      <c r="K62" s="122">
        <f t="shared" si="23"/>
        <v>1244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5">
      <c r="A63" s="7" t="s">
        <v>75</v>
      </c>
      <c r="B63" s="228"/>
      <c r="C63" s="102">
        <f>C53</f>
        <v>62.9</v>
      </c>
      <c r="D63" s="65">
        <f t="shared" si="16"/>
        <v>1103.5999999999999</v>
      </c>
      <c r="E63" s="35">
        <f t="shared" si="17"/>
        <v>155.70000000000002</v>
      </c>
      <c r="F63" s="66">
        <f t="shared" si="18"/>
        <v>1259.3</v>
      </c>
      <c r="G63" s="66">
        <f t="shared" si="19"/>
        <v>1259</v>
      </c>
      <c r="H63" s="66">
        <f t="shared" si="20"/>
        <v>1259</v>
      </c>
      <c r="I63" s="25">
        <f t="shared" si="24"/>
        <v>-0.29999999999995453</v>
      </c>
      <c r="J63" s="66">
        <f t="shared" si="22"/>
        <v>1103.3</v>
      </c>
      <c r="K63" s="122">
        <f t="shared" si="23"/>
        <v>1259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5">
      <c r="A64" s="7" t="s">
        <v>76</v>
      </c>
      <c r="B64" s="228"/>
      <c r="C64" s="102">
        <f>C54</f>
        <v>69</v>
      </c>
      <c r="D64" s="65">
        <f t="shared" si="16"/>
        <v>1109.6999999999998</v>
      </c>
      <c r="E64" s="35">
        <f t="shared" si="17"/>
        <v>155.70000000000002</v>
      </c>
      <c r="F64" s="66">
        <f t="shared" si="18"/>
        <v>1265.3999999999999</v>
      </c>
      <c r="G64" s="66">
        <f t="shared" si="19"/>
        <v>1265</v>
      </c>
      <c r="H64" s="66">
        <f t="shared" si="20"/>
        <v>1265</v>
      </c>
      <c r="I64" s="25">
        <f t="shared" si="24"/>
        <v>-0.39999999999986358</v>
      </c>
      <c r="J64" s="66">
        <f t="shared" si="22"/>
        <v>1109.3</v>
      </c>
      <c r="K64" s="122">
        <f t="shared" si="23"/>
        <v>1265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5">
      <c r="A65" s="7" t="s">
        <v>77</v>
      </c>
      <c r="B65" s="228"/>
      <c r="C65" s="358">
        <f>C55</f>
        <v>82.1</v>
      </c>
      <c r="D65" s="65">
        <f t="shared" si="16"/>
        <v>1122.7999999999997</v>
      </c>
      <c r="E65" s="35">
        <f t="shared" si="17"/>
        <v>155.70000000000002</v>
      </c>
      <c r="F65" s="66">
        <f t="shared" si="18"/>
        <v>1278.4999999999998</v>
      </c>
      <c r="G65" s="66">
        <f t="shared" si="19"/>
        <v>1279</v>
      </c>
      <c r="H65" s="66">
        <f t="shared" si="20"/>
        <v>1279</v>
      </c>
      <c r="I65" s="25">
        <f t="shared" si="24"/>
        <v>0.50000000000022737</v>
      </c>
      <c r="J65" s="66">
        <f t="shared" si="22"/>
        <v>1123.3</v>
      </c>
      <c r="K65" s="122">
        <f t="shared" si="23"/>
        <v>1279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5">
      <c r="A66" s="7" t="s">
        <v>78</v>
      </c>
      <c r="B66" s="228"/>
      <c r="C66" s="102">
        <f>C56</f>
        <v>97.8</v>
      </c>
      <c r="D66" s="65">
        <f t="shared" si="16"/>
        <v>1138.4999999999998</v>
      </c>
      <c r="E66" s="35">
        <f t="shared" si="17"/>
        <v>155.70000000000002</v>
      </c>
      <c r="F66" s="66">
        <f t="shared" si="18"/>
        <v>1294.1999999999998</v>
      </c>
      <c r="G66" s="66">
        <f t="shared" si="19"/>
        <v>1294</v>
      </c>
      <c r="H66" s="66">
        <f t="shared" si="20"/>
        <v>1294</v>
      </c>
      <c r="I66" s="25">
        <f t="shared" si="24"/>
        <v>-0.1999999999998181</v>
      </c>
      <c r="J66" s="66">
        <f t="shared" si="22"/>
        <v>1138.3</v>
      </c>
      <c r="K66" s="122">
        <f t="shared" si="23"/>
        <v>1294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5">
      <c r="A67" s="7" t="s">
        <v>79</v>
      </c>
      <c r="B67" s="228"/>
      <c r="C67" s="102">
        <f>C59</f>
        <v>98.6</v>
      </c>
      <c r="D67" s="65">
        <f t="shared" si="16"/>
        <v>1139.2999999999997</v>
      </c>
      <c r="E67" s="35">
        <f t="shared" si="17"/>
        <v>155.70000000000002</v>
      </c>
      <c r="F67" s="66">
        <f t="shared" si="18"/>
        <v>1294.9999999999998</v>
      </c>
      <c r="G67" s="66">
        <f t="shared" si="19"/>
        <v>1295</v>
      </c>
      <c r="H67" s="66">
        <f t="shared" si="20"/>
        <v>1295</v>
      </c>
      <c r="I67" s="25">
        <f t="shared" si="24"/>
        <v>0</v>
      </c>
      <c r="J67" s="66">
        <f t="shared" si="22"/>
        <v>1139.2999999999997</v>
      </c>
      <c r="K67" s="122">
        <f t="shared" si="23"/>
        <v>1295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5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5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5">
      <c r="A70" s="64" t="s">
        <v>62</v>
      </c>
      <c r="B70" s="68">
        <f>B17</f>
        <v>1040.6999999999998</v>
      </c>
      <c r="C70" s="358">
        <v>59.2</v>
      </c>
      <c r="D70" s="65">
        <f t="shared" ref="D70:D76" si="25">$B$17+C70</f>
        <v>1099.8999999999999</v>
      </c>
      <c r="E70" s="35">
        <f t="shared" ref="E70:E76" si="26">$E$17</f>
        <v>155.70000000000002</v>
      </c>
      <c r="F70" s="66">
        <f t="shared" ref="F70:F76" si="27">D70+E70</f>
        <v>1255.5999999999999</v>
      </c>
      <c r="G70" s="66">
        <f t="shared" ref="G70:G76" si="28">ROUND(((F70*10)+0.4)/10,0)</f>
        <v>1256</v>
      </c>
      <c r="H70" s="66">
        <f t="shared" ref="H70:H76" si="29">IF(FLOOR(G70,1)&lt;1000,FLOOR(G70,1),FLOOR((G70),1))</f>
        <v>1256</v>
      </c>
      <c r="I70" s="67">
        <f t="shared" ref="I70:I76" si="30">H70-F70</f>
        <v>0.40000000000009095</v>
      </c>
      <c r="J70" s="66">
        <f t="shared" ref="J70:J76" si="31">I70+D70</f>
        <v>1100.3</v>
      </c>
      <c r="K70" s="123">
        <f t="shared" ref="K70:K76" si="32">H70</f>
        <v>1256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5">
      <c r="A71" s="64" t="s">
        <v>63</v>
      </c>
      <c r="B71" s="227"/>
      <c r="C71" s="358">
        <v>80.5</v>
      </c>
      <c r="D71" s="65">
        <f>$B$17+C71</f>
        <v>1121.1999999999998</v>
      </c>
      <c r="E71" s="35">
        <f t="shared" si="26"/>
        <v>155.70000000000002</v>
      </c>
      <c r="F71" s="66">
        <f t="shared" si="27"/>
        <v>1276.8999999999999</v>
      </c>
      <c r="G71" s="66">
        <f t="shared" si="28"/>
        <v>1277</v>
      </c>
      <c r="H71" s="66">
        <f t="shared" si="29"/>
        <v>1277</v>
      </c>
      <c r="I71" s="67">
        <f>H71-F71</f>
        <v>0.10000000000013642</v>
      </c>
      <c r="J71" s="66">
        <f t="shared" si="31"/>
        <v>1121.3</v>
      </c>
      <c r="K71" s="123">
        <f>H71</f>
        <v>1277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5">
      <c r="A72" s="6" t="s">
        <v>64</v>
      </c>
      <c r="B72" s="228"/>
      <c r="C72" s="358">
        <v>92.1</v>
      </c>
      <c r="D72" s="30">
        <f t="shared" si="25"/>
        <v>1132.7999999999997</v>
      </c>
      <c r="E72" s="35">
        <f t="shared" si="26"/>
        <v>155.70000000000002</v>
      </c>
      <c r="F72" s="35">
        <f t="shared" si="27"/>
        <v>1288.4999999999998</v>
      </c>
      <c r="G72" s="35">
        <f t="shared" si="28"/>
        <v>1289</v>
      </c>
      <c r="H72" s="66">
        <f t="shared" si="29"/>
        <v>1289</v>
      </c>
      <c r="I72" s="25">
        <f t="shared" si="30"/>
        <v>0.50000000000022737</v>
      </c>
      <c r="J72" s="35">
        <f t="shared" si="31"/>
        <v>1133.3</v>
      </c>
      <c r="K72" s="122">
        <f t="shared" si="32"/>
        <v>1289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5">
      <c r="A73" s="6" t="s">
        <v>65</v>
      </c>
      <c r="B73" s="228"/>
      <c r="C73" s="358">
        <v>90.7</v>
      </c>
      <c r="D73" s="30">
        <f t="shared" si="25"/>
        <v>1131.3999999999999</v>
      </c>
      <c r="E73" s="35">
        <f t="shared" si="26"/>
        <v>155.70000000000002</v>
      </c>
      <c r="F73" s="35">
        <f t="shared" si="27"/>
        <v>1287.0999999999999</v>
      </c>
      <c r="G73" s="35">
        <f t="shared" si="28"/>
        <v>1287</v>
      </c>
      <c r="H73" s="66">
        <f t="shared" si="29"/>
        <v>1287</v>
      </c>
      <c r="I73" s="25">
        <f t="shared" si="30"/>
        <v>-9.9999999999909051E-2</v>
      </c>
      <c r="J73" s="35">
        <f t="shared" si="31"/>
        <v>1131.3</v>
      </c>
      <c r="K73" s="122">
        <f t="shared" si="32"/>
        <v>1287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5">
      <c r="A74" s="6" t="s">
        <v>66</v>
      </c>
      <c r="B74" s="228"/>
      <c r="C74" s="358">
        <v>94.7</v>
      </c>
      <c r="D74" s="30">
        <f t="shared" si="25"/>
        <v>1135.3999999999999</v>
      </c>
      <c r="E74" s="35">
        <f t="shared" si="26"/>
        <v>155.70000000000002</v>
      </c>
      <c r="F74" s="35">
        <f t="shared" si="27"/>
        <v>1291.0999999999999</v>
      </c>
      <c r="G74" s="35">
        <f t="shared" si="28"/>
        <v>1291</v>
      </c>
      <c r="H74" s="66">
        <f t="shared" si="29"/>
        <v>1291</v>
      </c>
      <c r="I74" s="25">
        <f t="shared" si="30"/>
        <v>-9.9999999999909051E-2</v>
      </c>
      <c r="J74" s="35">
        <f t="shared" si="31"/>
        <v>1135.3</v>
      </c>
      <c r="K74" s="122">
        <f t="shared" si="32"/>
        <v>1291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5">
      <c r="A75" s="64" t="s">
        <v>67</v>
      </c>
      <c r="B75" s="227"/>
      <c r="C75" s="358">
        <v>94.7</v>
      </c>
      <c r="D75" s="65">
        <f t="shared" si="25"/>
        <v>1135.3999999999999</v>
      </c>
      <c r="E75" s="35">
        <f t="shared" si="26"/>
        <v>155.70000000000002</v>
      </c>
      <c r="F75" s="66">
        <f t="shared" si="27"/>
        <v>1291.0999999999999</v>
      </c>
      <c r="G75" s="66">
        <f t="shared" si="28"/>
        <v>1291</v>
      </c>
      <c r="H75" s="66">
        <f t="shared" si="29"/>
        <v>1291</v>
      </c>
      <c r="I75" s="67">
        <f t="shared" si="30"/>
        <v>-9.9999999999909051E-2</v>
      </c>
      <c r="J75" s="66">
        <f t="shared" si="31"/>
        <v>1135.3</v>
      </c>
      <c r="K75" s="123">
        <f t="shared" si="32"/>
        <v>1291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5">
      <c r="A76" s="6" t="s">
        <v>68</v>
      </c>
      <c r="B76" s="228"/>
      <c r="C76" s="358">
        <v>105.2</v>
      </c>
      <c r="D76" s="30">
        <f t="shared" si="25"/>
        <v>1145.8999999999999</v>
      </c>
      <c r="E76" s="35">
        <f t="shared" si="26"/>
        <v>155.70000000000002</v>
      </c>
      <c r="F76" s="35">
        <f t="shared" si="27"/>
        <v>1301.5999999999999</v>
      </c>
      <c r="G76" s="35">
        <f t="shared" si="28"/>
        <v>1302</v>
      </c>
      <c r="H76" s="66">
        <f t="shared" si="29"/>
        <v>1302</v>
      </c>
      <c r="I76" s="25">
        <f t="shared" si="30"/>
        <v>0.40000000000009095</v>
      </c>
      <c r="J76" s="35">
        <f t="shared" si="31"/>
        <v>1146.3</v>
      </c>
      <c r="K76" s="122">
        <f t="shared" si="32"/>
        <v>1302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8" thickBot="1" x14ac:dyDescent="0.3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5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90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8" thickBot="1" x14ac:dyDescent="0.3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90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5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90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5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90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5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90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5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90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5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90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5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90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5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90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5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5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5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02 SEPTEMBER 2015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5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5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5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5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5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5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5">
      <c r="A96" s="9" t="s">
        <v>25</v>
      </c>
      <c r="B96" s="161">
        <f>1217.6+36-0.2+20-3-14-15-22+31-0-0.2-67-4-5-45+2.5+0.3+0.9-0.5-80-123-93+96+30.5+50+0.4+79+0+47+41-51-74+0.4</f>
        <v>1055.6999999999998</v>
      </c>
      <c r="C96" s="101">
        <f t="shared" ref="C96:C112" si="33">C17</f>
        <v>2.6</v>
      </c>
      <c r="D96" s="23">
        <f t="shared" ref="D96:D101" si="34">$B$96+C96</f>
        <v>1058.2999999999997</v>
      </c>
      <c r="E96" s="36">
        <f t="shared" ref="E96:E112" si="35">$E$17</f>
        <v>155.70000000000002</v>
      </c>
      <c r="F96" s="36">
        <f t="shared" ref="F96:F112" si="36">D96+E96</f>
        <v>1213.9999999999998</v>
      </c>
      <c r="G96" s="36">
        <f t="shared" ref="G96:G112" si="37">ROUND(((F96*10)+0.4)/10,0)</f>
        <v>1214</v>
      </c>
      <c r="H96" s="36">
        <f>IF(FLOOR(G96,1)&lt;1000,FLOOR(G96,1),FLOOR((G96),1))</f>
        <v>1214</v>
      </c>
      <c r="I96" s="36">
        <f t="shared" ref="I96:I155" si="38">H96-F96</f>
        <v>0</v>
      </c>
      <c r="J96" s="36">
        <f t="shared" ref="J96:J112" si="39">I96+D96</f>
        <v>1058.2999999999997</v>
      </c>
      <c r="K96" s="56">
        <f t="shared" ref="K96:K112" si="40">H96</f>
        <v>1214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5">
      <c r="A97" s="6" t="s">
        <v>26</v>
      </c>
      <c r="B97" s="228"/>
      <c r="C97" s="180">
        <f t="shared" si="33"/>
        <v>6.8</v>
      </c>
      <c r="D97" s="21">
        <f t="shared" si="34"/>
        <v>1062.4999999999998</v>
      </c>
      <c r="E97" s="35">
        <f t="shared" si="35"/>
        <v>155.70000000000002</v>
      </c>
      <c r="F97" s="38">
        <f t="shared" si="36"/>
        <v>1218.1999999999998</v>
      </c>
      <c r="G97" s="38">
        <f t="shared" si="37"/>
        <v>1218</v>
      </c>
      <c r="H97" s="38">
        <f t="shared" ref="H97:H112" si="41">IF(FLOOR(G97,1)&lt;1000,FLOOR(G97,1),FLOOR((G97),1))</f>
        <v>1218</v>
      </c>
      <c r="I97" s="50">
        <f t="shared" si="38"/>
        <v>-0.1999999999998181</v>
      </c>
      <c r="J97" s="38">
        <f t="shared" si="39"/>
        <v>1062.3</v>
      </c>
      <c r="K97" s="55">
        <f t="shared" si="40"/>
        <v>1218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5">
      <c r="A98" s="6" t="s">
        <v>27</v>
      </c>
      <c r="B98" s="228"/>
      <c r="C98" s="102">
        <f t="shared" si="33"/>
        <v>10.5</v>
      </c>
      <c r="D98" s="21">
        <f t="shared" si="34"/>
        <v>1066.1999999999998</v>
      </c>
      <c r="E98" s="35">
        <f t="shared" si="35"/>
        <v>155.70000000000002</v>
      </c>
      <c r="F98" s="38">
        <f t="shared" si="36"/>
        <v>1221.8999999999999</v>
      </c>
      <c r="G98" s="38">
        <f t="shared" si="37"/>
        <v>1222</v>
      </c>
      <c r="H98" s="38">
        <f t="shared" si="41"/>
        <v>1222</v>
      </c>
      <c r="I98" s="50">
        <f t="shared" si="38"/>
        <v>0.10000000000013642</v>
      </c>
      <c r="J98" s="38">
        <f t="shared" si="39"/>
        <v>1066.3</v>
      </c>
      <c r="K98" s="55">
        <f t="shared" si="40"/>
        <v>1222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5">
      <c r="A99" s="6" t="s">
        <v>28</v>
      </c>
      <c r="B99" s="228"/>
      <c r="C99" s="102">
        <f t="shared" si="33"/>
        <v>15.5</v>
      </c>
      <c r="D99" s="21">
        <f t="shared" si="34"/>
        <v>1071.1999999999998</v>
      </c>
      <c r="E99" s="35">
        <f t="shared" si="35"/>
        <v>155.70000000000002</v>
      </c>
      <c r="F99" s="38">
        <f t="shared" si="36"/>
        <v>1226.8999999999999</v>
      </c>
      <c r="G99" s="38">
        <f t="shared" si="37"/>
        <v>1227</v>
      </c>
      <c r="H99" s="38">
        <f t="shared" si="41"/>
        <v>1227</v>
      </c>
      <c r="I99" s="50">
        <f t="shared" si="38"/>
        <v>0.10000000000013642</v>
      </c>
      <c r="J99" s="38">
        <f t="shared" si="39"/>
        <v>1071.3</v>
      </c>
      <c r="K99" s="55">
        <f t="shared" si="40"/>
        <v>1227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5">
      <c r="A100" s="6" t="s">
        <v>29</v>
      </c>
      <c r="B100" s="228"/>
      <c r="C100" s="102">
        <f t="shared" si="33"/>
        <v>22.4</v>
      </c>
      <c r="D100" s="21">
        <f t="shared" si="34"/>
        <v>1078.0999999999999</v>
      </c>
      <c r="E100" s="35">
        <f t="shared" si="35"/>
        <v>155.70000000000002</v>
      </c>
      <c r="F100" s="38">
        <f t="shared" si="36"/>
        <v>1233.8</v>
      </c>
      <c r="G100" s="38">
        <f t="shared" si="37"/>
        <v>1234</v>
      </c>
      <c r="H100" s="38">
        <f t="shared" si="41"/>
        <v>1234</v>
      </c>
      <c r="I100" s="50">
        <f t="shared" si="38"/>
        <v>0.20000000000004547</v>
      </c>
      <c r="J100" s="38">
        <f t="shared" si="39"/>
        <v>1078.3</v>
      </c>
      <c r="K100" s="55">
        <f t="shared" si="40"/>
        <v>1234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5">
      <c r="A101" s="6" t="s">
        <v>30</v>
      </c>
      <c r="B101" s="228"/>
      <c r="C101" s="102">
        <f t="shared" si="33"/>
        <v>32.4</v>
      </c>
      <c r="D101" s="21">
        <f t="shared" si="34"/>
        <v>1088.0999999999999</v>
      </c>
      <c r="E101" s="35">
        <f t="shared" si="35"/>
        <v>155.70000000000002</v>
      </c>
      <c r="F101" s="38">
        <f t="shared" si="36"/>
        <v>1243.8</v>
      </c>
      <c r="G101" s="38">
        <f t="shared" si="37"/>
        <v>1244</v>
      </c>
      <c r="H101" s="38">
        <f t="shared" si="41"/>
        <v>1244</v>
      </c>
      <c r="I101" s="51">
        <f t="shared" si="38"/>
        <v>0.20000000000004547</v>
      </c>
      <c r="J101" s="42">
        <f t="shared" si="39"/>
        <v>1088.3</v>
      </c>
      <c r="K101" s="59">
        <f t="shared" si="40"/>
        <v>1244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5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1106.9999999999998</v>
      </c>
      <c r="E102" s="35">
        <f t="shared" si="35"/>
        <v>155.70000000000002</v>
      </c>
      <c r="F102" s="38">
        <f t="shared" si="36"/>
        <v>1262.6999999999998</v>
      </c>
      <c r="G102" s="38">
        <f t="shared" si="37"/>
        <v>1263</v>
      </c>
      <c r="H102" s="38">
        <f t="shared" si="41"/>
        <v>1263</v>
      </c>
      <c r="I102" s="51">
        <f t="shared" si="38"/>
        <v>0.3000000000001819</v>
      </c>
      <c r="J102" s="42">
        <f t="shared" si="39"/>
        <v>1107.3</v>
      </c>
      <c r="K102" s="59">
        <f t="shared" si="40"/>
        <v>1263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5">
      <c r="A103" s="6" t="s">
        <v>32</v>
      </c>
      <c r="B103" s="228"/>
      <c r="C103" s="102">
        <f t="shared" si="33"/>
        <v>58.2</v>
      </c>
      <c r="D103" s="21">
        <f t="shared" si="42"/>
        <v>1123.8999999999999</v>
      </c>
      <c r="E103" s="35">
        <f t="shared" si="35"/>
        <v>155.70000000000002</v>
      </c>
      <c r="F103" s="38">
        <f t="shared" si="36"/>
        <v>1279.5999999999999</v>
      </c>
      <c r="G103" s="38">
        <f t="shared" si="37"/>
        <v>1280</v>
      </c>
      <c r="H103" s="38">
        <f t="shared" si="41"/>
        <v>1280</v>
      </c>
      <c r="I103" s="51">
        <f t="shared" si="38"/>
        <v>0.40000000000009095</v>
      </c>
      <c r="J103" s="42">
        <f t="shared" si="39"/>
        <v>1124.3</v>
      </c>
      <c r="K103" s="59">
        <f t="shared" si="40"/>
        <v>1280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5">
      <c r="A104" s="6" t="s">
        <v>33</v>
      </c>
      <c r="B104" s="228"/>
      <c r="C104" s="102">
        <f t="shared" si="33"/>
        <v>76.099999999999994</v>
      </c>
      <c r="D104" s="21">
        <f t="shared" si="42"/>
        <v>1141.7999999999997</v>
      </c>
      <c r="E104" s="35">
        <f t="shared" si="35"/>
        <v>155.70000000000002</v>
      </c>
      <c r="F104" s="38">
        <f t="shared" si="36"/>
        <v>1297.4999999999998</v>
      </c>
      <c r="G104" s="38">
        <f t="shared" si="37"/>
        <v>1298</v>
      </c>
      <c r="H104" s="38">
        <f t="shared" si="41"/>
        <v>1298</v>
      </c>
      <c r="I104" s="51">
        <f t="shared" si="38"/>
        <v>0.50000000000022737</v>
      </c>
      <c r="J104" s="42">
        <f t="shared" si="39"/>
        <v>1142.3</v>
      </c>
      <c r="K104" s="59">
        <f t="shared" si="40"/>
        <v>1298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5">
      <c r="A105" s="6" t="s">
        <v>34</v>
      </c>
      <c r="B105" s="228"/>
      <c r="C105" s="102">
        <f t="shared" si="33"/>
        <v>87.2</v>
      </c>
      <c r="D105" s="21">
        <f t="shared" si="42"/>
        <v>1152.8999999999999</v>
      </c>
      <c r="E105" s="35">
        <f t="shared" si="35"/>
        <v>155.70000000000002</v>
      </c>
      <c r="F105" s="38">
        <f t="shared" si="36"/>
        <v>1308.5999999999999</v>
      </c>
      <c r="G105" s="38">
        <f t="shared" si="37"/>
        <v>1309</v>
      </c>
      <c r="H105" s="38">
        <f t="shared" si="41"/>
        <v>1309</v>
      </c>
      <c r="I105" s="51">
        <f t="shared" si="38"/>
        <v>0.40000000000009095</v>
      </c>
      <c r="J105" s="42">
        <f t="shared" si="39"/>
        <v>1153.3</v>
      </c>
      <c r="K105" s="59">
        <f t="shared" si="40"/>
        <v>1309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5">
      <c r="A106" s="6" t="s">
        <v>35</v>
      </c>
      <c r="B106" s="228"/>
      <c r="C106" s="102">
        <f t="shared" si="33"/>
        <v>92.3</v>
      </c>
      <c r="D106" s="21">
        <f t="shared" si="42"/>
        <v>1157.9999999999998</v>
      </c>
      <c r="E106" s="35">
        <f t="shared" si="35"/>
        <v>155.70000000000002</v>
      </c>
      <c r="F106" s="38">
        <f t="shared" si="36"/>
        <v>1313.6999999999998</v>
      </c>
      <c r="G106" s="38">
        <f t="shared" si="37"/>
        <v>1314</v>
      </c>
      <c r="H106" s="38">
        <f t="shared" si="41"/>
        <v>1314</v>
      </c>
      <c r="I106" s="51">
        <f t="shared" si="38"/>
        <v>0.3000000000001819</v>
      </c>
      <c r="J106" s="42">
        <f t="shared" si="39"/>
        <v>1158.3</v>
      </c>
      <c r="K106" s="59">
        <f t="shared" si="40"/>
        <v>1314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5">
      <c r="A107" s="6" t="s">
        <v>36</v>
      </c>
      <c r="B107" s="228"/>
      <c r="C107" s="102">
        <f t="shared" si="33"/>
        <v>93.6</v>
      </c>
      <c r="D107" s="21">
        <f t="shared" si="42"/>
        <v>1159.2999999999997</v>
      </c>
      <c r="E107" s="35">
        <f t="shared" si="35"/>
        <v>155.70000000000002</v>
      </c>
      <c r="F107" s="38">
        <f t="shared" si="36"/>
        <v>1314.9999999999998</v>
      </c>
      <c r="G107" s="38">
        <f t="shared" si="37"/>
        <v>1315</v>
      </c>
      <c r="H107" s="38">
        <f t="shared" si="41"/>
        <v>1315</v>
      </c>
      <c r="I107" s="51">
        <f t="shared" si="38"/>
        <v>0</v>
      </c>
      <c r="J107" s="42">
        <f t="shared" si="39"/>
        <v>1159.2999999999997</v>
      </c>
      <c r="K107" s="59">
        <f t="shared" si="40"/>
        <v>1315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5">
      <c r="A108" s="6" t="s">
        <v>37</v>
      </c>
      <c r="B108" s="228"/>
      <c r="C108" s="102">
        <f t="shared" si="33"/>
        <v>89.4</v>
      </c>
      <c r="D108" s="21">
        <f t="shared" si="42"/>
        <v>1155.0999999999999</v>
      </c>
      <c r="E108" s="35">
        <f t="shared" si="35"/>
        <v>155.70000000000002</v>
      </c>
      <c r="F108" s="38">
        <f t="shared" si="36"/>
        <v>1310.8</v>
      </c>
      <c r="G108" s="38">
        <f t="shared" si="37"/>
        <v>1311</v>
      </c>
      <c r="H108" s="38">
        <f t="shared" si="41"/>
        <v>1311</v>
      </c>
      <c r="I108" s="51">
        <f t="shared" si="38"/>
        <v>0.20000000000004547</v>
      </c>
      <c r="J108" s="42">
        <f t="shared" si="39"/>
        <v>1155.3</v>
      </c>
      <c r="K108" s="59">
        <f t="shared" si="40"/>
        <v>1311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5">
      <c r="A109" s="6" t="s">
        <v>38</v>
      </c>
      <c r="B109" s="228"/>
      <c r="C109" s="102">
        <f t="shared" si="33"/>
        <v>105.3</v>
      </c>
      <c r="D109" s="21">
        <f t="shared" si="42"/>
        <v>1170.9999999999998</v>
      </c>
      <c r="E109" s="35">
        <f t="shared" si="35"/>
        <v>155.70000000000002</v>
      </c>
      <c r="F109" s="38">
        <f t="shared" si="36"/>
        <v>1326.6999999999998</v>
      </c>
      <c r="G109" s="38">
        <f t="shared" si="37"/>
        <v>1327</v>
      </c>
      <c r="H109" s="38">
        <f t="shared" si="41"/>
        <v>1327</v>
      </c>
      <c r="I109" s="51">
        <f t="shared" si="38"/>
        <v>0.3000000000001819</v>
      </c>
      <c r="J109" s="42">
        <f t="shared" si="39"/>
        <v>1171.3</v>
      </c>
      <c r="K109" s="59">
        <f t="shared" si="40"/>
        <v>1327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5">
      <c r="A110" s="6" t="s">
        <v>39</v>
      </c>
      <c r="B110" s="228"/>
      <c r="C110" s="102">
        <f t="shared" si="33"/>
        <v>112.5</v>
      </c>
      <c r="D110" s="21">
        <f t="shared" si="42"/>
        <v>1178.1999999999998</v>
      </c>
      <c r="E110" s="35">
        <f t="shared" si="35"/>
        <v>155.70000000000002</v>
      </c>
      <c r="F110" s="38">
        <f t="shared" si="36"/>
        <v>1333.8999999999999</v>
      </c>
      <c r="G110" s="38">
        <f t="shared" si="37"/>
        <v>1334</v>
      </c>
      <c r="H110" s="38">
        <f t="shared" si="41"/>
        <v>1334</v>
      </c>
      <c r="I110" s="51">
        <f t="shared" si="38"/>
        <v>0.10000000000013642</v>
      </c>
      <c r="J110" s="42">
        <f t="shared" si="39"/>
        <v>1178.3</v>
      </c>
      <c r="K110" s="59">
        <f t="shared" si="40"/>
        <v>1334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5">
      <c r="A111" s="7" t="s">
        <v>70</v>
      </c>
      <c r="B111" s="228"/>
      <c r="C111" s="102">
        <f t="shared" si="33"/>
        <v>41.3</v>
      </c>
      <c r="D111" s="21">
        <f>$B$96+C111</f>
        <v>1096.9999999999998</v>
      </c>
      <c r="E111" s="35">
        <f t="shared" si="35"/>
        <v>155.70000000000002</v>
      </c>
      <c r="F111" s="38">
        <f t="shared" si="36"/>
        <v>1252.6999999999998</v>
      </c>
      <c r="G111" s="38">
        <f t="shared" si="37"/>
        <v>1253</v>
      </c>
      <c r="H111" s="38">
        <f t="shared" si="41"/>
        <v>1253</v>
      </c>
      <c r="I111" s="51">
        <f t="shared" si="38"/>
        <v>0.3000000000001819</v>
      </c>
      <c r="J111" s="42">
        <f t="shared" si="39"/>
        <v>1097.3</v>
      </c>
      <c r="K111" s="59">
        <f t="shared" si="40"/>
        <v>1253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5">
      <c r="A112" s="7" t="s">
        <v>71</v>
      </c>
      <c r="B112" s="228"/>
      <c r="C112" s="102">
        <f t="shared" si="33"/>
        <v>112.5</v>
      </c>
      <c r="D112" s="21">
        <f>$B$96+C112</f>
        <v>1168.1999999999998</v>
      </c>
      <c r="E112" s="35">
        <f t="shared" si="35"/>
        <v>155.70000000000002</v>
      </c>
      <c r="F112" s="38">
        <f t="shared" si="36"/>
        <v>1323.8999999999999</v>
      </c>
      <c r="G112" s="38">
        <f t="shared" si="37"/>
        <v>1324</v>
      </c>
      <c r="H112" s="38">
        <f t="shared" si="41"/>
        <v>1324</v>
      </c>
      <c r="I112" s="51">
        <f t="shared" si="38"/>
        <v>0.10000000000013642</v>
      </c>
      <c r="J112" s="42">
        <f t="shared" si="39"/>
        <v>1168.3</v>
      </c>
      <c r="K112" s="59">
        <f t="shared" si="40"/>
        <v>1324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5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5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5">
      <c r="A115" s="6" t="s">
        <v>40</v>
      </c>
      <c r="B115" s="21">
        <f>B96</f>
        <v>1055.6999999999998</v>
      </c>
      <c r="C115" s="102">
        <f t="shared" ref="C115:C123" si="43">C36</f>
        <v>16.100000000000001</v>
      </c>
      <c r="D115" s="21">
        <f t="shared" ref="D115:D123" si="44">$B$96+C115</f>
        <v>1071.7999999999997</v>
      </c>
      <c r="E115" s="35">
        <f t="shared" ref="E115:E123" si="45">$E$17</f>
        <v>155.70000000000002</v>
      </c>
      <c r="F115" s="38">
        <f t="shared" ref="F115:F123" si="46">D115+E115</f>
        <v>1227.4999999999998</v>
      </c>
      <c r="G115" s="38">
        <f t="shared" ref="G115:G123" si="47">ROUND(((F115*10)+0.4)/10,0)</f>
        <v>1228</v>
      </c>
      <c r="H115" s="38">
        <f t="shared" ref="H115:H123" si="48">IF(FLOOR(G115,1)&lt;1000,FLOOR(G115,1),FLOOR((G115),1))</f>
        <v>1228</v>
      </c>
      <c r="I115" s="51">
        <f t="shared" si="38"/>
        <v>0.50000000000022737</v>
      </c>
      <c r="J115" s="42">
        <f t="shared" ref="J115:J123" si="49">I115+D115</f>
        <v>1072.3</v>
      </c>
      <c r="K115" s="59">
        <f t="shared" ref="K115:K123" si="50">H115</f>
        <v>1228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5">
      <c r="A116" s="107" t="s">
        <v>98</v>
      </c>
      <c r="B116" s="21"/>
      <c r="C116" s="102">
        <f t="shared" si="43"/>
        <v>25.4</v>
      </c>
      <c r="D116" s="21">
        <f>$B$96+C116</f>
        <v>1081.0999999999999</v>
      </c>
      <c r="E116" s="35">
        <f t="shared" si="45"/>
        <v>155.70000000000002</v>
      </c>
      <c r="F116" s="38">
        <f>D116+E116</f>
        <v>1236.8</v>
      </c>
      <c r="G116" s="38">
        <f>ROUND(((F116*10)+0.4)/10,0)</f>
        <v>1237</v>
      </c>
      <c r="H116" s="38">
        <f t="shared" si="48"/>
        <v>1237</v>
      </c>
      <c r="I116" s="51">
        <f>H116-F116</f>
        <v>0.20000000000004547</v>
      </c>
      <c r="J116" s="42">
        <f>I116+D116</f>
        <v>1081.3</v>
      </c>
      <c r="K116" s="59">
        <f>H116</f>
        <v>1237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5">
      <c r="A117" s="6" t="s">
        <v>41</v>
      </c>
      <c r="B117" s="228"/>
      <c r="C117" s="102">
        <f t="shared" si="43"/>
        <v>20</v>
      </c>
      <c r="D117" s="21">
        <f t="shared" si="44"/>
        <v>1075.6999999999998</v>
      </c>
      <c r="E117" s="35">
        <f t="shared" si="45"/>
        <v>155.70000000000002</v>
      </c>
      <c r="F117" s="38">
        <f t="shared" si="46"/>
        <v>1231.3999999999999</v>
      </c>
      <c r="G117" s="38">
        <f t="shared" si="47"/>
        <v>1231</v>
      </c>
      <c r="H117" s="38">
        <f t="shared" si="48"/>
        <v>1231</v>
      </c>
      <c r="I117" s="51">
        <f t="shared" si="38"/>
        <v>-0.39999999999986358</v>
      </c>
      <c r="J117" s="42">
        <f t="shared" si="49"/>
        <v>1075.3</v>
      </c>
      <c r="K117" s="59">
        <f t="shared" si="50"/>
        <v>1231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5">
      <c r="A118" s="6" t="s">
        <v>42</v>
      </c>
      <c r="B118" s="228"/>
      <c r="C118" s="102">
        <f t="shared" si="43"/>
        <v>28.5</v>
      </c>
      <c r="D118" s="21">
        <f t="shared" si="44"/>
        <v>1084.1999999999998</v>
      </c>
      <c r="E118" s="35">
        <f t="shared" si="45"/>
        <v>155.70000000000002</v>
      </c>
      <c r="F118" s="38">
        <f t="shared" si="46"/>
        <v>1239.8999999999999</v>
      </c>
      <c r="G118" s="38">
        <f t="shared" si="47"/>
        <v>1240</v>
      </c>
      <c r="H118" s="38">
        <f t="shared" si="48"/>
        <v>1240</v>
      </c>
      <c r="I118" s="51">
        <f t="shared" si="38"/>
        <v>0.10000000000013642</v>
      </c>
      <c r="J118" s="42">
        <f t="shared" si="49"/>
        <v>1084.3</v>
      </c>
      <c r="K118" s="59">
        <f t="shared" si="50"/>
        <v>1240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5">
      <c r="A119" s="6" t="s">
        <v>43</v>
      </c>
      <c r="B119" s="228"/>
      <c r="C119" s="102">
        <f t="shared" si="43"/>
        <v>39.1</v>
      </c>
      <c r="D119" s="21">
        <f t="shared" si="44"/>
        <v>1094.7999999999997</v>
      </c>
      <c r="E119" s="35">
        <f t="shared" si="45"/>
        <v>155.70000000000002</v>
      </c>
      <c r="F119" s="38">
        <f t="shared" si="46"/>
        <v>1250.4999999999998</v>
      </c>
      <c r="G119" s="38">
        <f t="shared" si="47"/>
        <v>1251</v>
      </c>
      <c r="H119" s="38">
        <f t="shared" si="48"/>
        <v>1251</v>
      </c>
      <c r="I119" s="51">
        <f t="shared" si="38"/>
        <v>0.50000000000022737</v>
      </c>
      <c r="J119" s="42">
        <f t="shared" si="49"/>
        <v>1095.3</v>
      </c>
      <c r="K119" s="59">
        <f t="shared" si="50"/>
        <v>1251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5">
      <c r="A120" s="6" t="s">
        <v>44</v>
      </c>
      <c r="B120" s="228"/>
      <c r="C120" s="102">
        <f t="shared" si="43"/>
        <v>36.799999999999997</v>
      </c>
      <c r="D120" s="21">
        <f t="shared" si="44"/>
        <v>1092.4999999999998</v>
      </c>
      <c r="E120" s="35">
        <f t="shared" si="45"/>
        <v>155.70000000000002</v>
      </c>
      <c r="F120" s="38">
        <f t="shared" si="46"/>
        <v>1248.1999999999998</v>
      </c>
      <c r="G120" s="38">
        <f t="shared" si="47"/>
        <v>1248</v>
      </c>
      <c r="H120" s="38">
        <f t="shared" si="48"/>
        <v>1248</v>
      </c>
      <c r="I120" s="51">
        <f t="shared" si="38"/>
        <v>-0.1999999999998181</v>
      </c>
      <c r="J120" s="42">
        <f t="shared" si="49"/>
        <v>1092.3</v>
      </c>
      <c r="K120" s="59">
        <f t="shared" si="50"/>
        <v>1248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5">
      <c r="A121" s="6" t="s">
        <v>45</v>
      </c>
      <c r="B121" s="228"/>
      <c r="C121" s="102">
        <f t="shared" si="43"/>
        <v>46.6</v>
      </c>
      <c r="D121" s="21">
        <f t="shared" si="44"/>
        <v>1102.2999999999997</v>
      </c>
      <c r="E121" s="35">
        <f t="shared" si="45"/>
        <v>155.70000000000002</v>
      </c>
      <c r="F121" s="38">
        <f t="shared" si="46"/>
        <v>1257.9999999999998</v>
      </c>
      <c r="G121" s="38">
        <f t="shared" si="47"/>
        <v>1258</v>
      </c>
      <c r="H121" s="38">
        <f t="shared" si="48"/>
        <v>1258</v>
      </c>
      <c r="I121" s="51">
        <f t="shared" si="38"/>
        <v>0</v>
      </c>
      <c r="J121" s="42">
        <f t="shared" si="49"/>
        <v>1102.2999999999997</v>
      </c>
      <c r="K121" s="59">
        <f t="shared" si="50"/>
        <v>1258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5">
      <c r="A122" s="6" t="s">
        <v>46</v>
      </c>
      <c r="B122" s="228"/>
      <c r="C122" s="102">
        <f t="shared" si="43"/>
        <v>50.4</v>
      </c>
      <c r="D122" s="21">
        <f t="shared" si="44"/>
        <v>1106.0999999999999</v>
      </c>
      <c r="E122" s="35">
        <f t="shared" si="45"/>
        <v>155.70000000000002</v>
      </c>
      <c r="F122" s="38">
        <f t="shared" si="46"/>
        <v>1261.8</v>
      </c>
      <c r="G122" s="38">
        <f t="shared" si="47"/>
        <v>1262</v>
      </c>
      <c r="H122" s="38">
        <f t="shared" si="48"/>
        <v>1262</v>
      </c>
      <c r="I122" s="51">
        <f t="shared" si="38"/>
        <v>0.20000000000004547</v>
      </c>
      <c r="J122" s="42">
        <f t="shared" si="49"/>
        <v>1106.3</v>
      </c>
      <c r="K122" s="59">
        <f t="shared" si="50"/>
        <v>1262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5">
      <c r="A123" s="6" t="s">
        <v>47</v>
      </c>
      <c r="B123" s="228"/>
      <c r="C123" s="102">
        <f t="shared" si="43"/>
        <v>58.9</v>
      </c>
      <c r="D123" s="21">
        <f t="shared" si="44"/>
        <v>1114.5999999999999</v>
      </c>
      <c r="E123" s="35">
        <f t="shared" si="45"/>
        <v>155.70000000000002</v>
      </c>
      <c r="F123" s="38">
        <f t="shared" si="46"/>
        <v>1270.3</v>
      </c>
      <c r="G123" s="38">
        <f t="shared" si="47"/>
        <v>1270</v>
      </c>
      <c r="H123" s="38">
        <f t="shared" si="48"/>
        <v>1270</v>
      </c>
      <c r="I123" s="51">
        <f t="shared" si="38"/>
        <v>-0.29999999999995453</v>
      </c>
      <c r="J123" s="42">
        <f t="shared" si="49"/>
        <v>1114.3</v>
      </c>
      <c r="K123" s="59">
        <f t="shared" si="50"/>
        <v>1270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5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5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5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1065.8999999999999</v>
      </c>
      <c r="E126" s="35">
        <f t="shared" ref="E126:E146" si="52">$E$17</f>
        <v>155.70000000000002</v>
      </c>
      <c r="F126" s="38">
        <f t="shared" ref="F126:F146" si="53">D126+E126</f>
        <v>1221.5999999999999</v>
      </c>
      <c r="G126" s="38">
        <f t="shared" ref="G126:G146" si="54">ROUND(((F126*10)+0.4)/10,0)</f>
        <v>1222</v>
      </c>
      <c r="H126" s="38">
        <f t="shared" ref="H126:H146" si="55">IF(FLOOR(G126,1)&lt;1000,FLOOR(G126,1),FLOOR((G126),1))</f>
        <v>1222</v>
      </c>
      <c r="I126" s="51">
        <f t="shared" si="38"/>
        <v>0.40000000000009095</v>
      </c>
      <c r="J126" s="42">
        <f t="shared" ref="J126:J146" si="56">I126+D126</f>
        <v>1066.3</v>
      </c>
      <c r="K126" s="59">
        <f t="shared" ref="K126:K146" si="57">H126</f>
        <v>1222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5">
      <c r="A127" s="64" t="s">
        <v>49</v>
      </c>
      <c r="B127" s="227"/>
      <c r="C127" s="102">
        <f t="shared" si="51"/>
        <v>25.6</v>
      </c>
      <c r="D127" s="68">
        <f>$B$96+C127</f>
        <v>1081.2999999999997</v>
      </c>
      <c r="E127" s="35">
        <f t="shared" si="52"/>
        <v>155.70000000000002</v>
      </c>
      <c r="F127" s="42">
        <f t="shared" si="53"/>
        <v>1236.9999999999998</v>
      </c>
      <c r="G127" s="42">
        <f t="shared" si="54"/>
        <v>1237</v>
      </c>
      <c r="H127" s="38">
        <f t="shared" si="55"/>
        <v>1237</v>
      </c>
      <c r="I127" s="51">
        <f>H127-F127</f>
        <v>0</v>
      </c>
      <c r="J127" s="42">
        <f t="shared" si="56"/>
        <v>1081.2999999999997</v>
      </c>
      <c r="K127" s="59">
        <f t="shared" si="57"/>
        <v>1237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5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1098.0999999999999</v>
      </c>
      <c r="E128" s="35">
        <f t="shared" si="52"/>
        <v>155.70000000000002</v>
      </c>
      <c r="F128" s="38">
        <f t="shared" si="53"/>
        <v>1253.8</v>
      </c>
      <c r="G128" s="38">
        <f t="shared" si="54"/>
        <v>1254</v>
      </c>
      <c r="H128" s="38">
        <f t="shared" si="55"/>
        <v>1254</v>
      </c>
      <c r="I128" s="51">
        <f t="shared" si="38"/>
        <v>0.20000000000004547</v>
      </c>
      <c r="J128" s="42">
        <f t="shared" si="56"/>
        <v>1098.3</v>
      </c>
      <c r="K128" s="59">
        <f t="shared" si="57"/>
        <v>1254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5">
      <c r="A129" s="6" t="s">
        <v>51</v>
      </c>
      <c r="B129" s="228"/>
      <c r="C129" s="103">
        <f t="shared" si="51"/>
        <v>37.700000000000003</v>
      </c>
      <c r="D129" s="21">
        <f t="shared" si="58"/>
        <v>1103.3999999999999</v>
      </c>
      <c r="E129" s="35">
        <f t="shared" si="52"/>
        <v>155.70000000000002</v>
      </c>
      <c r="F129" s="38">
        <f t="shared" si="53"/>
        <v>1259.0999999999999</v>
      </c>
      <c r="G129" s="38">
        <f t="shared" si="54"/>
        <v>1259</v>
      </c>
      <c r="H129" s="38">
        <f t="shared" si="55"/>
        <v>1259</v>
      </c>
      <c r="I129" s="51">
        <f t="shared" si="38"/>
        <v>-9.9999999999909051E-2</v>
      </c>
      <c r="J129" s="42">
        <f t="shared" si="56"/>
        <v>1103.3</v>
      </c>
      <c r="K129" s="59">
        <f t="shared" si="57"/>
        <v>1259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5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1100.9999999999998</v>
      </c>
      <c r="E130" s="36">
        <f t="shared" si="52"/>
        <v>155.70000000000002</v>
      </c>
      <c r="F130" s="36">
        <f t="shared" si="53"/>
        <v>1256.6999999999998</v>
      </c>
      <c r="G130" s="36">
        <f t="shared" si="54"/>
        <v>1257</v>
      </c>
      <c r="H130" s="36">
        <f t="shared" si="55"/>
        <v>1257</v>
      </c>
      <c r="I130" s="53">
        <f t="shared" si="38"/>
        <v>0.3000000000001819</v>
      </c>
      <c r="J130" s="45">
        <f t="shared" si="56"/>
        <v>1101.3</v>
      </c>
      <c r="K130" s="62">
        <f t="shared" si="57"/>
        <v>1257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5">
      <c r="A131" s="6" t="s">
        <v>54</v>
      </c>
      <c r="B131" s="228"/>
      <c r="C131" s="180">
        <f t="shared" si="51"/>
        <v>47.1</v>
      </c>
      <c r="D131" s="21">
        <f t="shared" si="58"/>
        <v>1112.7999999999997</v>
      </c>
      <c r="E131" s="35">
        <f t="shared" si="52"/>
        <v>155.70000000000002</v>
      </c>
      <c r="F131" s="38">
        <f t="shared" si="53"/>
        <v>1268.4999999999998</v>
      </c>
      <c r="G131" s="38">
        <f t="shared" si="54"/>
        <v>1269</v>
      </c>
      <c r="H131" s="38">
        <f t="shared" si="55"/>
        <v>1269</v>
      </c>
      <c r="I131" s="50">
        <f>H131-F131</f>
        <v>0.50000000000022737</v>
      </c>
      <c r="J131" s="42">
        <f t="shared" si="56"/>
        <v>1113.3</v>
      </c>
      <c r="K131" s="55">
        <f t="shared" si="57"/>
        <v>1269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5">
      <c r="A132" s="6" t="s">
        <v>55</v>
      </c>
      <c r="B132" s="228"/>
      <c r="C132" s="102">
        <f t="shared" si="51"/>
        <v>62.9</v>
      </c>
      <c r="D132" s="21">
        <f t="shared" si="58"/>
        <v>1128.5999999999999</v>
      </c>
      <c r="E132" s="35">
        <f t="shared" si="52"/>
        <v>155.70000000000002</v>
      </c>
      <c r="F132" s="38">
        <f t="shared" si="53"/>
        <v>1284.3</v>
      </c>
      <c r="G132" s="38">
        <f t="shared" si="54"/>
        <v>1284</v>
      </c>
      <c r="H132" s="38">
        <f t="shared" si="55"/>
        <v>1284</v>
      </c>
      <c r="I132" s="50">
        <f t="shared" ref="I132:I146" si="59">H132-F132</f>
        <v>-0.29999999999995453</v>
      </c>
      <c r="J132" s="42">
        <f t="shared" si="56"/>
        <v>1128.3</v>
      </c>
      <c r="K132" s="55">
        <f t="shared" si="57"/>
        <v>1284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5">
      <c r="A133" s="6" t="s">
        <v>56</v>
      </c>
      <c r="B133" s="228"/>
      <c r="C133" s="102">
        <f t="shared" si="51"/>
        <v>69</v>
      </c>
      <c r="D133" s="21">
        <f t="shared" si="58"/>
        <v>1134.6999999999998</v>
      </c>
      <c r="E133" s="35">
        <f t="shared" si="52"/>
        <v>155.70000000000002</v>
      </c>
      <c r="F133" s="38">
        <f t="shared" si="53"/>
        <v>1290.3999999999999</v>
      </c>
      <c r="G133" s="38">
        <f t="shared" si="54"/>
        <v>1290</v>
      </c>
      <c r="H133" s="38">
        <f t="shared" si="55"/>
        <v>1290</v>
      </c>
      <c r="I133" s="50">
        <f t="shared" si="59"/>
        <v>-0.39999999999986358</v>
      </c>
      <c r="J133" s="42">
        <f t="shared" si="56"/>
        <v>1134.3</v>
      </c>
      <c r="K133" s="55">
        <f t="shared" si="57"/>
        <v>1290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5">
      <c r="A134" s="6" t="s">
        <v>57</v>
      </c>
      <c r="B134" s="228"/>
      <c r="C134" s="102">
        <f t="shared" si="51"/>
        <v>82.1</v>
      </c>
      <c r="D134" s="21">
        <f t="shared" si="58"/>
        <v>1147.7999999999997</v>
      </c>
      <c r="E134" s="35">
        <f t="shared" si="52"/>
        <v>155.70000000000002</v>
      </c>
      <c r="F134" s="38">
        <f t="shared" si="53"/>
        <v>1303.4999999999998</v>
      </c>
      <c r="G134" s="38">
        <f t="shared" si="54"/>
        <v>1304</v>
      </c>
      <c r="H134" s="38">
        <f t="shared" si="55"/>
        <v>1304</v>
      </c>
      <c r="I134" s="50">
        <f t="shared" si="59"/>
        <v>0.50000000000022737</v>
      </c>
      <c r="J134" s="42">
        <f t="shared" si="56"/>
        <v>1148.3</v>
      </c>
      <c r="K134" s="55">
        <f t="shared" si="57"/>
        <v>1304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5">
      <c r="A135" s="6" t="s">
        <v>58</v>
      </c>
      <c r="B135" s="228"/>
      <c r="C135" s="102">
        <f t="shared" si="51"/>
        <v>97.8</v>
      </c>
      <c r="D135" s="21">
        <f t="shared" si="58"/>
        <v>1163.4999999999998</v>
      </c>
      <c r="E135" s="35">
        <f t="shared" si="52"/>
        <v>155.70000000000002</v>
      </c>
      <c r="F135" s="38">
        <f t="shared" si="53"/>
        <v>1319.1999999999998</v>
      </c>
      <c r="G135" s="38">
        <f t="shared" si="54"/>
        <v>1319</v>
      </c>
      <c r="H135" s="38">
        <f t="shared" si="55"/>
        <v>1319</v>
      </c>
      <c r="I135" s="50">
        <f t="shared" si="59"/>
        <v>-0.1999999999998181</v>
      </c>
      <c r="J135" s="42">
        <f t="shared" si="56"/>
        <v>1163.3</v>
      </c>
      <c r="K135" s="55">
        <f t="shared" si="57"/>
        <v>1319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5">
      <c r="A136" s="6" t="s">
        <v>59</v>
      </c>
      <c r="B136" s="228"/>
      <c r="C136" s="102">
        <f t="shared" si="51"/>
        <v>85.7</v>
      </c>
      <c r="D136" s="21">
        <f t="shared" si="58"/>
        <v>1151.3999999999999</v>
      </c>
      <c r="E136" s="35">
        <f t="shared" si="52"/>
        <v>155.70000000000002</v>
      </c>
      <c r="F136" s="38">
        <f t="shared" si="53"/>
        <v>1307.0999999999999</v>
      </c>
      <c r="G136" s="38">
        <f t="shared" si="54"/>
        <v>1307</v>
      </c>
      <c r="H136" s="38">
        <f t="shared" si="55"/>
        <v>1307</v>
      </c>
      <c r="I136" s="50">
        <f t="shared" si="59"/>
        <v>-9.9999999999909051E-2</v>
      </c>
      <c r="J136" s="42">
        <f t="shared" si="56"/>
        <v>1151.3</v>
      </c>
      <c r="K136" s="55">
        <f t="shared" si="57"/>
        <v>1307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5">
      <c r="A137" s="6" t="s">
        <v>60</v>
      </c>
      <c r="B137" s="228"/>
      <c r="C137" s="102">
        <f t="shared" si="51"/>
        <v>84.6</v>
      </c>
      <c r="D137" s="21">
        <f t="shared" si="58"/>
        <v>1150.2999999999997</v>
      </c>
      <c r="E137" s="35">
        <f t="shared" si="52"/>
        <v>155.70000000000002</v>
      </c>
      <c r="F137" s="38">
        <f t="shared" si="53"/>
        <v>1305.9999999999998</v>
      </c>
      <c r="G137" s="38">
        <f t="shared" si="54"/>
        <v>1306</v>
      </c>
      <c r="H137" s="38">
        <f t="shared" si="55"/>
        <v>1306</v>
      </c>
      <c r="I137" s="50">
        <f t="shared" si="59"/>
        <v>0</v>
      </c>
      <c r="J137" s="42">
        <f t="shared" si="56"/>
        <v>1150.2999999999997</v>
      </c>
      <c r="K137" s="55">
        <f t="shared" si="57"/>
        <v>1306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5">
      <c r="A138" s="6" t="s">
        <v>61</v>
      </c>
      <c r="B138" s="228"/>
      <c r="C138" s="102">
        <f t="shared" si="51"/>
        <v>98.6</v>
      </c>
      <c r="D138" s="21">
        <f t="shared" si="58"/>
        <v>1164.2999999999997</v>
      </c>
      <c r="E138" s="35">
        <f t="shared" si="52"/>
        <v>155.70000000000002</v>
      </c>
      <c r="F138" s="38">
        <f t="shared" si="53"/>
        <v>1319.9999999999998</v>
      </c>
      <c r="G138" s="38">
        <f t="shared" si="54"/>
        <v>1320</v>
      </c>
      <c r="H138" s="38">
        <f t="shared" si="55"/>
        <v>1320</v>
      </c>
      <c r="I138" s="50">
        <f t="shared" si="59"/>
        <v>0</v>
      </c>
      <c r="J138" s="42">
        <f t="shared" si="56"/>
        <v>1164.2999999999997</v>
      </c>
      <c r="K138" s="55">
        <f t="shared" si="57"/>
        <v>1320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5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1088.0999999999999</v>
      </c>
      <c r="E139" s="35">
        <f t="shared" si="52"/>
        <v>155.70000000000002</v>
      </c>
      <c r="F139" s="38">
        <f t="shared" si="53"/>
        <v>1243.8</v>
      </c>
      <c r="G139" s="38">
        <f t="shared" si="54"/>
        <v>1244</v>
      </c>
      <c r="H139" s="38">
        <f t="shared" si="55"/>
        <v>1244</v>
      </c>
      <c r="I139" s="50">
        <f t="shared" si="59"/>
        <v>0.20000000000004547</v>
      </c>
      <c r="J139" s="42">
        <f t="shared" si="56"/>
        <v>1088.3</v>
      </c>
      <c r="K139" s="55">
        <f t="shared" si="57"/>
        <v>1244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5">
      <c r="A140" s="7" t="s">
        <v>73</v>
      </c>
      <c r="B140" s="228"/>
      <c r="C140" s="102">
        <f t="shared" si="51"/>
        <v>37.700000000000003</v>
      </c>
      <c r="D140" s="21">
        <f t="shared" si="60"/>
        <v>1093.3999999999999</v>
      </c>
      <c r="E140" s="35">
        <f t="shared" si="52"/>
        <v>155.70000000000002</v>
      </c>
      <c r="F140" s="38">
        <f t="shared" si="53"/>
        <v>1249.0999999999999</v>
      </c>
      <c r="G140" s="38">
        <f t="shared" si="54"/>
        <v>1249</v>
      </c>
      <c r="H140" s="38">
        <f t="shared" si="55"/>
        <v>1249</v>
      </c>
      <c r="I140" s="50">
        <f t="shared" si="59"/>
        <v>-9.9999999999909051E-2</v>
      </c>
      <c r="J140" s="42">
        <f t="shared" si="56"/>
        <v>1093.3</v>
      </c>
      <c r="K140" s="55">
        <f t="shared" si="57"/>
        <v>1249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5">
      <c r="A141" s="7" t="s">
        <v>74</v>
      </c>
      <c r="B141" s="228"/>
      <c r="C141" s="102">
        <f t="shared" si="51"/>
        <v>47.1</v>
      </c>
      <c r="D141" s="21">
        <f t="shared" si="60"/>
        <v>1102.7999999999997</v>
      </c>
      <c r="E141" s="35">
        <f t="shared" si="52"/>
        <v>155.70000000000002</v>
      </c>
      <c r="F141" s="38">
        <f t="shared" si="53"/>
        <v>1258.4999999999998</v>
      </c>
      <c r="G141" s="38">
        <f t="shared" si="54"/>
        <v>1259</v>
      </c>
      <c r="H141" s="38">
        <f t="shared" si="55"/>
        <v>1259</v>
      </c>
      <c r="I141" s="50">
        <f t="shared" si="59"/>
        <v>0.50000000000022737</v>
      </c>
      <c r="J141" s="42">
        <f t="shared" si="56"/>
        <v>1103.3</v>
      </c>
      <c r="K141" s="55">
        <f t="shared" si="57"/>
        <v>1259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5">
      <c r="A142" s="7" t="s">
        <v>75</v>
      </c>
      <c r="B142" s="228"/>
      <c r="C142" s="102">
        <f t="shared" si="51"/>
        <v>62.9</v>
      </c>
      <c r="D142" s="21">
        <f t="shared" si="60"/>
        <v>1118.5999999999999</v>
      </c>
      <c r="E142" s="35">
        <f t="shared" si="52"/>
        <v>155.70000000000002</v>
      </c>
      <c r="F142" s="38">
        <f t="shared" si="53"/>
        <v>1274.3</v>
      </c>
      <c r="G142" s="38">
        <f t="shared" si="54"/>
        <v>1274</v>
      </c>
      <c r="H142" s="38">
        <f t="shared" si="55"/>
        <v>1274</v>
      </c>
      <c r="I142" s="50">
        <f t="shared" si="59"/>
        <v>-0.29999999999995453</v>
      </c>
      <c r="J142" s="42">
        <f t="shared" si="56"/>
        <v>1118.3</v>
      </c>
      <c r="K142" s="55">
        <f t="shared" si="57"/>
        <v>1274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5">
      <c r="A143" s="7" t="s">
        <v>76</v>
      </c>
      <c r="B143" s="228"/>
      <c r="C143" s="102">
        <f t="shared" si="51"/>
        <v>69</v>
      </c>
      <c r="D143" s="21">
        <f t="shared" si="60"/>
        <v>1124.6999999999998</v>
      </c>
      <c r="E143" s="35">
        <f t="shared" si="52"/>
        <v>155.70000000000002</v>
      </c>
      <c r="F143" s="38">
        <f t="shared" si="53"/>
        <v>1280.3999999999999</v>
      </c>
      <c r="G143" s="38">
        <f t="shared" si="54"/>
        <v>1280</v>
      </c>
      <c r="H143" s="38">
        <f t="shared" si="55"/>
        <v>1280</v>
      </c>
      <c r="I143" s="50">
        <f t="shared" si="59"/>
        <v>-0.39999999999986358</v>
      </c>
      <c r="J143" s="42">
        <f t="shared" si="56"/>
        <v>1124.3</v>
      </c>
      <c r="K143" s="55">
        <f t="shared" si="57"/>
        <v>1280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5">
      <c r="A144" s="7" t="s">
        <v>77</v>
      </c>
      <c r="B144" s="228"/>
      <c r="C144" s="102">
        <f t="shared" si="51"/>
        <v>82.1</v>
      </c>
      <c r="D144" s="21">
        <f t="shared" si="60"/>
        <v>1137.7999999999997</v>
      </c>
      <c r="E144" s="35">
        <f t="shared" si="52"/>
        <v>155.70000000000002</v>
      </c>
      <c r="F144" s="38">
        <f t="shared" si="53"/>
        <v>1293.4999999999998</v>
      </c>
      <c r="G144" s="38">
        <f t="shared" si="54"/>
        <v>1294</v>
      </c>
      <c r="H144" s="38">
        <f t="shared" si="55"/>
        <v>1294</v>
      </c>
      <c r="I144" s="50">
        <f t="shared" si="59"/>
        <v>0.50000000000022737</v>
      </c>
      <c r="J144" s="42">
        <f t="shared" si="56"/>
        <v>1138.3</v>
      </c>
      <c r="K144" s="55">
        <f t="shared" si="57"/>
        <v>1294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5">
      <c r="A145" s="7" t="s">
        <v>78</v>
      </c>
      <c r="B145" s="228"/>
      <c r="C145" s="102">
        <f t="shared" si="51"/>
        <v>97.8</v>
      </c>
      <c r="D145" s="21">
        <f t="shared" si="60"/>
        <v>1153.4999999999998</v>
      </c>
      <c r="E145" s="35">
        <f t="shared" si="52"/>
        <v>155.70000000000002</v>
      </c>
      <c r="F145" s="38">
        <f t="shared" si="53"/>
        <v>1309.1999999999998</v>
      </c>
      <c r="G145" s="38">
        <f t="shared" si="54"/>
        <v>1309</v>
      </c>
      <c r="H145" s="38">
        <f t="shared" si="55"/>
        <v>1309</v>
      </c>
      <c r="I145" s="50">
        <f t="shared" si="59"/>
        <v>-0.1999999999998181</v>
      </c>
      <c r="J145" s="42">
        <f t="shared" si="56"/>
        <v>1153.3</v>
      </c>
      <c r="K145" s="55">
        <f t="shared" si="57"/>
        <v>1309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5">
      <c r="A146" s="7" t="s">
        <v>79</v>
      </c>
      <c r="B146" s="228"/>
      <c r="C146" s="102">
        <f t="shared" si="51"/>
        <v>98.6</v>
      </c>
      <c r="D146" s="21">
        <f t="shared" si="60"/>
        <v>1154.2999999999997</v>
      </c>
      <c r="E146" s="35">
        <f t="shared" si="52"/>
        <v>155.70000000000002</v>
      </c>
      <c r="F146" s="38">
        <f t="shared" si="53"/>
        <v>1309.9999999999998</v>
      </c>
      <c r="G146" s="38">
        <f t="shared" si="54"/>
        <v>1310</v>
      </c>
      <c r="H146" s="38">
        <f t="shared" si="55"/>
        <v>1310</v>
      </c>
      <c r="I146" s="50">
        <f t="shared" si="59"/>
        <v>0</v>
      </c>
      <c r="J146" s="42">
        <f t="shared" si="56"/>
        <v>1154.2999999999997</v>
      </c>
      <c r="K146" s="55">
        <f t="shared" si="57"/>
        <v>1310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5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5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5">
      <c r="A149" s="6" t="s">
        <v>62</v>
      </c>
      <c r="B149" s="21">
        <f>B96</f>
        <v>1055.6999999999998</v>
      </c>
      <c r="C149" s="102">
        <f t="shared" ref="C149:C155" si="61">C70</f>
        <v>59.2</v>
      </c>
      <c r="D149" s="21">
        <f t="shared" ref="D149:D155" si="62">$B$96+C149</f>
        <v>1114.8999999999999</v>
      </c>
      <c r="E149" s="35">
        <f t="shared" ref="E149:E155" si="63">$E$17</f>
        <v>155.70000000000002</v>
      </c>
      <c r="F149" s="38">
        <f t="shared" ref="F149:F155" si="64">D149+E149</f>
        <v>1270.5999999999999</v>
      </c>
      <c r="G149" s="38">
        <f t="shared" ref="G149:G155" si="65">ROUND(((F149*10)+0.4)/10,0)</f>
        <v>1271</v>
      </c>
      <c r="H149" s="38">
        <f t="shared" ref="H149:H155" si="66">IF(FLOOR(G149,1)&lt;1000,FLOOR(G149,1),FLOOR((G149),1))</f>
        <v>1271</v>
      </c>
      <c r="I149" s="51">
        <f t="shared" si="38"/>
        <v>0.40000000000009095</v>
      </c>
      <c r="J149" s="42">
        <f t="shared" ref="J149:J155" si="67">I149+D149</f>
        <v>1115.3</v>
      </c>
      <c r="K149" s="59">
        <f t="shared" ref="K149:K155" si="68">H149</f>
        <v>1271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5">
      <c r="A150" s="6" t="s">
        <v>63</v>
      </c>
      <c r="B150" s="228"/>
      <c r="C150" s="102">
        <f t="shared" si="61"/>
        <v>80.5</v>
      </c>
      <c r="D150" s="21">
        <f t="shared" si="62"/>
        <v>1136.1999999999998</v>
      </c>
      <c r="E150" s="35">
        <f t="shared" si="63"/>
        <v>155.70000000000002</v>
      </c>
      <c r="F150" s="38">
        <f t="shared" si="64"/>
        <v>1291.8999999999999</v>
      </c>
      <c r="G150" s="38">
        <f t="shared" si="65"/>
        <v>1292</v>
      </c>
      <c r="H150" s="38">
        <f t="shared" si="66"/>
        <v>1292</v>
      </c>
      <c r="I150" s="51">
        <f t="shared" si="38"/>
        <v>0.10000000000013642</v>
      </c>
      <c r="J150" s="42">
        <f t="shared" si="67"/>
        <v>1136.3</v>
      </c>
      <c r="K150" s="59">
        <f t="shared" si="68"/>
        <v>1292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5">
      <c r="A151" s="6" t="s">
        <v>64</v>
      </c>
      <c r="B151" s="228"/>
      <c r="C151" s="102">
        <f t="shared" si="61"/>
        <v>92.1</v>
      </c>
      <c r="D151" s="21">
        <f t="shared" si="62"/>
        <v>1147.7999999999997</v>
      </c>
      <c r="E151" s="35">
        <f t="shared" si="63"/>
        <v>155.70000000000002</v>
      </c>
      <c r="F151" s="38">
        <f t="shared" si="64"/>
        <v>1303.4999999999998</v>
      </c>
      <c r="G151" s="38">
        <f t="shared" si="65"/>
        <v>1304</v>
      </c>
      <c r="H151" s="38">
        <f t="shared" si="66"/>
        <v>1304</v>
      </c>
      <c r="I151" s="51">
        <f t="shared" si="38"/>
        <v>0.50000000000022737</v>
      </c>
      <c r="J151" s="42">
        <f t="shared" si="67"/>
        <v>1148.3</v>
      </c>
      <c r="K151" s="59">
        <f t="shared" si="68"/>
        <v>1304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5">
      <c r="A152" s="6" t="s">
        <v>65</v>
      </c>
      <c r="B152" s="228"/>
      <c r="C152" s="102">
        <f t="shared" si="61"/>
        <v>90.7</v>
      </c>
      <c r="D152" s="21">
        <f t="shared" si="62"/>
        <v>1146.3999999999999</v>
      </c>
      <c r="E152" s="35">
        <f t="shared" si="63"/>
        <v>155.70000000000002</v>
      </c>
      <c r="F152" s="38">
        <f t="shared" si="64"/>
        <v>1302.0999999999999</v>
      </c>
      <c r="G152" s="38">
        <f t="shared" si="65"/>
        <v>1302</v>
      </c>
      <c r="H152" s="38">
        <f t="shared" si="66"/>
        <v>1302</v>
      </c>
      <c r="I152" s="51">
        <f t="shared" si="38"/>
        <v>-9.9999999999909051E-2</v>
      </c>
      <c r="J152" s="42">
        <f t="shared" si="67"/>
        <v>1146.3</v>
      </c>
      <c r="K152" s="59">
        <f t="shared" si="68"/>
        <v>1302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5">
      <c r="A153" s="6" t="s">
        <v>66</v>
      </c>
      <c r="B153" s="228"/>
      <c r="C153" s="102">
        <f t="shared" si="61"/>
        <v>94.7</v>
      </c>
      <c r="D153" s="21">
        <f t="shared" si="62"/>
        <v>1150.3999999999999</v>
      </c>
      <c r="E153" s="35">
        <f t="shared" si="63"/>
        <v>155.70000000000002</v>
      </c>
      <c r="F153" s="38">
        <f t="shared" si="64"/>
        <v>1306.0999999999999</v>
      </c>
      <c r="G153" s="38">
        <f t="shared" si="65"/>
        <v>1306</v>
      </c>
      <c r="H153" s="38">
        <f t="shared" si="66"/>
        <v>1306</v>
      </c>
      <c r="I153" s="51">
        <f t="shared" si="38"/>
        <v>-9.9999999999909051E-2</v>
      </c>
      <c r="J153" s="42">
        <f t="shared" si="67"/>
        <v>1150.3</v>
      </c>
      <c r="K153" s="59">
        <f t="shared" si="68"/>
        <v>1306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5">
      <c r="A154" s="6" t="s">
        <v>67</v>
      </c>
      <c r="B154" s="228"/>
      <c r="C154" s="102">
        <f t="shared" si="61"/>
        <v>94.7</v>
      </c>
      <c r="D154" s="21">
        <f t="shared" si="62"/>
        <v>1150.3999999999999</v>
      </c>
      <c r="E154" s="35">
        <f t="shared" si="63"/>
        <v>155.70000000000002</v>
      </c>
      <c r="F154" s="38">
        <f t="shared" si="64"/>
        <v>1306.0999999999999</v>
      </c>
      <c r="G154" s="38">
        <f t="shared" si="65"/>
        <v>1306</v>
      </c>
      <c r="H154" s="38">
        <f t="shared" si="66"/>
        <v>1306</v>
      </c>
      <c r="I154" s="51">
        <f t="shared" si="38"/>
        <v>-9.9999999999909051E-2</v>
      </c>
      <c r="J154" s="42">
        <f t="shared" si="67"/>
        <v>1150.3</v>
      </c>
      <c r="K154" s="59">
        <f t="shared" si="68"/>
        <v>1306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5">
      <c r="A155" s="6" t="s">
        <v>68</v>
      </c>
      <c r="B155" s="228"/>
      <c r="C155" s="102">
        <f t="shared" si="61"/>
        <v>105.2</v>
      </c>
      <c r="D155" s="21">
        <f t="shared" si="62"/>
        <v>1160.8999999999999</v>
      </c>
      <c r="E155" s="35">
        <f t="shared" si="63"/>
        <v>155.70000000000002</v>
      </c>
      <c r="F155" s="38">
        <f t="shared" si="64"/>
        <v>1316.6</v>
      </c>
      <c r="G155" s="38">
        <f t="shared" si="65"/>
        <v>1317</v>
      </c>
      <c r="H155" s="38">
        <f t="shared" si="66"/>
        <v>1317</v>
      </c>
      <c r="I155" s="51">
        <f t="shared" si="38"/>
        <v>0.40000000000009095</v>
      </c>
      <c r="J155" s="42">
        <f t="shared" si="67"/>
        <v>1161.3</v>
      </c>
      <c r="K155" s="59">
        <f t="shared" si="68"/>
        <v>1317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8" thickBot="1" x14ac:dyDescent="0.3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8" thickBot="1" x14ac:dyDescent="0.3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90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5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5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5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5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5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5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5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5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5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5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02 SEPTEMBER 2015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5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5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5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5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5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5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5">
      <c r="A174" s="5" t="s">
        <v>25</v>
      </c>
      <c r="B174" s="161">
        <f>1217.6+36-0.2+20-3-14-15-22+31-0-0.2-67-4-5-45+2.5+0.3+0.9-0.5-80-123-93+96+30.5+50+0.4+79+0+47+41-51-74+0.4</f>
        <v>1055.6999999999998</v>
      </c>
      <c r="C174" s="101">
        <f t="shared" ref="C174:C190" si="69">C17</f>
        <v>2.6</v>
      </c>
      <c r="D174" s="20">
        <f t="shared" ref="D174:D190" si="70">$B$174+C174</f>
        <v>1058.2999999999997</v>
      </c>
      <c r="E174" s="39">
        <f t="shared" ref="E174:E190" si="71">$E$17</f>
        <v>155.70000000000002</v>
      </c>
      <c r="F174" s="39">
        <f t="shared" ref="F174:F190" si="72">D174+E174</f>
        <v>1213.9999999999998</v>
      </c>
      <c r="G174" s="39">
        <f t="shared" ref="G174:G190" si="73">ROUND(((F174*10)+0.4)/10,0)</f>
        <v>1214</v>
      </c>
      <c r="H174" s="39">
        <f>IF(FLOOR(G174,1)&lt;1000,FLOOR(G174,1),FLOOR((G174),1))</f>
        <v>1214</v>
      </c>
      <c r="I174" s="374">
        <f t="shared" ref="I174:I233" si="74">H174-F174</f>
        <v>0</v>
      </c>
      <c r="J174" s="39">
        <f t="shared" ref="J174:J190" si="75">I174+D174</f>
        <v>1058.2999999999997</v>
      </c>
      <c r="K174" s="121">
        <f t="shared" ref="K174:K190" si="76">H174</f>
        <v>1214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5">
      <c r="A175" s="6" t="s">
        <v>26</v>
      </c>
      <c r="B175" s="228"/>
      <c r="C175" s="102">
        <f t="shared" si="69"/>
        <v>6.8</v>
      </c>
      <c r="D175" s="21">
        <f t="shared" si="70"/>
        <v>1062.4999999999998</v>
      </c>
      <c r="E175" s="35">
        <f t="shared" si="71"/>
        <v>155.70000000000002</v>
      </c>
      <c r="F175" s="38">
        <f t="shared" si="72"/>
        <v>1218.1999999999998</v>
      </c>
      <c r="G175" s="38">
        <f t="shared" si="73"/>
        <v>1218</v>
      </c>
      <c r="H175" s="38">
        <f>IF(FLOOR(G175,1)&lt;1000,FLOOR(G175,1),FLOOR((G175),1))</f>
        <v>1218</v>
      </c>
      <c r="I175" s="50">
        <f t="shared" si="74"/>
        <v>-0.1999999999998181</v>
      </c>
      <c r="J175" s="38">
        <f t="shared" si="75"/>
        <v>1062.3</v>
      </c>
      <c r="K175" s="122">
        <f t="shared" si="76"/>
        <v>1218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5">
      <c r="A176" s="6" t="s">
        <v>27</v>
      </c>
      <c r="B176" s="228"/>
      <c r="C176" s="102">
        <f t="shared" si="69"/>
        <v>10.5</v>
      </c>
      <c r="D176" s="21">
        <f t="shared" si="70"/>
        <v>1066.1999999999998</v>
      </c>
      <c r="E176" s="35">
        <f t="shared" si="71"/>
        <v>155.70000000000002</v>
      </c>
      <c r="F176" s="38">
        <f t="shared" si="72"/>
        <v>1221.8999999999999</v>
      </c>
      <c r="G176" s="38">
        <f t="shared" si="73"/>
        <v>1222</v>
      </c>
      <c r="H176" s="38">
        <f t="shared" ref="H176:H190" si="77">IF(FLOOR(G176,1)&lt;1000,FLOOR(G176,1),FLOOR((G176),1))</f>
        <v>1222</v>
      </c>
      <c r="I176" s="50">
        <f t="shared" si="74"/>
        <v>0.10000000000013642</v>
      </c>
      <c r="J176" s="38">
        <f t="shared" si="75"/>
        <v>1066.3</v>
      </c>
      <c r="K176" s="122">
        <f t="shared" si="76"/>
        <v>1222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5">
      <c r="A177" s="6" t="s">
        <v>28</v>
      </c>
      <c r="B177" s="228"/>
      <c r="C177" s="102">
        <f t="shared" si="69"/>
        <v>15.5</v>
      </c>
      <c r="D177" s="21">
        <f t="shared" si="70"/>
        <v>1071.1999999999998</v>
      </c>
      <c r="E177" s="35">
        <f t="shared" si="71"/>
        <v>155.70000000000002</v>
      </c>
      <c r="F177" s="38">
        <f t="shared" si="72"/>
        <v>1226.8999999999999</v>
      </c>
      <c r="G177" s="38">
        <f t="shared" si="73"/>
        <v>1227</v>
      </c>
      <c r="H177" s="38">
        <f t="shared" si="77"/>
        <v>1227</v>
      </c>
      <c r="I177" s="51">
        <f t="shared" si="74"/>
        <v>0.10000000000013642</v>
      </c>
      <c r="J177" s="42">
        <f t="shared" si="75"/>
        <v>1071.3</v>
      </c>
      <c r="K177" s="123">
        <f t="shared" si="76"/>
        <v>1227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5">
      <c r="A178" s="6" t="s">
        <v>29</v>
      </c>
      <c r="B178" s="228"/>
      <c r="C178" s="102">
        <f t="shared" si="69"/>
        <v>22.4</v>
      </c>
      <c r="D178" s="21">
        <f t="shared" si="70"/>
        <v>1078.0999999999999</v>
      </c>
      <c r="E178" s="35">
        <f t="shared" si="71"/>
        <v>155.70000000000002</v>
      </c>
      <c r="F178" s="38">
        <f t="shared" si="72"/>
        <v>1233.8</v>
      </c>
      <c r="G178" s="38">
        <f t="shared" si="73"/>
        <v>1234</v>
      </c>
      <c r="H178" s="38">
        <f t="shared" si="77"/>
        <v>1234</v>
      </c>
      <c r="I178" s="51">
        <f t="shared" si="74"/>
        <v>0.20000000000004547</v>
      </c>
      <c r="J178" s="42">
        <f t="shared" si="75"/>
        <v>1078.3</v>
      </c>
      <c r="K178" s="123">
        <f t="shared" si="76"/>
        <v>1234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5">
      <c r="A179" s="6" t="s">
        <v>30</v>
      </c>
      <c r="B179" s="228"/>
      <c r="C179" s="102">
        <f t="shared" si="69"/>
        <v>32.4</v>
      </c>
      <c r="D179" s="21">
        <f t="shared" si="70"/>
        <v>1088.0999999999999</v>
      </c>
      <c r="E179" s="35">
        <f t="shared" si="71"/>
        <v>155.70000000000002</v>
      </c>
      <c r="F179" s="38">
        <f t="shared" si="72"/>
        <v>1243.8</v>
      </c>
      <c r="G179" s="38">
        <f t="shared" si="73"/>
        <v>1244</v>
      </c>
      <c r="H179" s="38">
        <f t="shared" si="77"/>
        <v>1244</v>
      </c>
      <c r="I179" s="51">
        <f t="shared" si="74"/>
        <v>0.20000000000004547</v>
      </c>
      <c r="J179" s="42">
        <f t="shared" si="75"/>
        <v>1088.3</v>
      </c>
      <c r="K179" s="123">
        <f t="shared" si="76"/>
        <v>1244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5">
      <c r="A180" s="6" t="s">
        <v>31</v>
      </c>
      <c r="B180" s="228"/>
      <c r="C180" s="102">
        <f t="shared" si="69"/>
        <v>41.3</v>
      </c>
      <c r="D180" s="21">
        <f t="shared" si="70"/>
        <v>1096.9999999999998</v>
      </c>
      <c r="E180" s="35">
        <f t="shared" si="71"/>
        <v>155.70000000000002</v>
      </c>
      <c r="F180" s="38">
        <f t="shared" si="72"/>
        <v>1252.6999999999998</v>
      </c>
      <c r="G180" s="38">
        <f t="shared" si="73"/>
        <v>1253</v>
      </c>
      <c r="H180" s="38">
        <f t="shared" si="77"/>
        <v>1253</v>
      </c>
      <c r="I180" s="51">
        <f t="shared" si="74"/>
        <v>0.3000000000001819</v>
      </c>
      <c r="J180" s="42">
        <f t="shared" si="75"/>
        <v>1097.3</v>
      </c>
      <c r="K180" s="123">
        <f t="shared" si="76"/>
        <v>1253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5">
      <c r="A181" s="6" t="s">
        <v>32</v>
      </c>
      <c r="B181" s="228"/>
      <c r="C181" s="102">
        <f t="shared" si="69"/>
        <v>58.2</v>
      </c>
      <c r="D181" s="21">
        <f t="shared" si="70"/>
        <v>1113.8999999999999</v>
      </c>
      <c r="E181" s="35">
        <f t="shared" si="71"/>
        <v>155.70000000000002</v>
      </c>
      <c r="F181" s="38">
        <f t="shared" si="72"/>
        <v>1269.5999999999999</v>
      </c>
      <c r="G181" s="38">
        <f t="shared" si="73"/>
        <v>1270</v>
      </c>
      <c r="H181" s="38">
        <f t="shared" si="77"/>
        <v>1270</v>
      </c>
      <c r="I181" s="51">
        <f t="shared" si="74"/>
        <v>0.40000000000009095</v>
      </c>
      <c r="J181" s="42">
        <f t="shared" si="75"/>
        <v>1114.3</v>
      </c>
      <c r="K181" s="123">
        <f t="shared" si="76"/>
        <v>1270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5">
      <c r="A182" s="6" t="s">
        <v>33</v>
      </c>
      <c r="B182" s="228"/>
      <c r="C182" s="102">
        <f t="shared" si="69"/>
        <v>76.099999999999994</v>
      </c>
      <c r="D182" s="21">
        <f t="shared" si="70"/>
        <v>1131.7999999999997</v>
      </c>
      <c r="E182" s="35">
        <f t="shared" si="71"/>
        <v>155.70000000000002</v>
      </c>
      <c r="F182" s="38">
        <f t="shared" si="72"/>
        <v>1287.4999999999998</v>
      </c>
      <c r="G182" s="38">
        <f t="shared" si="73"/>
        <v>1288</v>
      </c>
      <c r="H182" s="38">
        <f t="shared" si="77"/>
        <v>1288</v>
      </c>
      <c r="I182" s="51">
        <f t="shared" si="74"/>
        <v>0.50000000000022737</v>
      </c>
      <c r="J182" s="42">
        <f t="shared" si="75"/>
        <v>1132.3</v>
      </c>
      <c r="K182" s="123">
        <f t="shared" si="76"/>
        <v>1288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5">
      <c r="A183" s="6" t="s">
        <v>34</v>
      </c>
      <c r="B183" s="228"/>
      <c r="C183" s="102">
        <f t="shared" si="69"/>
        <v>87.2</v>
      </c>
      <c r="D183" s="21">
        <f t="shared" si="70"/>
        <v>1142.8999999999999</v>
      </c>
      <c r="E183" s="35">
        <f t="shared" si="71"/>
        <v>155.70000000000002</v>
      </c>
      <c r="F183" s="38">
        <f t="shared" si="72"/>
        <v>1298.5999999999999</v>
      </c>
      <c r="G183" s="38">
        <f t="shared" si="73"/>
        <v>1299</v>
      </c>
      <c r="H183" s="38">
        <f t="shared" si="77"/>
        <v>1299</v>
      </c>
      <c r="I183" s="51">
        <f t="shared" si="74"/>
        <v>0.40000000000009095</v>
      </c>
      <c r="J183" s="42">
        <f t="shared" si="75"/>
        <v>1143.3</v>
      </c>
      <c r="K183" s="123">
        <f t="shared" si="76"/>
        <v>1299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5">
      <c r="A184" s="6" t="s">
        <v>35</v>
      </c>
      <c r="B184" s="228"/>
      <c r="C184" s="102">
        <f t="shared" si="69"/>
        <v>92.3</v>
      </c>
      <c r="D184" s="21">
        <f t="shared" si="70"/>
        <v>1147.9999999999998</v>
      </c>
      <c r="E184" s="35">
        <f t="shared" si="71"/>
        <v>155.70000000000002</v>
      </c>
      <c r="F184" s="38">
        <f t="shared" si="72"/>
        <v>1303.6999999999998</v>
      </c>
      <c r="G184" s="38">
        <f t="shared" si="73"/>
        <v>1304</v>
      </c>
      <c r="H184" s="38">
        <f t="shared" si="77"/>
        <v>1304</v>
      </c>
      <c r="I184" s="51">
        <f t="shared" si="74"/>
        <v>0.3000000000001819</v>
      </c>
      <c r="J184" s="42">
        <f t="shared" si="75"/>
        <v>1148.3</v>
      </c>
      <c r="K184" s="123">
        <f t="shared" si="76"/>
        <v>1304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5">
      <c r="A185" s="6" t="s">
        <v>36</v>
      </c>
      <c r="B185" s="228"/>
      <c r="C185" s="102">
        <f t="shared" si="69"/>
        <v>93.6</v>
      </c>
      <c r="D185" s="21">
        <f t="shared" si="70"/>
        <v>1149.2999999999997</v>
      </c>
      <c r="E185" s="35">
        <f t="shared" si="71"/>
        <v>155.70000000000002</v>
      </c>
      <c r="F185" s="38">
        <f t="shared" si="72"/>
        <v>1304.9999999999998</v>
      </c>
      <c r="G185" s="38">
        <f t="shared" si="73"/>
        <v>1305</v>
      </c>
      <c r="H185" s="38">
        <f t="shared" si="77"/>
        <v>1305</v>
      </c>
      <c r="I185" s="51">
        <f t="shared" si="74"/>
        <v>0</v>
      </c>
      <c r="J185" s="42">
        <f t="shared" si="75"/>
        <v>1149.2999999999997</v>
      </c>
      <c r="K185" s="123">
        <f t="shared" si="76"/>
        <v>1305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5">
      <c r="A186" s="6" t="s">
        <v>37</v>
      </c>
      <c r="B186" s="228"/>
      <c r="C186" s="102">
        <f t="shared" si="69"/>
        <v>89.4</v>
      </c>
      <c r="D186" s="21">
        <f t="shared" si="70"/>
        <v>1145.0999999999999</v>
      </c>
      <c r="E186" s="35">
        <f t="shared" si="71"/>
        <v>155.70000000000002</v>
      </c>
      <c r="F186" s="38">
        <f t="shared" si="72"/>
        <v>1300.8</v>
      </c>
      <c r="G186" s="38">
        <f t="shared" si="73"/>
        <v>1301</v>
      </c>
      <c r="H186" s="38">
        <f t="shared" si="77"/>
        <v>1301</v>
      </c>
      <c r="I186" s="51">
        <f t="shared" si="74"/>
        <v>0.20000000000004547</v>
      </c>
      <c r="J186" s="42">
        <f t="shared" si="75"/>
        <v>1145.3</v>
      </c>
      <c r="K186" s="123">
        <f t="shared" si="76"/>
        <v>1301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5">
      <c r="A187" s="6" t="s">
        <v>38</v>
      </c>
      <c r="B187" s="228"/>
      <c r="C187" s="102">
        <f t="shared" si="69"/>
        <v>105.3</v>
      </c>
      <c r="D187" s="21">
        <f t="shared" si="70"/>
        <v>1160.9999999999998</v>
      </c>
      <c r="E187" s="35">
        <f t="shared" si="71"/>
        <v>155.70000000000002</v>
      </c>
      <c r="F187" s="38">
        <f t="shared" si="72"/>
        <v>1316.6999999999998</v>
      </c>
      <c r="G187" s="38">
        <f t="shared" si="73"/>
        <v>1317</v>
      </c>
      <c r="H187" s="38">
        <f t="shared" si="77"/>
        <v>1317</v>
      </c>
      <c r="I187" s="51">
        <f t="shared" si="74"/>
        <v>0.3000000000001819</v>
      </c>
      <c r="J187" s="42">
        <f t="shared" si="75"/>
        <v>1161.3</v>
      </c>
      <c r="K187" s="123">
        <f t="shared" si="76"/>
        <v>1317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5">
      <c r="A188" s="6" t="s">
        <v>39</v>
      </c>
      <c r="B188" s="228"/>
      <c r="C188" s="102">
        <f t="shared" si="69"/>
        <v>112.5</v>
      </c>
      <c r="D188" s="21">
        <f t="shared" si="70"/>
        <v>1168.1999999999998</v>
      </c>
      <c r="E188" s="35">
        <f t="shared" si="71"/>
        <v>155.70000000000002</v>
      </c>
      <c r="F188" s="38">
        <f t="shared" si="72"/>
        <v>1323.8999999999999</v>
      </c>
      <c r="G188" s="38">
        <f t="shared" si="73"/>
        <v>1324</v>
      </c>
      <c r="H188" s="38">
        <f t="shared" si="77"/>
        <v>1324</v>
      </c>
      <c r="I188" s="51">
        <f t="shared" si="74"/>
        <v>0.10000000000013642</v>
      </c>
      <c r="J188" s="42">
        <f t="shared" si="75"/>
        <v>1168.3</v>
      </c>
      <c r="K188" s="123">
        <f t="shared" si="76"/>
        <v>1324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5">
      <c r="A189" s="7" t="s">
        <v>70</v>
      </c>
      <c r="B189" s="228"/>
      <c r="C189" s="102">
        <f t="shared" si="69"/>
        <v>41.3</v>
      </c>
      <c r="D189" s="21">
        <f t="shared" si="70"/>
        <v>1096.9999999999998</v>
      </c>
      <c r="E189" s="35">
        <f t="shared" si="71"/>
        <v>155.70000000000002</v>
      </c>
      <c r="F189" s="38">
        <f t="shared" si="72"/>
        <v>1252.6999999999998</v>
      </c>
      <c r="G189" s="38">
        <f t="shared" si="73"/>
        <v>1253</v>
      </c>
      <c r="H189" s="38">
        <f t="shared" si="77"/>
        <v>1253</v>
      </c>
      <c r="I189" s="51">
        <f t="shared" si="74"/>
        <v>0.3000000000001819</v>
      </c>
      <c r="J189" s="42">
        <f t="shared" si="75"/>
        <v>1097.3</v>
      </c>
      <c r="K189" s="123">
        <f t="shared" si="76"/>
        <v>1253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5">
      <c r="A190" s="7" t="s">
        <v>71</v>
      </c>
      <c r="B190" s="228"/>
      <c r="C190" s="102">
        <f t="shared" si="69"/>
        <v>112.5</v>
      </c>
      <c r="D190" s="21">
        <f t="shared" si="70"/>
        <v>1168.1999999999998</v>
      </c>
      <c r="E190" s="35">
        <f t="shared" si="71"/>
        <v>155.70000000000002</v>
      </c>
      <c r="F190" s="38">
        <f t="shared" si="72"/>
        <v>1323.8999999999999</v>
      </c>
      <c r="G190" s="38">
        <f t="shared" si="73"/>
        <v>1324</v>
      </c>
      <c r="H190" s="38">
        <f t="shared" si="77"/>
        <v>1324</v>
      </c>
      <c r="I190" s="51">
        <f t="shared" si="74"/>
        <v>0.10000000000013642</v>
      </c>
      <c r="J190" s="42">
        <f t="shared" si="75"/>
        <v>1168.3</v>
      </c>
      <c r="K190" s="123">
        <f t="shared" si="76"/>
        <v>1324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5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5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5">
      <c r="A193" s="6" t="s">
        <v>40</v>
      </c>
      <c r="B193" s="21">
        <f>B174</f>
        <v>1055.6999999999998</v>
      </c>
      <c r="C193" s="102">
        <f t="shared" ref="C193:C201" si="78">C36</f>
        <v>16.100000000000001</v>
      </c>
      <c r="D193" s="21">
        <f t="shared" ref="D193:D201" si="79">$B$174+C193</f>
        <v>1071.7999999999997</v>
      </c>
      <c r="E193" s="35">
        <f t="shared" ref="E193:E201" si="80">$E$17</f>
        <v>155.70000000000002</v>
      </c>
      <c r="F193" s="38">
        <f t="shared" ref="F193:F201" si="81">D193+E193</f>
        <v>1227.4999999999998</v>
      </c>
      <c r="G193" s="38">
        <f t="shared" ref="G193:G201" si="82">ROUND(((F193*10)+0.4)/10,0)</f>
        <v>1228</v>
      </c>
      <c r="H193" s="38">
        <f t="shared" ref="H193:H201" si="83">IF(FLOOR(G193,1)&lt;1000,FLOOR(G193,1),FLOOR((G193),1))</f>
        <v>1228</v>
      </c>
      <c r="I193" s="51">
        <f t="shared" si="74"/>
        <v>0.50000000000022737</v>
      </c>
      <c r="J193" s="42">
        <f t="shared" ref="J193:J201" si="84">I193+D193</f>
        <v>1072.3</v>
      </c>
      <c r="K193" s="123">
        <f t="shared" ref="K193:K201" si="85">H193</f>
        <v>1228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5">
      <c r="A194" s="107" t="s">
        <v>98</v>
      </c>
      <c r="B194" s="21"/>
      <c r="C194" s="102">
        <f t="shared" si="78"/>
        <v>25.4</v>
      </c>
      <c r="D194" s="21">
        <f>$B$174+C194</f>
        <v>1081.0999999999999</v>
      </c>
      <c r="E194" s="35">
        <f t="shared" si="80"/>
        <v>155.70000000000002</v>
      </c>
      <c r="F194" s="38">
        <f>D194+E194</f>
        <v>1236.8</v>
      </c>
      <c r="G194" s="38">
        <f>ROUND(((F194*10)+0.4)/10,0)</f>
        <v>1237</v>
      </c>
      <c r="H194" s="38">
        <f t="shared" si="83"/>
        <v>1237</v>
      </c>
      <c r="I194" s="51">
        <f>H194-F194</f>
        <v>0.20000000000004547</v>
      </c>
      <c r="J194" s="42">
        <f>I194+D194</f>
        <v>1081.3</v>
      </c>
      <c r="K194" s="123">
        <f>H194</f>
        <v>1237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5">
      <c r="A195" s="6" t="s">
        <v>41</v>
      </c>
      <c r="B195" s="228"/>
      <c r="C195" s="102">
        <f t="shared" si="78"/>
        <v>20</v>
      </c>
      <c r="D195" s="21">
        <f t="shared" si="79"/>
        <v>1075.6999999999998</v>
      </c>
      <c r="E195" s="35">
        <f t="shared" si="80"/>
        <v>155.70000000000002</v>
      </c>
      <c r="F195" s="38">
        <f t="shared" si="81"/>
        <v>1231.3999999999999</v>
      </c>
      <c r="G195" s="38">
        <f t="shared" si="82"/>
        <v>1231</v>
      </c>
      <c r="H195" s="38">
        <f t="shared" si="83"/>
        <v>1231</v>
      </c>
      <c r="I195" s="51">
        <f t="shared" si="74"/>
        <v>-0.39999999999986358</v>
      </c>
      <c r="J195" s="42">
        <f t="shared" si="84"/>
        <v>1075.3</v>
      </c>
      <c r="K195" s="123">
        <f t="shared" si="85"/>
        <v>1231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5">
      <c r="A196" s="6" t="s">
        <v>42</v>
      </c>
      <c r="B196" s="228"/>
      <c r="C196" s="102">
        <f t="shared" si="78"/>
        <v>28.5</v>
      </c>
      <c r="D196" s="21">
        <f t="shared" si="79"/>
        <v>1084.1999999999998</v>
      </c>
      <c r="E196" s="35">
        <f t="shared" si="80"/>
        <v>155.70000000000002</v>
      </c>
      <c r="F196" s="38">
        <f t="shared" si="81"/>
        <v>1239.8999999999999</v>
      </c>
      <c r="G196" s="38">
        <f t="shared" si="82"/>
        <v>1240</v>
      </c>
      <c r="H196" s="38">
        <f t="shared" si="83"/>
        <v>1240</v>
      </c>
      <c r="I196" s="51">
        <f t="shared" si="74"/>
        <v>0.10000000000013642</v>
      </c>
      <c r="J196" s="42">
        <f t="shared" si="84"/>
        <v>1084.3</v>
      </c>
      <c r="K196" s="123">
        <f t="shared" si="85"/>
        <v>1240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5">
      <c r="A197" s="6" t="s">
        <v>43</v>
      </c>
      <c r="B197" s="228"/>
      <c r="C197" s="102">
        <f t="shared" si="78"/>
        <v>39.1</v>
      </c>
      <c r="D197" s="21">
        <f t="shared" si="79"/>
        <v>1094.7999999999997</v>
      </c>
      <c r="E197" s="35">
        <f t="shared" si="80"/>
        <v>155.70000000000002</v>
      </c>
      <c r="F197" s="38">
        <f t="shared" si="81"/>
        <v>1250.4999999999998</v>
      </c>
      <c r="G197" s="38">
        <f t="shared" si="82"/>
        <v>1251</v>
      </c>
      <c r="H197" s="38">
        <f t="shared" si="83"/>
        <v>1251</v>
      </c>
      <c r="I197" s="51">
        <f t="shared" si="74"/>
        <v>0.50000000000022737</v>
      </c>
      <c r="J197" s="42">
        <f t="shared" si="84"/>
        <v>1095.3</v>
      </c>
      <c r="K197" s="123">
        <f t="shared" si="85"/>
        <v>1251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5">
      <c r="A198" s="6" t="s">
        <v>44</v>
      </c>
      <c r="B198" s="228"/>
      <c r="C198" s="102">
        <f t="shared" si="78"/>
        <v>36.799999999999997</v>
      </c>
      <c r="D198" s="21">
        <f t="shared" si="79"/>
        <v>1092.4999999999998</v>
      </c>
      <c r="E198" s="35">
        <f t="shared" si="80"/>
        <v>155.70000000000002</v>
      </c>
      <c r="F198" s="38">
        <f t="shared" si="81"/>
        <v>1248.1999999999998</v>
      </c>
      <c r="G198" s="38">
        <f t="shared" si="82"/>
        <v>1248</v>
      </c>
      <c r="H198" s="38">
        <f t="shared" si="83"/>
        <v>1248</v>
      </c>
      <c r="I198" s="51">
        <f t="shared" si="74"/>
        <v>-0.1999999999998181</v>
      </c>
      <c r="J198" s="42">
        <f t="shared" si="84"/>
        <v>1092.3</v>
      </c>
      <c r="K198" s="123">
        <f t="shared" si="85"/>
        <v>1248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5">
      <c r="A199" s="6" t="s">
        <v>45</v>
      </c>
      <c r="B199" s="228"/>
      <c r="C199" s="102">
        <f t="shared" si="78"/>
        <v>46.6</v>
      </c>
      <c r="D199" s="21">
        <f t="shared" si="79"/>
        <v>1102.2999999999997</v>
      </c>
      <c r="E199" s="35">
        <f t="shared" si="80"/>
        <v>155.70000000000002</v>
      </c>
      <c r="F199" s="38">
        <f t="shared" si="81"/>
        <v>1257.9999999999998</v>
      </c>
      <c r="G199" s="38">
        <f t="shared" si="82"/>
        <v>1258</v>
      </c>
      <c r="H199" s="38">
        <f t="shared" si="83"/>
        <v>1258</v>
      </c>
      <c r="I199" s="51">
        <f t="shared" si="74"/>
        <v>0</v>
      </c>
      <c r="J199" s="42">
        <f t="shared" si="84"/>
        <v>1102.2999999999997</v>
      </c>
      <c r="K199" s="123">
        <f t="shared" si="85"/>
        <v>1258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5">
      <c r="A200" s="6" t="s">
        <v>46</v>
      </c>
      <c r="B200" s="228"/>
      <c r="C200" s="102">
        <f t="shared" si="78"/>
        <v>50.4</v>
      </c>
      <c r="D200" s="21">
        <f t="shared" si="79"/>
        <v>1106.0999999999999</v>
      </c>
      <c r="E200" s="35">
        <f t="shared" si="80"/>
        <v>155.70000000000002</v>
      </c>
      <c r="F200" s="38">
        <f t="shared" si="81"/>
        <v>1261.8</v>
      </c>
      <c r="G200" s="38">
        <f t="shared" si="82"/>
        <v>1262</v>
      </c>
      <c r="H200" s="38">
        <f t="shared" si="83"/>
        <v>1262</v>
      </c>
      <c r="I200" s="51">
        <f t="shared" si="74"/>
        <v>0.20000000000004547</v>
      </c>
      <c r="J200" s="42">
        <f t="shared" si="84"/>
        <v>1106.3</v>
      </c>
      <c r="K200" s="123">
        <f t="shared" si="85"/>
        <v>1262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5">
      <c r="A201" s="6" t="s">
        <v>47</v>
      </c>
      <c r="B201" s="228"/>
      <c r="C201" s="102">
        <f t="shared" si="78"/>
        <v>58.9</v>
      </c>
      <c r="D201" s="21">
        <f t="shared" si="79"/>
        <v>1114.5999999999999</v>
      </c>
      <c r="E201" s="35">
        <f t="shared" si="80"/>
        <v>155.70000000000002</v>
      </c>
      <c r="F201" s="38">
        <f t="shared" si="81"/>
        <v>1270.3</v>
      </c>
      <c r="G201" s="38">
        <f t="shared" si="82"/>
        <v>1270</v>
      </c>
      <c r="H201" s="38">
        <f t="shared" si="83"/>
        <v>1270</v>
      </c>
      <c r="I201" s="51">
        <f t="shared" si="74"/>
        <v>-0.29999999999995453</v>
      </c>
      <c r="J201" s="42">
        <f t="shared" si="84"/>
        <v>1114.3</v>
      </c>
      <c r="K201" s="123">
        <f t="shared" si="85"/>
        <v>1270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5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5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5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1065.8999999999999</v>
      </c>
      <c r="E204" s="35">
        <f t="shared" ref="E204:E224" si="88">$E$17</f>
        <v>155.70000000000002</v>
      </c>
      <c r="F204" s="38">
        <f t="shared" ref="F204:F224" si="89">D204+E204</f>
        <v>1221.5999999999999</v>
      </c>
      <c r="G204" s="38">
        <f t="shared" ref="G204:G224" si="90">ROUND(((F204*10)+0.4)/10,0)</f>
        <v>1222</v>
      </c>
      <c r="H204" s="38">
        <f t="shared" ref="H204:H224" si="91">IF(FLOOR(G204,1)&lt;1000,FLOOR(G204,1),FLOOR((G204),1))</f>
        <v>1222</v>
      </c>
      <c r="I204" s="51">
        <f t="shared" si="74"/>
        <v>0.40000000000009095</v>
      </c>
      <c r="J204" s="42">
        <f t="shared" ref="J204:J224" si="92">I204+D204</f>
        <v>1066.3</v>
      </c>
      <c r="K204" s="123">
        <f t="shared" ref="K204:K224" si="93">H204</f>
        <v>1222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5">
      <c r="A205" s="64" t="s">
        <v>49</v>
      </c>
      <c r="B205" s="68"/>
      <c r="C205" s="102">
        <f t="shared" si="86"/>
        <v>25.6</v>
      </c>
      <c r="D205" s="68">
        <f t="shared" si="87"/>
        <v>1081.2999999999997</v>
      </c>
      <c r="E205" s="35">
        <f t="shared" si="88"/>
        <v>155.70000000000002</v>
      </c>
      <c r="F205" s="42">
        <f t="shared" si="89"/>
        <v>1236.9999999999998</v>
      </c>
      <c r="G205" s="42">
        <f t="shared" si="90"/>
        <v>1237</v>
      </c>
      <c r="H205" s="38">
        <f t="shared" si="91"/>
        <v>1237</v>
      </c>
      <c r="I205" s="51">
        <f t="shared" si="74"/>
        <v>0</v>
      </c>
      <c r="J205" s="42">
        <f t="shared" si="92"/>
        <v>1081.2999999999997</v>
      </c>
      <c r="K205" s="123">
        <f t="shared" si="93"/>
        <v>1237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5">
      <c r="A206" s="6" t="s">
        <v>50</v>
      </c>
      <c r="B206" s="21"/>
      <c r="C206" s="102">
        <f t="shared" si="86"/>
        <v>32.4</v>
      </c>
      <c r="D206" s="21">
        <f t="shared" si="87"/>
        <v>1088.0999999999999</v>
      </c>
      <c r="E206" s="35">
        <f t="shared" si="88"/>
        <v>155.70000000000002</v>
      </c>
      <c r="F206" s="38">
        <f t="shared" si="89"/>
        <v>1243.8</v>
      </c>
      <c r="G206" s="38">
        <f t="shared" si="90"/>
        <v>1244</v>
      </c>
      <c r="H206" s="38">
        <f t="shared" si="91"/>
        <v>1244</v>
      </c>
      <c r="I206" s="51">
        <f t="shared" si="74"/>
        <v>0.20000000000004547</v>
      </c>
      <c r="J206" s="42">
        <f t="shared" si="92"/>
        <v>1088.3</v>
      </c>
      <c r="K206" s="123">
        <f t="shared" si="93"/>
        <v>1244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5">
      <c r="A207" s="6" t="s">
        <v>51</v>
      </c>
      <c r="B207" s="21"/>
      <c r="C207" s="67">
        <f t="shared" si="86"/>
        <v>37.700000000000003</v>
      </c>
      <c r="D207" s="21">
        <f t="shared" si="87"/>
        <v>1093.3999999999999</v>
      </c>
      <c r="E207" s="35">
        <f t="shared" si="88"/>
        <v>155.70000000000002</v>
      </c>
      <c r="F207" s="38">
        <f t="shared" si="89"/>
        <v>1249.0999999999999</v>
      </c>
      <c r="G207" s="38">
        <f t="shared" si="90"/>
        <v>1249</v>
      </c>
      <c r="H207" s="38">
        <f t="shared" si="91"/>
        <v>1249</v>
      </c>
      <c r="I207" s="51">
        <f t="shared" si="74"/>
        <v>-9.9999999999909051E-2</v>
      </c>
      <c r="J207" s="42">
        <f t="shared" si="92"/>
        <v>1093.3</v>
      </c>
      <c r="K207" s="123">
        <f t="shared" si="93"/>
        <v>1249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5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1090.9999999999998</v>
      </c>
      <c r="E208" s="36">
        <f t="shared" si="88"/>
        <v>155.70000000000002</v>
      </c>
      <c r="F208" s="36">
        <f t="shared" si="89"/>
        <v>1246.6999999999998</v>
      </c>
      <c r="G208" s="36">
        <f t="shared" si="90"/>
        <v>1247</v>
      </c>
      <c r="H208" s="36">
        <f t="shared" si="91"/>
        <v>1247</v>
      </c>
      <c r="I208" s="53">
        <f t="shared" si="74"/>
        <v>0.3000000000001819</v>
      </c>
      <c r="J208" s="45">
        <f t="shared" si="92"/>
        <v>1091.3</v>
      </c>
      <c r="K208" s="126">
        <f t="shared" si="93"/>
        <v>1247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5">
      <c r="A209" s="6" t="s">
        <v>54</v>
      </c>
      <c r="B209" s="21"/>
      <c r="C209" s="25">
        <f t="shared" si="86"/>
        <v>47.1</v>
      </c>
      <c r="D209" s="21">
        <f t="shared" si="87"/>
        <v>1102.7999999999997</v>
      </c>
      <c r="E209" s="35">
        <f t="shared" si="88"/>
        <v>155.70000000000002</v>
      </c>
      <c r="F209" s="38">
        <f t="shared" si="89"/>
        <v>1258.4999999999998</v>
      </c>
      <c r="G209" s="38">
        <f t="shared" si="90"/>
        <v>1259</v>
      </c>
      <c r="H209" s="38">
        <f t="shared" si="91"/>
        <v>1259</v>
      </c>
      <c r="I209" s="50">
        <f>H209-F209</f>
        <v>0.50000000000022737</v>
      </c>
      <c r="J209" s="42">
        <f t="shared" si="92"/>
        <v>1103.3</v>
      </c>
      <c r="K209" s="122">
        <f t="shared" si="93"/>
        <v>1259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5">
      <c r="A210" s="6" t="s">
        <v>55</v>
      </c>
      <c r="B210" s="228"/>
      <c r="C210" s="67">
        <f t="shared" si="86"/>
        <v>62.9</v>
      </c>
      <c r="D210" s="21">
        <f t="shared" si="87"/>
        <v>1118.5999999999999</v>
      </c>
      <c r="E210" s="35">
        <f t="shared" si="88"/>
        <v>155.70000000000002</v>
      </c>
      <c r="F210" s="38">
        <f t="shared" si="89"/>
        <v>1274.3</v>
      </c>
      <c r="G210" s="38">
        <f t="shared" si="90"/>
        <v>1274</v>
      </c>
      <c r="H210" s="38">
        <f t="shared" si="91"/>
        <v>1274</v>
      </c>
      <c r="I210" s="50">
        <f t="shared" ref="I210:I224" si="94">H210-F210</f>
        <v>-0.29999999999995453</v>
      </c>
      <c r="J210" s="42">
        <f t="shared" si="92"/>
        <v>1118.3</v>
      </c>
      <c r="K210" s="122">
        <f t="shared" si="93"/>
        <v>1274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5">
      <c r="A211" s="6" t="s">
        <v>56</v>
      </c>
      <c r="B211" s="228"/>
      <c r="C211" s="67">
        <f t="shared" si="86"/>
        <v>69</v>
      </c>
      <c r="D211" s="21">
        <f t="shared" si="87"/>
        <v>1124.6999999999998</v>
      </c>
      <c r="E211" s="35">
        <f t="shared" si="88"/>
        <v>155.70000000000002</v>
      </c>
      <c r="F211" s="38">
        <f t="shared" si="89"/>
        <v>1280.3999999999999</v>
      </c>
      <c r="G211" s="38">
        <f t="shared" si="90"/>
        <v>1280</v>
      </c>
      <c r="H211" s="38">
        <f t="shared" si="91"/>
        <v>1280</v>
      </c>
      <c r="I211" s="50">
        <f t="shared" si="94"/>
        <v>-0.39999999999986358</v>
      </c>
      <c r="J211" s="42">
        <f t="shared" si="92"/>
        <v>1124.3</v>
      </c>
      <c r="K211" s="122">
        <f t="shared" si="93"/>
        <v>1280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5">
      <c r="A212" s="6" t="s">
        <v>57</v>
      </c>
      <c r="B212" s="228"/>
      <c r="C212" s="67">
        <f t="shared" si="86"/>
        <v>82.1</v>
      </c>
      <c r="D212" s="21">
        <f t="shared" si="87"/>
        <v>1137.7999999999997</v>
      </c>
      <c r="E212" s="35">
        <f t="shared" si="88"/>
        <v>155.70000000000002</v>
      </c>
      <c r="F212" s="38">
        <f t="shared" si="89"/>
        <v>1293.4999999999998</v>
      </c>
      <c r="G212" s="38">
        <f t="shared" si="90"/>
        <v>1294</v>
      </c>
      <c r="H212" s="38">
        <f t="shared" si="91"/>
        <v>1294</v>
      </c>
      <c r="I212" s="50">
        <f t="shared" si="94"/>
        <v>0.50000000000022737</v>
      </c>
      <c r="J212" s="42">
        <f t="shared" si="92"/>
        <v>1138.3</v>
      </c>
      <c r="K212" s="122">
        <f t="shared" si="93"/>
        <v>1294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5">
      <c r="A213" s="6" t="s">
        <v>58</v>
      </c>
      <c r="B213" s="228"/>
      <c r="C213" s="67">
        <f t="shared" si="86"/>
        <v>97.8</v>
      </c>
      <c r="D213" s="21">
        <f t="shared" si="87"/>
        <v>1153.4999999999998</v>
      </c>
      <c r="E213" s="35">
        <f t="shared" si="88"/>
        <v>155.70000000000002</v>
      </c>
      <c r="F213" s="38">
        <f t="shared" si="89"/>
        <v>1309.1999999999998</v>
      </c>
      <c r="G213" s="38">
        <f t="shared" si="90"/>
        <v>1309</v>
      </c>
      <c r="H213" s="38">
        <f t="shared" si="91"/>
        <v>1309</v>
      </c>
      <c r="I213" s="50">
        <f t="shared" si="94"/>
        <v>-0.1999999999998181</v>
      </c>
      <c r="J213" s="42">
        <f t="shared" si="92"/>
        <v>1153.3</v>
      </c>
      <c r="K213" s="122">
        <f t="shared" si="93"/>
        <v>1309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5">
      <c r="A214" s="6" t="s">
        <v>59</v>
      </c>
      <c r="B214" s="228"/>
      <c r="C214" s="67">
        <f t="shared" si="86"/>
        <v>85.7</v>
      </c>
      <c r="D214" s="21">
        <f t="shared" si="87"/>
        <v>1141.3999999999999</v>
      </c>
      <c r="E214" s="35">
        <f t="shared" si="88"/>
        <v>155.70000000000002</v>
      </c>
      <c r="F214" s="38">
        <f t="shared" si="89"/>
        <v>1297.0999999999999</v>
      </c>
      <c r="G214" s="38">
        <f t="shared" si="90"/>
        <v>1297</v>
      </c>
      <c r="H214" s="38">
        <f t="shared" si="91"/>
        <v>1297</v>
      </c>
      <c r="I214" s="50">
        <f t="shared" si="94"/>
        <v>-9.9999999999909051E-2</v>
      </c>
      <c r="J214" s="42">
        <f t="shared" si="92"/>
        <v>1141.3</v>
      </c>
      <c r="K214" s="122">
        <f t="shared" si="93"/>
        <v>1297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5">
      <c r="A215" s="6" t="s">
        <v>60</v>
      </c>
      <c r="B215" s="228"/>
      <c r="C215" s="67">
        <f t="shared" si="86"/>
        <v>84.6</v>
      </c>
      <c r="D215" s="21">
        <f t="shared" si="87"/>
        <v>1140.2999999999997</v>
      </c>
      <c r="E215" s="35">
        <f t="shared" si="88"/>
        <v>155.70000000000002</v>
      </c>
      <c r="F215" s="38">
        <f t="shared" si="89"/>
        <v>1295.9999999999998</v>
      </c>
      <c r="G215" s="38">
        <f t="shared" si="90"/>
        <v>1296</v>
      </c>
      <c r="H215" s="38">
        <f t="shared" si="91"/>
        <v>1296</v>
      </c>
      <c r="I215" s="50">
        <f t="shared" si="94"/>
        <v>0</v>
      </c>
      <c r="J215" s="42">
        <f t="shared" si="92"/>
        <v>1140.2999999999997</v>
      </c>
      <c r="K215" s="122">
        <f t="shared" si="93"/>
        <v>1296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5">
      <c r="A216" s="6" t="s">
        <v>61</v>
      </c>
      <c r="B216" s="228"/>
      <c r="C216" s="67">
        <f t="shared" si="86"/>
        <v>98.6</v>
      </c>
      <c r="D216" s="21">
        <f t="shared" si="87"/>
        <v>1154.2999999999997</v>
      </c>
      <c r="E216" s="35">
        <f t="shared" si="88"/>
        <v>155.70000000000002</v>
      </c>
      <c r="F216" s="38">
        <f t="shared" si="89"/>
        <v>1309.9999999999998</v>
      </c>
      <c r="G216" s="38">
        <f t="shared" si="90"/>
        <v>1310</v>
      </c>
      <c r="H216" s="38">
        <f t="shared" si="91"/>
        <v>1310</v>
      </c>
      <c r="I216" s="50">
        <f t="shared" si="94"/>
        <v>0</v>
      </c>
      <c r="J216" s="42">
        <f t="shared" si="92"/>
        <v>1154.2999999999997</v>
      </c>
      <c r="K216" s="122">
        <f t="shared" si="93"/>
        <v>1310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5">
      <c r="A217" s="7" t="s">
        <v>72</v>
      </c>
      <c r="B217" s="228"/>
      <c r="C217" s="67">
        <f t="shared" si="86"/>
        <v>32.4</v>
      </c>
      <c r="D217" s="21">
        <f t="shared" si="87"/>
        <v>1088.0999999999999</v>
      </c>
      <c r="E217" s="35">
        <f t="shared" si="88"/>
        <v>155.70000000000002</v>
      </c>
      <c r="F217" s="38">
        <f t="shared" si="89"/>
        <v>1243.8</v>
      </c>
      <c r="G217" s="38">
        <f t="shared" si="90"/>
        <v>1244</v>
      </c>
      <c r="H217" s="38">
        <f t="shared" si="91"/>
        <v>1244</v>
      </c>
      <c r="I217" s="50">
        <f t="shared" si="94"/>
        <v>0.20000000000004547</v>
      </c>
      <c r="J217" s="42">
        <f t="shared" si="92"/>
        <v>1088.3</v>
      </c>
      <c r="K217" s="122">
        <f t="shared" si="93"/>
        <v>1244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5">
      <c r="A218" s="7" t="s">
        <v>73</v>
      </c>
      <c r="B218" s="228"/>
      <c r="C218" s="67">
        <f t="shared" si="86"/>
        <v>37.700000000000003</v>
      </c>
      <c r="D218" s="21">
        <f t="shared" si="87"/>
        <v>1093.3999999999999</v>
      </c>
      <c r="E218" s="35">
        <f t="shared" si="88"/>
        <v>155.70000000000002</v>
      </c>
      <c r="F218" s="38">
        <f t="shared" si="89"/>
        <v>1249.0999999999999</v>
      </c>
      <c r="G218" s="38">
        <f t="shared" si="90"/>
        <v>1249</v>
      </c>
      <c r="H218" s="38">
        <f t="shared" si="91"/>
        <v>1249</v>
      </c>
      <c r="I218" s="50">
        <f t="shared" si="94"/>
        <v>-9.9999999999909051E-2</v>
      </c>
      <c r="J218" s="42">
        <f t="shared" si="92"/>
        <v>1093.3</v>
      </c>
      <c r="K218" s="122">
        <f t="shared" si="93"/>
        <v>1249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5">
      <c r="A219" s="7" t="s">
        <v>74</v>
      </c>
      <c r="B219" s="228"/>
      <c r="C219" s="67">
        <f t="shared" si="86"/>
        <v>47.1</v>
      </c>
      <c r="D219" s="21">
        <f t="shared" si="87"/>
        <v>1102.7999999999997</v>
      </c>
      <c r="E219" s="35">
        <f t="shared" si="88"/>
        <v>155.70000000000002</v>
      </c>
      <c r="F219" s="38">
        <f t="shared" si="89"/>
        <v>1258.4999999999998</v>
      </c>
      <c r="G219" s="38">
        <f t="shared" si="90"/>
        <v>1259</v>
      </c>
      <c r="H219" s="38">
        <f t="shared" si="91"/>
        <v>1259</v>
      </c>
      <c r="I219" s="50">
        <f t="shared" si="94"/>
        <v>0.50000000000022737</v>
      </c>
      <c r="J219" s="42">
        <f t="shared" si="92"/>
        <v>1103.3</v>
      </c>
      <c r="K219" s="122">
        <f t="shared" si="93"/>
        <v>1259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5">
      <c r="A220" s="7" t="s">
        <v>75</v>
      </c>
      <c r="B220" s="228"/>
      <c r="C220" s="67">
        <f t="shared" si="86"/>
        <v>62.9</v>
      </c>
      <c r="D220" s="21">
        <f t="shared" si="87"/>
        <v>1118.5999999999999</v>
      </c>
      <c r="E220" s="35">
        <f t="shared" si="88"/>
        <v>155.70000000000002</v>
      </c>
      <c r="F220" s="38">
        <f t="shared" si="89"/>
        <v>1274.3</v>
      </c>
      <c r="G220" s="38">
        <f t="shared" si="90"/>
        <v>1274</v>
      </c>
      <c r="H220" s="38">
        <f t="shared" si="91"/>
        <v>1274</v>
      </c>
      <c r="I220" s="50">
        <f t="shared" si="94"/>
        <v>-0.29999999999995453</v>
      </c>
      <c r="J220" s="42">
        <f t="shared" si="92"/>
        <v>1118.3</v>
      </c>
      <c r="K220" s="122">
        <f t="shared" si="93"/>
        <v>1274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5">
      <c r="A221" s="7" t="s">
        <v>76</v>
      </c>
      <c r="B221" s="228"/>
      <c r="C221" s="67">
        <f t="shared" si="86"/>
        <v>69</v>
      </c>
      <c r="D221" s="21">
        <f t="shared" si="87"/>
        <v>1124.6999999999998</v>
      </c>
      <c r="E221" s="35">
        <f t="shared" si="88"/>
        <v>155.70000000000002</v>
      </c>
      <c r="F221" s="38">
        <f t="shared" si="89"/>
        <v>1280.3999999999999</v>
      </c>
      <c r="G221" s="38">
        <f t="shared" si="90"/>
        <v>1280</v>
      </c>
      <c r="H221" s="38">
        <f t="shared" si="91"/>
        <v>1280</v>
      </c>
      <c r="I221" s="50">
        <f t="shared" si="94"/>
        <v>-0.39999999999986358</v>
      </c>
      <c r="J221" s="42">
        <f t="shared" si="92"/>
        <v>1124.3</v>
      </c>
      <c r="K221" s="122">
        <f t="shared" si="93"/>
        <v>1280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5">
      <c r="A222" s="7" t="s">
        <v>77</v>
      </c>
      <c r="B222" s="228"/>
      <c r="C222" s="67">
        <f t="shared" si="86"/>
        <v>82.1</v>
      </c>
      <c r="D222" s="21">
        <f t="shared" si="87"/>
        <v>1137.7999999999997</v>
      </c>
      <c r="E222" s="35">
        <f t="shared" si="88"/>
        <v>155.70000000000002</v>
      </c>
      <c r="F222" s="38">
        <f t="shared" si="89"/>
        <v>1293.4999999999998</v>
      </c>
      <c r="G222" s="38">
        <f t="shared" si="90"/>
        <v>1294</v>
      </c>
      <c r="H222" s="38">
        <f t="shared" si="91"/>
        <v>1294</v>
      </c>
      <c r="I222" s="50">
        <f t="shared" si="94"/>
        <v>0.50000000000022737</v>
      </c>
      <c r="J222" s="42">
        <f t="shared" si="92"/>
        <v>1138.3</v>
      </c>
      <c r="K222" s="122">
        <f t="shared" si="93"/>
        <v>1294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5">
      <c r="A223" s="7" t="s">
        <v>78</v>
      </c>
      <c r="B223" s="228"/>
      <c r="C223" s="67">
        <f t="shared" si="86"/>
        <v>97.8</v>
      </c>
      <c r="D223" s="21">
        <f t="shared" si="87"/>
        <v>1153.4999999999998</v>
      </c>
      <c r="E223" s="35">
        <f t="shared" si="88"/>
        <v>155.70000000000002</v>
      </c>
      <c r="F223" s="38">
        <f t="shared" si="89"/>
        <v>1309.1999999999998</v>
      </c>
      <c r="G223" s="38">
        <f t="shared" si="90"/>
        <v>1309</v>
      </c>
      <c r="H223" s="38">
        <f t="shared" si="91"/>
        <v>1309</v>
      </c>
      <c r="I223" s="50">
        <f t="shared" si="94"/>
        <v>-0.1999999999998181</v>
      </c>
      <c r="J223" s="42">
        <f t="shared" si="92"/>
        <v>1153.3</v>
      </c>
      <c r="K223" s="122">
        <f t="shared" si="93"/>
        <v>1309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5">
      <c r="A224" s="7" t="s">
        <v>79</v>
      </c>
      <c r="B224" s="228"/>
      <c r="C224" s="67">
        <f t="shared" si="86"/>
        <v>98.6</v>
      </c>
      <c r="D224" s="21">
        <f t="shared" si="87"/>
        <v>1154.2999999999997</v>
      </c>
      <c r="E224" s="35">
        <f t="shared" si="88"/>
        <v>155.70000000000002</v>
      </c>
      <c r="F224" s="38">
        <f t="shared" si="89"/>
        <v>1309.9999999999998</v>
      </c>
      <c r="G224" s="38">
        <f t="shared" si="90"/>
        <v>1310</v>
      </c>
      <c r="H224" s="38">
        <f t="shared" si="91"/>
        <v>1310</v>
      </c>
      <c r="I224" s="50">
        <f t="shared" si="94"/>
        <v>0</v>
      </c>
      <c r="J224" s="42">
        <f t="shared" si="92"/>
        <v>1154.2999999999997</v>
      </c>
      <c r="K224" s="122">
        <f t="shared" si="93"/>
        <v>1310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5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5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5">
      <c r="A227" s="6" t="s">
        <v>62</v>
      </c>
      <c r="B227" s="21">
        <f>B174</f>
        <v>1055.6999999999998</v>
      </c>
      <c r="C227" s="67">
        <f t="shared" ref="C227:C233" si="95">C70</f>
        <v>59.2</v>
      </c>
      <c r="D227" s="21">
        <f t="shared" ref="D227:D233" si="96">$B$174+C227</f>
        <v>1114.8999999999999</v>
      </c>
      <c r="E227" s="35">
        <f t="shared" ref="E227:E233" si="97">$E$17</f>
        <v>155.70000000000002</v>
      </c>
      <c r="F227" s="38">
        <f t="shared" ref="F227:F233" si="98">D227+E227</f>
        <v>1270.5999999999999</v>
      </c>
      <c r="G227" s="38">
        <f t="shared" ref="G227:G233" si="99">ROUND(((F227*10)+0.4)/10,0)</f>
        <v>1271</v>
      </c>
      <c r="H227" s="38">
        <f t="shared" ref="H227:H233" si="100">IF(FLOOR(G227,1)&lt;1000,FLOOR(G227,1),FLOOR((G227),1))</f>
        <v>1271</v>
      </c>
      <c r="I227" s="51">
        <f t="shared" si="74"/>
        <v>0.40000000000009095</v>
      </c>
      <c r="J227" s="42">
        <f t="shared" ref="J227:J233" si="101">I227+D227</f>
        <v>1115.3</v>
      </c>
      <c r="K227" s="123">
        <f t="shared" ref="K227:K233" si="102">H227</f>
        <v>1271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5">
      <c r="A228" s="6" t="s">
        <v>63</v>
      </c>
      <c r="B228" s="228"/>
      <c r="C228" s="67">
        <f t="shared" si="95"/>
        <v>80.5</v>
      </c>
      <c r="D228" s="21">
        <f t="shared" si="96"/>
        <v>1136.1999999999998</v>
      </c>
      <c r="E228" s="35">
        <f t="shared" si="97"/>
        <v>155.70000000000002</v>
      </c>
      <c r="F228" s="38">
        <f t="shared" si="98"/>
        <v>1291.8999999999999</v>
      </c>
      <c r="G228" s="38">
        <f t="shared" si="99"/>
        <v>1292</v>
      </c>
      <c r="H228" s="38">
        <f t="shared" si="100"/>
        <v>1292</v>
      </c>
      <c r="I228" s="51">
        <f t="shared" si="74"/>
        <v>0.10000000000013642</v>
      </c>
      <c r="J228" s="42">
        <f t="shared" si="101"/>
        <v>1136.3</v>
      </c>
      <c r="K228" s="123">
        <f t="shared" si="102"/>
        <v>1292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5">
      <c r="A229" s="6" t="s">
        <v>64</v>
      </c>
      <c r="B229" s="228"/>
      <c r="C229" s="67">
        <f t="shared" si="95"/>
        <v>92.1</v>
      </c>
      <c r="D229" s="21">
        <f t="shared" si="96"/>
        <v>1147.7999999999997</v>
      </c>
      <c r="E229" s="35">
        <f t="shared" si="97"/>
        <v>155.70000000000002</v>
      </c>
      <c r="F229" s="38">
        <f t="shared" si="98"/>
        <v>1303.4999999999998</v>
      </c>
      <c r="G229" s="38">
        <f t="shared" si="99"/>
        <v>1304</v>
      </c>
      <c r="H229" s="38">
        <f t="shared" si="100"/>
        <v>1304</v>
      </c>
      <c r="I229" s="51">
        <f t="shared" si="74"/>
        <v>0.50000000000022737</v>
      </c>
      <c r="J229" s="42">
        <f t="shared" si="101"/>
        <v>1148.3</v>
      </c>
      <c r="K229" s="123">
        <f t="shared" si="102"/>
        <v>1304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5">
      <c r="A230" s="6" t="s">
        <v>65</v>
      </c>
      <c r="B230" s="228"/>
      <c r="C230" s="67">
        <f t="shared" si="95"/>
        <v>90.7</v>
      </c>
      <c r="D230" s="21">
        <f t="shared" si="96"/>
        <v>1146.3999999999999</v>
      </c>
      <c r="E230" s="35">
        <f t="shared" si="97"/>
        <v>155.70000000000002</v>
      </c>
      <c r="F230" s="38">
        <f t="shared" si="98"/>
        <v>1302.0999999999999</v>
      </c>
      <c r="G230" s="38">
        <f t="shared" si="99"/>
        <v>1302</v>
      </c>
      <c r="H230" s="38">
        <f t="shared" si="100"/>
        <v>1302</v>
      </c>
      <c r="I230" s="51">
        <f t="shared" si="74"/>
        <v>-9.9999999999909051E-2</v>
      </c>
      <c r="J230" s="42">
        <f t="shared" si="101"/>
        <v>1146.3</v>
      </c>
      <c r="K230" s="123">
        <f t="shared" si="102"/>
        <v>1302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5">
      <c r="A231" s="6" t="s">
        <v>66</v>
      </c>
      <c r="B231" s="228"/>
      <c r="C231" s="67">
        <f t="shared" si="95"/>
        <v>94.7</v>
      </c>
      <c r="D231" s="21">
        <f t="shared" si="96"/>
        <v>1150.3999999999999</v>
      </c>
      <c r="E231" s="35">
        <f t="shared" si="97"/>
        <v>155.70000000000002</v>
      </c>
      <c r="F231" s="38">
        <f t="shared" si="98"/>
        <v>1306.0999999999999</v>
      </c>
      <c r="G231" s="38">
        <f t="shared" si="99"/>
        <v>1306</v>
      </c>
      <c r="H231" s="38">
        <f t="shared" si="100"/>
        <v>1306</v>
      </c>
      <c r="I231" s="51">
        <f t="shared" si="74"/>
        <v>-9.9999999999909051E-2</v>
      </c>
      <c r="J231" s="42">
        <f t="shared" si="101"/>
        <v>1150.3</v>
      </c>
      <c r="K231" s="123">
        <f t="shared" si="102"/>
        <v>1306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5">
      <c r="A232" s="6" t="s">
        <v>67</v>
      </c>
      <c r="B232" s="228"/>
      <c r="C232" s="67">
        <f t="shared" si="95"/>
        <v>94.7</v>
      </c>
      <c r="D232" s="21">
        <f t="shared" si="96"/>
        <v>1150.3999999999999</v>
      </c>
      <c r="E232" s="35">
        <f t="shared" si="97"/>
        <v>155.70000000000002</v>
      </c>
      <c r="F232" s="38">
        <f t="shared" si="98"/>
        <v>1306.0999999999999</v>
      </c>
      <c r="G232" s="38">
        <f t="shared" si="99"/>
        <v>1306</v>
      </c>
      <c r="H232" s="38">
        <f t="shared" si="100"/>
        <v>1306</v>
      </c>
      <c r="I232" s="51">
        <f t="shared" si="74"/>
        <v>-9.9999999999909051E-2</v>
      </c>
      <c r="J232" s="42">
        <f t="shared" si="101"/>
        <v>1150.3</v>
      </c>
      <c r="K232" s="123">
        <f t="shared" si="102"/>
        <v>1306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5">
      <c r="A233" s="6" t="s">
        <v>68</v>
      </c>
      <c r="B233" s="228"/>
      <c r="C233" s="67">
        <f t="shared" si="95"/>
        <v>105.2</v>
      </c>
      <c r="D233" s="21">
        <f t="shared" si="96"/>
        <v>1160.8999999999999</v>
      </c>
      <c r="E233" s="35">
        <f t="shared" si="97"/>
        <v>155.70000000000002</v>
      </c>
      <c r="F233" s="38">
        <f t="shared" si="98"/>
        <v>1316.6</v>
      </c>
      <c r="G233" s="38">
        <f t="shared" si="99"/>
        <v>1317</v>
      </c>
      <c r="H233" s="38">
        <f t="shared" si="100"/>
        <v>1317</v>
      </c>
      <c r="I233" s="51">
        <f t="shared" si="74"/>
        <v>0.40000000000009095</v>
      </c>
      <c r="J233" s="42">
        <f t="shared" si="101"/>
        <v>1161.3</v>
      </c>
      <c r="K233" s="123">
        <f t="shared" si="102"/>
        <v>1317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8" thickBot="1" x14ac:dyDescent="0.3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5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5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5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5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5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5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5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5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5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5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5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5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5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E80" sqref="E80"/>
    </sheetView>
  </sheetViews>
  <sheetFormatPr defaultColWidth="9" defaultRowHeight="15" x14ac:dyDescent="0.25"/>
  <cols>
    <col min="1" max="1" width="15.44140625" style="135" bestFit="1" customWidth="1"/>
    <col min="2" max="2" width="10" style="135" customWidth="1"/>
    <col min="3" max="3" width="35.44140625" style="135" customWidth="1"/>
    <col min="4" max="4" width="7" style="135" customWidth="1"/>
    <col min="5" max="5" width="13.77734375" style="135" customWidth="1"/>
    <col min="6" max="6" width="14" style="135" customWidth="1"/>
    <col min="7" max="16384" width="9" style="135"/>
  </cols>
  <sheetData>
    <row r="1" spans="1:6" ht="16.2" x14ac:dyDescent="0.35">
      <c r="A1" s="423" t="s">
        <v>173</v>
      </c>
      <c r="B1" s="423"/>
      <c r="C1" s="423"/>
      <c r="D1" s="423"/>
      <c r="E1" s="423"/>
      <c r="F1" s="133"/>
    </row>
    <row r="2" spans="1:6" ht="15.6" x14ac:dyDescent="0.3">
      <c r="A2" s="136"/>
      <c r="B2" s="136"/>
      <c r="C2" s="136"/>
      <c r="D2" s="136"/>
      <c r="E2" s="136"/>
      <c r="F2" s="136"/>
    </row>
    <row r="3" spans="1:6" ht="15.6" x14ac:dyDescent="0.3">
      <c r="A3" s="136"/>
      <c r="B3" s="136"/>
      <c r="C3" s="136"/>
      <c r="D3" s="136"/>
      <c r="E3" s="136"/>
      <c r="F3" s="136"/>
    </row>
    <row r="4" spans="1:6" ht="15.6" x14ac:dyDescent="0.3">
      <c r="A4" s="136" t="s">
        <v>189</v>
      </c>
      <c r="B4" s="136"/>
      <c r="C4" s="136"/>
      <c r="D4" s="136"/>
      <c r="E4" s="136"/>
      <c r="F4" s="162">
        <v>42248</v>
      </c>
    </row>
    <row r="5" spans="1:6" x14ac:dyDescent="0.25">
      <c r="A5" s="137"/>
      <c r="B5" s="137"/>
      <c r="C5" s="137"/>
      <c r="D5" s="137"/>
      <c r="E5" s="137"/>
      <c r="F5" s="137"/>
    </row>
    <row r="6" spans="1:6" x14ac:dyDescent="0.25">
      <c r="A6" s="137"/>
      <c r="B6" s="137"/>
      <c r="C6" s="137"/>
      <c r="D6" s="137"/>
      <c r="E6" s="137"/>
      <c r="F6" s="137"/>
    </row>
    <row r="7" spans="1:6" ht="16.2" x14ac:dyDescent="0.35">
      <c r="A7" s="424" t="s">
        <v>104</v>
      </c>
      <c r="B7" s="424"/>
      <c r="C7" s="424"/>
      <c r="D7" s="424"/>
      <c r="E7" s="424"/>
      <c r="F7" s="424"/>
    </row>
    <row r="8" spans="1:6" ht="16.2" x14ac:dyDescent="0.35">
      <c r="A8" s="424" t="s">
        <v>105</v>
      </c>
      <c r="B8" s="424"/>
      <c r="C8" s="424"/>
      <c r="D8" s="424"/>
      <c r="E8" s="424"/>
      <c r="F8" s="424"/>
    </row>
    <row r="9" spans="1:6" x14ac:dyDescent="0.25">
      <c r="A9" s="138"/>
      <c r="B9" s="138"/>
      <c r="C9" s="138"/>
      <c r="D9" s="138"/>
      <c r="E9" s="138"/>
      <c r="F9" s="138"/>
    </row>
    <row r="10" spans="1:6" x14ac:dyDescent="0.25">
      <c r="A10" s="425"/>
      <c r="B10" s="426"/>
      <c r="C10" s="426"/>
      <c r="D10" s="426"/>
      <c r="E10" s="137"/>
      <c r="F10" s="137"/>
    </row>
    <row r="11" spans="1:6" ht="15.6" x14ac:dyDescent="0.3">
      <c r="A11" s="427"/>
      <c r="B11" s="426"/>
      <c r="C11" s="426"/>
      <c r="D11" s="426"/>
      <c r="E11" s="137"/>
      <c r="F11" s="137"/>
    </row>
    <row r="12" spans="1:6" ht="16.2" x14ac:dyDescent="0.35">
      <c r="A12" s="133"/>
      <c r="B12" s="140"/>
      <c r="C12" s="140"/>
      <c r="D12" s="292"/>
      <c r="E12" s="167"/>
      <c r="F12" s="140"/>
    </row>
    <row r="13" spans="1:6" x14ac:dyDescent="0.25">
      <c r="A13" s="139"/>
      <c r="B13" s="140"/>
      <c r="C13" s="293" t="s">
        <v>106</v>
      </c>
      <c r="D13" s="174"/>
      <c r="E13" s="140"/>
      <c r="F13" s="140"/>
    </row>
    <row r="14" spans="1:6" x14ac:dyDescent="0.25">
      <c r="A14" s="425"/>
      <c r="B14" s="426"/>
      <c r="C14" s="426"/>
      <c r="D14" s="426"/>
      <c r="E14" s="425"/>
      <c r="F14" s="426"/>
    </row>
    <row r="15" spans="1:6" ht="15.6" x14ac:dyDescent="0.3">
      <c r="A15" s="168" t="s">
        <v>174</v>
      </c>
      <c r="B15" s="167"/>
      <c r="C15" s="167"/>
      <c r="D15" s="167"/>
      <c r="E15" s="167"/>
      <c r="F15" s="167"/>
    </row>
    <row r="16" spans="1:6" ht="15.6" x14ac:dyDescent="0.3">
      <c r="A16" s="168"/>
      <c r="B16" s="165"/>
      <c r="C16" s="165"/>
      <c r="D16" s="165"/>
      <c r="E16" s="165"/>
      <c r="F16" s="165"/>
    </row>
    <row r="17" spans="1:6" x14ac:dyDescent="0.25">
      <c r="A17" s="169"/>
      <c r="B17" s="167"/>
      <c r="C17" s="167"/>
      <c r="D17" s="167"/>
      <c r="E17" s="167"/>
      <c r="F17" s="167"/>
    </row>
    <row r="18" spans="1:6" x14ac:dyDescent="0.25">
      <c r="A18" s="166"/>
      <c r="B18" s="167"/>
      <c r="C18" s="167"/>
      <c r="D18" s="167"/>
      <c r="E18" s="167"/>
      <c r="F18" s="167"/>
    </row>
    <row r="19" spans="1:6" x14ac:dyDescent="0.25">
      <c r="A19" s="169"/>
      <c r="B19" s="167"/>
      <c r="C19" s="167"/>
      <c r="D19" s="167"/>
      <c r="E19" s="167"/>
      <c r="F19" s="167"/>
    </row>
    <row r="20" spans="1:6" x14ac:dyDescent="0.25">
      <c r="A20" s="169"/>
      <c r="B20" s="167"/>
      <c r="C20" s="167"/>
      <c r="D20" s="167"/>
      <c r="E20" s="167"/>
      <c r="F20" s="167"/>
    </row>
    <row r="21" spans="1:6" x14ac:dyDescent="0.25">
      <c r="A21" s="169"/>
      <c r="B21" s="167"/>
      <c r="C21" s="167"/>
      <c r="D21" s="167"/>
      <c r="E21" s="167"/>
      <c r="F21" s="167"/>
    </row>
    <row r="22" spans="1:6" x14ac:dyDescent="0.25">
      <c r="A22" s="167"/>
      <c r="B22" s="167"/>
      <c r="C22" s="167"/>
      <c r="D22" s="167"/>
      <c r="E22" s="167"/>
      <c r="F22" s="167"/>
    </row>
    <row r="23" spans="1:6" x14ac:dyDescent="0.25">
      <c r="A23" s="167"/>
      <c r="B23" s="167"/>
      <c r="C23" s="167"/>
      <c r="D23" s="167"/>
      <c r="E23" s="167"/>
      <c r="F23" s="167"/>
    </row>
    <row r="24" spans="1:6" x14ac:dyDescent="0.25">
      <c r="A24" s="167"/>
      <c r="B24" s="167"/>
      <c r="C24" s="167"/>
      <c r="D24" s="167"/>
      <c r="E24" s="167"/>
      <c r="F24" s="167"/>
    </row>
    <row r="25" spans="1:6" ht="15.6" x14ac:dyDescent="0.25">
      <c r="A25" s="137"/>
      <c r="B25" s="141"/>
      <c r="C25" s="142"/>
      <c r="D25" s="142"/>
      <c r="E25" s="142"/>
      <c r="F25" s="142"/>
    </row>
    <row r="26" spans="1:6" ht="15.6" x14ac:dyDescent="0.25">
      <c r="A26" s="143"/>
      <c r="B26" s="276" t="s">
        <v>175</v>
      </c>
      <c r="C26" s="146"/>
      <c r="D26" s="141"/>
      <c r="E26" s="141"/>
      <c r="F26" s="141"/>
    </row>
    <row r="27" spans="1:6" ht="15.6" x14ac:dyDescent="0.25">
      <c r="A27" s="143"/>
      <c r="B27" s="276"/>
      <c r="C27" s="146"/>
      <c r="D27" s="141"/>
      <c r="E27" s="141"/>
      <c r="F27" s="141"/>
    </row>
    <row r="28" spans="1:6" ht="16.2" x14ac:dyDescent="0.3">
      <c r="A28" s="137"/>
      <c r="B28" s="145"/>
      <c r="C28" s="132" t="s">
        <v>171</v>
      </c>
      <c r="D28" s="147"/>
      <c r="E28" s="139"/>
      <c r="F28" s="149"/>
    </row>
    <row r="29" spans="1:6" ht="15.6" x14ac:dyDescent="0.3">
      <c r="A29" s="137"/>
      <c r="B29" s="145" t="s">
        <v>112</v>
      </c>
      <c r="C29" s="150">
        <f>LPG!H17</f>
        <v>1887</v>
      </c>
      <c r="D29" s="147"/>
      <c r="E29" s="139"/>
      <c r="F29" s="151"/>
    </row>
    <row r="30" spans="1:6" ht="15.6" x14ac:dyDescent="0.3">
      <c r="A30" s="137"/>
      <c r="B30" s="145" t="s">
        <v>113</v>
      </c>
      <c r="C30" s="150">
        <f>LPG!H18</f>
        <v>1898</v>
      </c>
      <c r="D30" s="147"/>
      <c r="E30" s="139"/>
      <c r="F30" s="151"/>
    </row>
    <row r="31" spans="1:6" ht="15.6" x14ac:dyDescent="0.3">
      <c r="A31" s="137"/>
      <c r="B31" s="145" t="s">
        <v>114</v>
      </c>
      <c r="C31" s="150">
        <f>LPG!H19</f>
        <v>1906</v>
      </c>
      <c r="D31" s="147"/>
      <c r="E31" s="139"/>
      <c r="F31" s="151"/>
    </row>
    <row r="32" spans="1:6" ht="15.6" x14ac:dyDescent="0.3">
      <c r="A32" s="137"/>
      <c r="B32" s="145" t="s">
        <v>115</v>
      </c>
      <c r="C32" s="150">
        <f>LPG!H20</f>
        <v>1920</v>
      </c>
      <c r="D32" s="147"/>
      <c r="E32" s="139"/>
      <c r="F32" s="151"/>
    </row>
    <row r="33" spans="1:6" ht="15.6" x14ac:dyDescent="0.3">
      <c r="A33" s="137"/>
      <c r="B33" s="145" t="s">
        <v>116</v>
      </c>
      <c r="C33" s="150">
        <f>LPG!H21</f>
        <v>1938</v>
      </c>
      <c r="D33" s="147"/>
      <c r="E33" s="139"/>
      <c r="F33" s="151"/>
    </row>
    <row r="34" spans="1:6" ht="15.6" x14ac:dyDescent="0.3">
      <c r="A34" s="137"/>
      <c r="B34" s="145" t="s">
        <v>117</v>
      </c>
      <c r="C34" s="150">
        <f>LPG!H22</f>
        <v>1963</v>
      </c>
      <c r="D34" s="147"/>
      <c r="E34" s="139"/>
      <c r="F34" s="151"/>
    </row>
    <row r="35" spans="1:6" ht="15.6" x14ac:dyDescent="0.3">
      <c r="A35" s="137"/>
      <c r="B35" s="145" t="s">
        <v>118</v>
      </c>
      <c r="C35" s="150">
        <f>LPG!H23</f>
        <v>1984</v>
      </c>
      <c r="D35" s="147"/>
      <c r="E35" s="139"/>
      <c r="F35" s="151"/>
    </row>
    <row r="36" spans="1:6" ht="15.6" x14ac:dyDescent="0.3">
      <c r="A36" s="137"/>
      <c r="B36" s="145" t="s">
        <v>119</v>
      </c>
      <c r="C36" s="150">
        <f>LPG!H24</f>
        <v>2027</v>
      </c>
      <c r="D36" s="147"/>
      <c r="E36" s="139"/>
      <c r="F36" s="151"/>
    </row>
    <row r="37" spans="1:6" ht="15.6" x14ac:dyDescent="0.3">
      <c r="A37" s="137"/>
      <c r="B37" s="145" t="s">
        <v>120</v>
      </c>
      <c r="C37" s="150">
        <f>LPG!H25</f>
        <v>2067</v>
      </c>
      <c r="D37" s="147"/>
      <c r="E37" s="139"/>
      <c r="F37" s="151"/>
    </row>
    <row r="38" spans="1:6" ht="15.6" x14ac:dyDescent="0.3">
      <c r="A38" s="137"/>
      <c r="B38" s="145" t="s">
        <v>121</v>
      </c>
      <c r="C38" s="150">
        <f>LPG!H26</f>
        <v>2103</v>
      </c>
      <c r="D38" s="147"/>
      <c r="E38" s="139"/>
      <c r="F38" s="151"/>
    </row>
    <row r="39" spans="1:6" ht="15.6" x14ac:dyDescent="0.3">
      <c r="A39" s="137"/>
      <c r="B39" s="145" t="s">
        <v>122</v>
      </c>
      <c r="C39" s="150">
        <f>LPG!H27</f>
        <v>2139</v>
      </c>
      <c r="D39" s="147"/>
      <c r="E39" s="139"/>
      <c r="F39" s="151"/>
    </row>
    <row r="40" spans="1:6" ht="15.6" x14ac:dyDescent="0.3">
      <c r="A40" s="137"/>
      <c r="B40" s="145" t="s">
        <v>123</v>
      </c>
      <c r="C40" s="150">
        <f>LPG!H28</f>
        <v>2273</v>
      </c>
      <c r="D40" s="147"/>
      <c r="E40" s="139"/>
      <c r="F40" s="151"/>
    </row>
    <row r="41" spans="1:6" ht="15.6" x14ac:dyDescent="0.3">
      <c r="A41" s="137"/>
      <c r="B41" s="145" t="s">
        <v>124</v>
      </c>
      <c r="C41" s="150">
        <f>LPG!H29</f>
        <v>2119</v>
      </c>
      <c r="D41" s="147"/>
      <c r="E41" s="139"/>
      <c r="F41" s="151"/>
    </row>
    <row r="42" spans="1:6" ht="15.6" x14ac:dyDescent="0.3">
      <c r="A42" s="137"/>
      <c r="B42" s="145" t="s">
        <v>125</v>
      </c>
      <c r="C42" s="150">
        <f>LPG!H30</f>
        <v>2181</v>
      </c>
      <c r="D42" s="147"/>
      <c r="E42" s="139"/>
      <c r="F42" s="151"/>
    </row>
    <row r="43" spans="1:6" ht="15.6" x14ac:dyDescent="0.3">
      <c r="A43" s="137"/>
      <c r="B43" s="145" t="s">
        <v>126</v>
      </c>
      <c r="C43" s="150">
        <f>LPG!H31</f>
        <v>2172</v>
      </c>
      <c r="D43" s="147"/>
      <c r="E43" s="139"/>
      <c r="F43" s="151"/>
    </row>
    <row r="44" spans="1:6" ht="15.6" x14ac:dyDescent="0.3">
      <c r="A44" s="137"/>
      <c r="B44" s="145" t="s">
        <v>127</v>
      </c>
      <c r="C44" s="150">
        <f>LPG!H32</f>
        <v>1984</v>
      </c>
      <c r="D44" s="147"/>
      <c r="E44" s="139"/>
      <c r="F44" s="151"/>
    </row>
    <row r="45" spans="1:6" ht="15.6" x14ac:dyDescent="0.3">
      <c r="A45" s="137"/>
      <c r="B45" s="145" t="s">
        <v>71</v>
      </c>
      <c r="C45" s="150">
        <f>LPG!H33</f>
        <v>2172</v>
      </c>
      <c r="D45" s="147"/>
      <c r="E45" s="139"/>
      <c r="F45" s="151"/>
    </row>
    <row r="46" spans="1:6" ht="15.6" x14ac:dyDescent="0.3">
      <c r="A46" s="137"/>
      <c r="B46" s="145" t="s">
        <v>128</v>
      </c>
      <c r="C46" s="150">
        <f>LPG!H36</f>
        <v>1922</v>
      </c>
      <c r="D46" s="147"/>
      <c r="E46" s="139"/>
      <c r="F46" s="151"/>
    </row>
    <row r="47" spans="1:6" ht="15.6" x14ac:dyDescent="0.3">
      <c r="A47" s="137"/>
      <c r="B47" s="145" t="s">
        <v>129</v>
      </c>
      <c r="C47" s="150">
        <f>LPG!H37</f>
        <v>1945</v>
      </c>
      <c r="D47" s="147"/>
      <c r="E47" s="139"/>
      <c r="F47" s="151"/>
    </row>
    <row r="48" spans="1:6" ht="15.6" x14ac:dyDescent="0.3">
      <c r="A48" s="137"/>
      <c r="B48" s="145" t="s">
        <v>130</v>
      </c>
      <c r="C48" s="150">
        <f>LPG!H38</f>
        <v>1935</v>
      </c>
      <c r="D48" s="147"/>
      <c r="E48" s="139"/>
      <c r="F48" s="151"/>
    </row>
    <row r="49" spans="1:6" ht="15.6" x14ac:dyDescent="0.3">
      <c r="A49" s="137"/>
      <c r="B49" s="145" t="s">
        <v>131</v>
      </c>
      <c r="C49" s="150">
        <f>LPG!H39</f>
        <v>1948</v>
      </c>
      <c r="D49" s="147"/>
      <c r="E49" s="139"/>
      <c r="F49" s="151"/>
    </row>
    <row r="50" spans="1:6" ht="15.6" x14ac:dyDescent="0.3">
      <c r="A50" s="137"/>
      <c r="B50" s="145" t="s">
        <v>132</v>
      </c>
      <c r="C50" s="150">
        <f>LPG!H40</f>
        <v>1980</v>
      </c>
      <c r="D50" s="147"/>
      <c r="E50" s="139"/>
      <c r="F50" s="151"/>
    </row>
    <row r="51" spans="1:6" ht="15.6" x14ac:dyDescent="0.3">
      <c r="A51" s="137"/>
      <c r="B51" s="145" t="s">
        <v>133</v>
      </c>
      <c r="C51" s="150">
        <f>LPG!H41</f>
        <v>1971</v>
      </c>
      <c r="D51" s="147"/>
      <c r="E51" s="139"/>
      <c r="F51" s="151"/>
    </row>
    <row r="52" spans="1:6" ht="15.6" x14ac:dyDescent="0.3">
      <c r="A52" s="152"/>
      <c r="B52" s="145" t="s">
        <v>134</v>
      </c>
      <c r="C52" s="150">
        <f>LPG!H42</f>
        <v>1995</v>
      </c>
      <c r="D52" s="147"/>
      <c r="E52" s="139"/>
      <c r="F52" s="151"/>
    </row>
    <row r="53" spans="1:6" ht="15.6" x14ac:dyDescent="0.3">
      <c r="A53" s="137"/>
      <c r="B53" s="145" t="s">
        <v>135</v>
      </c>
      <c r="C53" s="150">
        <f>LPG!H43</f>
        <v>2009</v>
      </c>
      <c r="D53" s="147"/>
      <c r="E53" s="139"/>
      <c r="F53" s="151"/>
    </row>
    <row r="54" spans="1:6" x14ac:dyDescent="0.25">
      <c r="A54" s="137"/>
      <c r="B54" s="139"/>
      <c r="C54" s="139"/>
      <c r="D54" s="139"/>
      <c r="E54" s="139"/>
      <c r="F54" s="139"/>
    </row>
    <row r="55" spans="1:6" x14ac:dyDescent="0.25">
      <c r="A55" s="137"/>
      <c r="B55" s="139"/>
      <c r="C55" s="139"/>
      <c r="D55" s="139"/>
      <c r="E55" s="139"/>
      <c r="F55" s="139"/>
    </row>
    <row r="56" spans="1:6" ht="15.6" x14ac:dyDescent="0.25">
      <c r="A56" s="137"/>
      <c r="B56" s="276" t="s">
        <v>176</v>
      </c>
      <c r="C56" s="146"/>
      <c r="D56" s="141"/>
      <c r="E56" s="141"/>
      <c r="F56" s="141"/>
    </row>
    <row r="57" spans="1:6" ht="15.6" x14ac:dyDescent="0.3">
      <c r="A57" s="144"/>
      <c r="B57" s="277"/>
      <c r="C57" s="278"/>
      <c r="D57" s="147"/>
      <c r="E57" s="139"/>
      <c r="F57" s="148"/>
    </row>
    <row r="58" spans="1:6" ht="16.2" x14ac:dyDescent="0.3">
      <c r="A58" s="139"/>
      <c r="B58" s="145"/>
      <c r="C58" s="132" t="s">
        <v>171</v>
      </c>
      <c r="D58" s="147"/>
      <c r="E58" s="139"/>
      <c r="F58" s="149"/>
    </row>
    <row r="59" spans="1:6" ht="15.6" x14ac:dyDescent="0.3">
      <c r="A59" s="139"/>
      <c r="B59" s="145" t="s">
        <v>136</v>
      </c>
      <c r="C59" s="153">
        <f>LPG!H44</f>
        <v>2023</v>
      </c>
      <c r="D59" s="147"/>
      <c r="E59" s="139"/>
      <c r="F59" s="151"/>
    </row>
    <row r="60" spans="1:6" ht="15.6" x14ac:dyDescent="0.3">
      <c r="A60" s="137"/>
      <c r="B60" s="145" t="s">
        <v>137</v>
      </c>
      <c r="C60" s="153">
        <f>LPG!H47</f>
        <v>1964</v>
      </c>
      <c r="D60" s="147"/>
      <c r="E60" s="139"/>
      <c r="F60" s="151"/>
    </row>
    <row r="61" spans="1:6" ht="15.6" x14ac:dyDescent="0.3">
      <c r="A61" s="137"/>
      <c r="B61" s="145" t="s">
        <v>138</v>
      </c>
      <c r="C61" s="153">
        <f>LPG!H48</f>
        <v>1975</v>
      </c>
      <c r="D61" s="147"/>
      <c r="E61" s="139"/>
      <c r="F61" s="151"/>
    </row>
    <row r="62" spans="1:6" ht="15.6" x14ac:dyDescent="0.3">
      <c r="A62" s="144"/>
      <c r="B62" s="145" t="s">
        <v>139</v>
      </c>
      <c r="C62" s="153">
        <f>LPG!H49</f>
        <v>2006</v>
      </c>
      <c r="D62" s="147"/>
      <c r="E62" s="139"/>
      <c r="F62" s="151"/>
    </row>
    <row r="63" spans="1:6" ht="15.6" x14ac:dyDescent="0.3">
      <c r="A63" s="144"/>
      <c r="B63" s="145" t="s">
        <v>140</v>
      </c>
      <c r="C63" s="153">
        <f>LPG!H50</f>
        <v>2042</v>
      </c>
      <c r="D63" s="147"/>
      <c r="E63" s="139"/>
      <c r="F63" s="151"/>
    </row>
    <row r="64" spans="1:6" ht="15.6" x14ac:dyDescent="0.3">
      <c r="A64" s="137"/>
      <c r="B64" s="145" t="s">
        <v>141</v>
      </c>
      <c r="C64" s="153">
        <f>LPG!H51</f>
        <v>2069</v>
      </c>
      <c r="D64" s="147"/>
      <c r="E64" s="139"/>
      <c r="F64" s="151"/>
    </row>
    <row r="65" spans="1:6" ht="15.6" x14ac:dyDescent="0.3">
      <c r="A65" s="137"/>
      <c r="B65" s="145" t="s">
        <v>142</v>
      </c>
      <c r="C65" s="153">
        <f>LPG!H52</f>
        <v>2102</v>
      </c>
      <c r="D65" s="147"/>
      <c r="E65" s="139"/>
      <c r="F65" s="151"/>
    </row>
    <row r="66" spans="1:6" ht="15.6" x14ac:dyDescent="0.3">
      <c r="A66" s="137"/>
      <c r="B66" s="145" t="s">
        <v>143</v>
      </c>
      <c r="C66" s="153">
        <f>LPG!H53</f>
        <v>2127</v>
      </c>
      <c r="D66" s="147"/>
      <c r="E66" s="139"/>
      <c r="F66" s="151"/>
    </row>
    <row r="67" spans="1:6" ht="15.6" x14ac:dyDescent="0.3">
      <c r="A67" s="137"/>
      <c r="B67" s="145" t="s">
        <v>144</v>
      </c>
      <c r="C67" s="153">
        <f>LPG!H54</f>
        <v>2174</v>
      </c>
      <c r="D67" s="147"/>
      <c r="E67" s="139"/>
      <c r="F67" s="151"/>
    </row>
    <row r="68" spans="1:6" ht="15.6" x14ac:dyDescent="0.3">
      <c r="A68" s="137"/>
      <c r="B68" s="145" t="s">
        <v>145</v>
      </c>
      <c r="C68" s="153">
        <f>LPG!H55</f>
        <v>2193</v>
      </c>
      <c r="D68" s="147"/>
      <c r="E68" s="139"/>
      <c r="F68" s="151"/>
    </row>
    <row r="69" spans="1:6" ht="15.6" x14ac:dyDescent="0.3">
      <c r="A69" s="137"/>
      <c r="B69" s="145" t="s">
        <v>146</v>
      </c>
      <c r="C69" s="153">
        <f>LPG!H56</f>
        <v>2220</v>
      </c>
      <c r="D69" s="147"/>
      <c r="E69" s="139"/>
      <c r="F69" s="151"/>
    </row>
    <row r="70" spans="1:6" ht="15.6" x14ac:dyDescent="0.3">
      <c r="A70" s="137"/>
      <c r="B70" s="145" t="s">
        <v>147</v>
      </c>
      <c r="C70" s="153">
        <f>LPG!H57</f>
        <v>2200</v>
      </c>
      <c r="D70" s="147"/>
      <c r="E70" s="139"/>
      <c r="F70" s="151"/>
    </row>
    <row r="71" spans="1:6" ht="15.6" x14ac:dyDescent="0.3">
      <c r="A71" s="137"/>
      <c r="B71" s="145" t="s">
        <v>148</v>
      </c>
      <c r="C71" s="153">
        <f>LPG!H58</f>
        <v>2186</v>
      </c>
      <c r="D71" s="147"/>
      <c r="E71" s="139"/>
      <c r="F71" s="151"/>
    </row>
    <row r="72" spans="1:6" ht="15.6" x14ac:dyDescent="0.3">
      <c r="A72" s="137"/>
      <c r="B72" s="145" t="s">
        <v>149</v>
      </c>
      <c r="C72" s="153">
        <f>LPG!H59</f>
        <v>2246</v>
      </c>
      <c r="D72" s="147"/>
      <c r="E72" s="139"/>
      <c r="F72" s="151"/>
    </row>
    <row r="73" spans="1:6" ht="15.6" x14ac:dyDescent="0.3">
      <c r="A73" s="137"/>
      <c r="B73" s="145" t="s">
        <v>150</v>
      </c>
      <c r="C73" s="153">
        <f>LPG!H60</f>
        <v>2006</v>
      </c>
      <c r="D73" s="147"/>
      <c r="E73" s="139"/>
      <c r="F73" s="151"/>
    </row>
    <row r="74" spans="1:6" ht="15.6" x14ac:dyDescent="0.3">
      <c r="A74" s="137"/>
      <c r="B74" s="145" t="s">
        <v>151</v>
      </c>
      <c r="C74" s="153">
        <f>LPG!H61</f>
        <v>2042</v>
      </c>
      <c r="D74" s="147"/>
      <c r="E74" s="139"/>
      <c r="F74" s="151"/>
    </row>
    <row r="75" spans="1:6" ht="15.6" x14ac:dyDescent="0.3">
      <c r="A75" s="137"/>
      <c r="B75" s="145" t="s">
        <v>152</v>
      </c>
      <c r="C75" s="153">
        <f>LPG!H62</f>
        <v>2102</v>
      </c>
      <c r="D75" s="147"/>
      <c r="E75" s="139"/>
      <c r="F75" s="151"/>
    </row>
    <row r="76" spans="1:6" ht="15.6" x14ac:dyDescent="0.3">
      <c r="A76" s="137"/>
      <c r="B76" s="145" t="s">
        <v>153</v>
      </c>
      <c r="C76" s="153">
        <f>LPG!H63</f>
        <v>2127</v>
      </c>
      <c r="D76" s="147"/>
      <c r="E76" s="139"/>
      <c r="F76" s="151"/>
    </row>
    <row r="77" spans="1:6" ht="15.6" x14ac:dyDescent="0.3">
      <c r="A77" s="137"/>
      <c r="B77" s="145" t="s">
        <v>76</v>
      </c>
      <c r="C77" s="153">
        <f>LPG!H64</f>
        <v>2174</v>
      </c>
      <c r="D77" s="147"/>
      <c r="E77" s="139"/>
      <c r="F77" s="151"/>
    </row>
    <row r="78" spans="1:6" ht="15.6" x14ac:dyDescent="0.3">
      <c r="A78" s="137"/>
      <c r="B78" s="145" t="s">
        <v>154</v>
      </c>
      <c r="C78" s="153">
        <f>LPG!H65</f>
        <v>2193</v>
      </c>
      <c r="D78" s="147"/>
      <c r="E78" s="139"/>
      <c r="F78" s="151"/>
    </row>
    <row r="79" spans="1:6" ht="15.6" x14ac:dyDescent="0.3">
      <c r="A79" s="137"/>
      <c r="B79" s="145" t="s">
        <v>155</v>
      </c>
      <c r="C79" s="153">
        <f>LPG!H66</f>
        <v>2220</v>
      </c>
      <c r="D79" s="147"/>
      <c r="E79" s="139"/>
      <c r="F79" s="151"/>
    </row>
    <row r="80" spans="1:6" ht="15.6" x14ac:dyDescent="0.3">
      <c r="A80" s="137"/>
      <c r="B80" s="145" t="s">
        <v>156</v>
      </c>
      <c r="C80" s="153">
        <f>LPG!H67</f>
        <v>2246</v>
      </c>
      <c r="D80" s="147"/>
      <c r="E80" s="139"/>
      <c r="F80" s="151"/>
    </row>
    <row r="81" spans="1:6" ht="15.6" x14ac:dyDescent="0.3">
      <c r="A81" s="137"/>
      <c r="B81" s="145" t="s">
        <v>157</v>
      </c>
      <c r="C81" s="153">
        <f>LPG!H70</f>
        <v>2031</v>
      </c>
      <c r="D81" s="147"/>
      <c r="E81" s="139"/>
      <c r="F81" s="151"/>
    </row>
    <row r="82" spans="1:6" ht="15.6" x14ac:dyDescent="0.3">
      <c r="A82" s="137"/>
      <c r="B82" s="145" t="s">
        <v>158</v>
      </c>
      <c r="C82" s="153">
        <f>LPG!H71</f>
        <v>2074</v>
      </c>
      <c r="D82" s="147"/>
      <c r="E82" s="139"/>
      <c r="F82" s="151"/>
    </row>
    <row r="83" spans="1:6" ht="15.6" x14ac:dyDescent="0.3">
      <c r="A83" s="137"/>
      <c r="B83" s="145" t="s">
        <v>159</v>
      </c>
      <c r="C83" s="153">
        <f>LPG!H72</f>
        <v>2106</v>
      </c>
      <c r="D83" s="147"/>
      <c r="E83" s="139"/>
      <c r="F83" s="151"/>
    </row>
    <row r="84" spans="1:6" ht="15.6" x14ac:dyDescent="0.3">
      <c r="A84" s="137"/>
      <c r="B84" s="145" t="s">
        <v>160</v>
      </c>
      <c r="C84" s="153">
        <f>LPG!H73</f>
        <v>2101</v>
      </c>
      <c r="D84" s="147"/>
      <c r="E84" s="139"/>
      <c r="F84" s="151"/>
    </row>
    <row r="85" spans="1:6" ht="15.6" x14ac:dyDescent="0.3">
      <c r="A85" s="137"/>
      <c r="B85" s="145" t="s">
        <v>161</v>
      </c>
      <c r="C85" s="153">
        <f>LPG!H74</f>
        <v>2115</v>
      </c>
      <c r="D85" s="147"/>
      <c r="E85" s="139"/>
      <c r="F85" s="151"/>
    </row>
    <row r="86" spans="1:6" ht="15.6" x14ac:dyDescent="0.3">
      <c r="A86" s="137"/>
      <c r="B86" s="145" t="s">
        <v>162</v>
      </c>
      <c r="C86" s="153">
        <f>LPG!H75</f>
        <v>2114</v>
      </c>
      <c r="D86" s="142"/>
      <c r="E86" s="139"/>
      <c r="F86" s="151"/>
    </row>
    <row r="87" spans="1:6" ht="15.6" x14ac:dyDescent="0.3">
      <c r="A87" s="137"/>
      <c r="B87" s="146" t="s">
        <v>163</v>
      </c>
      <c r="C87" s="153">
        <f>LPG!H76</f>
        <v>2143</v>
      </c>
      <c r="D87" s="142"/>
      <c r="E87" s="139"/>
      <c r="F87" s="154"/>
    </row>
    <row r="88" spans="1:6" ht="15.6" x14ac:dyDescent="0.25">
      <c r="A88" s="137"/>
      <c r="B88" s="137"/>
      <c r="C88" s="155"/>
      <c r="D88" s="155"/>
      <c r="E88" s="154"/>
      <c r="F88" s="154"/>
    </row>
    <row r="89" spans="1:6" ht="16.2" x14ac:dyDescent="0.35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5">
      <c r="A90" s="328"/>
      <c r="B90" s="422" t="s">
        <v>193</v>
      </c>
      <c r="C90" s="422"/>
      <c r="D90" s="422"/>
      <c r="E90" s="422"/>
      <c r="F90" s="422"/>
    </row>
    <row r="91" spans="1:6" x14ac:dyDescent="0.25">
      <c r="A91" s="156"/>
      <c r="B91" s="158"/>
      <c r="C91" s="158"/>
      <c r="D91" s="158"/>
      <c r="E91" s="158"/>
      <c r="F91" s="139"/>
    </row>
    <row r="92" spans="1:6" x14ac:dyDescent="0.25">
      <c r="A92" s="156"/>
      <c r="B92" s="158"/>
      <c r="C92" s="139"/>
      <c r="D92" s="139"/>
      <c r="E92" s="139"/>
      <c r="F92" s="139"/>
    </row>
    <row r="93" spans="1:6" ht="15.6" x14ac:dyDescent="0.3">
      <c r="A93" s="156"/>
      <c r="B93" s="157"/>
      <c r="C93" s="139"/>
      <c r="D93" s="139"/>
      <c r="E93" s="139"/>
      <c r="F93" s="139"/>
    </row>
    <row r="94" spans="1:6" ht="15.6" x14ac:dyDescent="0.3">
      <c r="A94" s="156"/>
      <c r="B94" s="157"/>
      <c r="C94" s="139"/>
      <c r="D94" s="139"/>
      <c r="E94" s="139"/>
      <c r="F94" s="139"/>
    </row>
    <row r="95" spans="1:6" x14ac:dyDescent="0.25">
      <c r="A95" s="137"/>
      <c r="B95" s="158"/>
      <c r="C95" s="139"/>
      <c r="D95" s="139"/>
      <c r="E95" s="139"/>
      <c r="F95" s="139"/>
    </row>
    <row r="96" spans="1:6" x14ac:dyDescent="0.25">
      <c r="A96" s="137"/>
      <c r="B96" s="158"/>
      <c r="C96" s="139"/>
      <c r="D96" s="139"/>
      <c r="E96" s="139"/>
      <c r="F96" s="139"/>
    </row>
    <row r="97" spans="1:6" x14ac:dyDescent="0.25">
      <c r="A97" s="137"/>
      <c r="B97" s="142"/>
      <c r="C97" s="142"/>
      <c r="D97" s="142"/>
      <c r="E97" s="142"/>
      <c r="F97" s="142"/>
    </row>
    <row r="98" spans="1:6" x14ac:dyDescent="0.25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75" zoomScaleNormal="100" workbookViewId="0">
      <selection activeCell="H82" sqref="H82"/>
    </sheetView>
  </sheetViews>
  <sheetFormatPr defaultColWidth="9" defaultRowHeight="15" x14ac:dyDescent="0.25"/>
  <cols>
    <col min="1" max="1" width="15.44140625" style="175" bestFit="1" customWidth="1"/>
    <col min="2" max="2" width="12.44140625" style="175" customWidth="1"/>
    <col min="3" max="5" width="14.6640625" style="175" customWidth="1"/>
    <col min="6" max="6" width="16.21875" style="175" customWidth="1"/>
    <col min="7" max="7" width="15.77734375" style="175" customWidth="1"/>
    <col min="8" max="8" width="13.44140625" style="175" customWidth="1"/>
    <col min="9" max="16384" width="9" style="175"/>
  </cols>
  <sheetData>
    <row r="1" spans="1:10" ht="16.2" x14ac:dyDescent="0.35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6" x14ac:dyDescent="0.3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6" x14ac:dyDescent="0.3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6" x14ac:dyDescent="0.3">
      <c r="A4" s="165" t="s">
        <v>188</v>
      </c>
      <c r="B4" s="165"/>
      <c r="C4" s="165"/>
      <c r="D4" s="165"/>
      <c r="E4" s="165"/>
      <c r="F4" s="165"/>
      <c r="G4" s="162">
        <v>42248</v>
      </c>
      <c r="H4" s="165"/>
      <c r="I4" s="294"/>
      <c r="J4" s="294"/>
    </row>
    <row r="5" spans="1:10" x14ac:dyDescent="0.25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5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2" x14ac:dyDescent="0.35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2" x14ac:dyDescent="0.35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5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5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5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5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5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5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5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5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2" x14ac:dyDescent="0.35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5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2" x14ac:dyDescent="0.35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6" x14ac:dyDescent="0.3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6" x14ac:dyDescent="0.3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5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5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5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5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5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5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6" x14ac:dyDescent="0.3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5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5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5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6" x14ac:dyDescent="0.25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6" x14ac:dyDescent="0.25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2" x14ac:dyDescent="0.3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2" x14ac:dyDescent="0.3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6" x14ac:dyDescent="0.3">
      <c r="A38" s="167"/>
      <c r="B38" s="318" t="s">
        <v>112</v>
      </c>
      <c r="C38" s="321">
        <f>Petrol!K17</f>
        <v>1199</v>
      </c>
      <c r="D38" s="321">
        <f>Petrol!K96</f>
        <v>1214</v>
      </c>
      <c r="E38" s="321">
        <f>C38</f>
        <v>1199</v>
      </c>
      <c r="F38" s="321">
        <f>Petrol!K174</f>
        <v>1214</v>
      </c>
      <c r="G38" s="307"/>
      <c r="H38" s="166"/>
      <c r="I38" s="310"/>
    </row>
    <row r="39" spans="1:10" ht="15.6" x14ac:dyDescent="0.3">
      <c r="A39" s="167"/>
      <c r="B39" s="318" t="s">
        <v>113</v>
      </c>
      <c r="C39" s="321">
        <f>Petrol!K18</f>
        <v>1203</v>
      </c>
      <c r="D39" s="321">
        <f>Petrol!K97</f>
        <v>1218</v>
      </c>
      <c r="E39" s="321">
        <f t="shared" ref="E39:E62" si="0">C39</f>
        <v>1203</v>
      </c>
      <c r="F39" s="321">
        <f>Petrol!K175</f>
        <v>1218</v>
      </c>
      <c r="G39" s="307"/>
      <c r="H39" s="166"/>
      <c r="I39" s="310"/>
    </row>
    <row r="40" spans="1:10" ht="15.6" x14ac:dyDescent="0.3">
      <c r="A40" s="167"/>
      <c r="B40" s="318" t="s">
        <v>114</v>
      </c>
      <c r="C40" s="321">
        <f>Petrol!K19</f>
        <v>1207</v>
      </c>
      <c r="D40" s="321">
        <f>Petrol!K98</f>
        <v>1222</v>
      </c>
      <c r="E40" s="321">
        <f t="shared" si="0"/>
        <v>1207</v>
      </c>
      <c r="F40" s="321">
        <f>Petrol!K176</f>
        <v>1222</v>
      </c>
      <c r="G40" s="307"/>
      <c r="H40" s="166"/>
      <c r="I40" s="310"/>
    </row>
    <row r="41" spans="1:10" ht="15.6" x14ac:dyDescent="0.3">
      <c r="A41" s="167"/>
      <c r="B41" s="318" t="s">
        <v>115</v>
      </c>
      <c r="C41" s="321">
        <f>Petrol!K20</f>
        <v>1212</v>
      </c>
      <c r="D41" s="321">
        <f>Petrol!K99</f>
        <v>1227</v>
      </c>
      <c r="E41" s="321">
        <f t="shared" si="0"/>
        <v>1212</v>
      </c>
      <c r="F41" s="321">
        <f>Petrol!K177</f>
        <v>1227</v>
      </c>
      <c r="G41" s="307"/>
      <c r="H41" s="166"/>
      <c r="I41" s="310"/>
    </row>
    <row r="42" spans="1:10" ht="15.6" x14ac:dyDescent="0.3">
      <c r="A42" s="167"/>
      <c r="B42" s="318" t="s">
        <v>116</v>
      </c>
      <c r="C42" s="321">
        <f>Petrol!K21</f>
        <v>1219</v>
      </c>
      <c r="D42" s="321">
        <f>Petrol!K100</f>
        <v>1234</v>
      </c>
      <c r="E42" s="321">
        <f t="shared" si="0"/>
        <v>1219</v>
      </c>
      <c r="F42" s="321">
        <f>Petrol!K178</f>
        <v>1234</v>
      </c>
      <c r="G42" s="307"/>
      <c r="H42" s="166"/>
      <c r="I42" s="310"/>
    </row>
    <row r="43" spans="1:10" ht="15.6" x14ac:dyDescent="0.3">
      <c r="A43" s="167"/>
      <c r="B43" s="318" t="s">
        <v>117</v>
      </c>
      <c r="C43" s="321">
        <f>Petrol!K22</f>
        <v>1229</v>
      </c>
      <c r="D43" s="321">
        <f>Petrol!K101</f>
        <v>1244</v>
      </c>
      <c r="E43" s="321">
        <f t="shared" si="0"/>
        <v>1229</v>
      </c>
      <c r="F43" s="321">
        <f>Petrol!K179</f>
        <v>1244</v>
      </c>
      <c r="G43" s="307"/>
      <c r="H43" s="166"/>
      <c r="I43" s="310"/>
    </row>
    <row r="44" spans="1:10" ht="15.6" x14ac:dyDescent="0.3">
      <c r="A44" s="167"/>
      <c r="B44" s="318" t="s">
        <v>118</v>
      </c>
      <c r="C44" s="321">
        <f>Petrol!K23</f>
        <v>1238</v>
      </c>
      <c r="D44" s="321">
        <f>Petrol!K102</f>
        <v>1263</v>
      </c>
      <c r="E44" s="321">
        <f t="shared" si="0"/>
        <v>1238</v>
      </c>
      <c r="F44" s="321">
        <f>Petrol!K180</f>
        <v>1253</v>
      </c>
      <c r="G44" s="307"/>
      <c r="H44" s="166"/>
      <c r="I44" s="310"/>
    </row>
    <row r="45" spans="1:10" ht="15.6" x14ac:dyDescent="0.3">
      <c r="A45" s="167"/>
      <c r="B45" s="318" t="s">
        <v>119</v>
      </c>
      <c r="C45" s="321">
        <f>Petrol!K24</f>
        <v>1255</v>
      </c>
      <c r="D45" s="321">
        <f>Petrol!K103</f>
        <v>1280</v>
      </c>
      <c r="E45" s="321">
        <f t="shared" si="0"/>
        <v>1255</v>
      </c>
      <c r="F45" s="321">
        <f>Petrol!K181</f>
        <v>1270</v>
      </c>
      <c r="G45" s="307"/>
      <c r="H45" s="166"/>
      <c r="I45" s="310"/>
    </row>
    <row r="46" spans="1:10" ht="15.6" x14ac:dyDescent="0.3">
      <c r="A46" s="167"/>
      <c r="B46" s="318" t="s">
        <v>120</v>
      </c>
      <c r="C46" s="321">
        <f>Petrol!K25</f>
        <v>1273</v>
      </c>
      <c r="D46" s="321">
        <f>Petrol!K104</f>
        <v>1298</v>
      </c>
      <c r="E46" s="321">
        <f t="shared" si="0"/>
        <v>1273</v>
      </c>
      <c r="F46" s="321">
        <f>Petrol!K182</f>
        <v>1288</v>
      </c>
      <c r="G46" s="307"/>
      <c r="H46" s="166"/>
      <c r="I46" s="310"/>
    </row>
    <row r="47" spans="1:10" ht="15.6" x14ac:dyDescent="0.3">
      <c r="A47" s="167"/>
      <c r="B47" s="318" t="s">
        <v>121</v>
      </c>
      <c r="C47" s="321">
        <f>Petrol!K26</f>
        <v>1284</v>
      </c>
      <c r="D47" s="321">
        <f>Petrol!K105</f>
        <v>1309</v>
      </c>
      <c r="E47" s="321">
        <f t="shared" si="0"/>
        <v>1284</v>
      </c>
      <c r="F47" s="321">
        <f>Petrol!K183</f>
        <v>1299</v>
      </c>
      <c r="G47" s="307"/>
      <c r="H47" s="166"/>
      <c r="I47" s="310"/>
    </row>
    <row r="48" spans="1:10" ht="15.6" x14ac:dyDescent="0.3">
      <c r="A48" s="167"/>
      <c r="B48" s="318" t="s">
        <v>122</v>
      </c>
      <c r="C48" s="321">
        <f>Petrol!K27</f>
        <v>1289</v>
      </c>
      <c r="D48" s="321">
        <f>Petrol!K106</f>
        <v>1314</v>
      </c>
      <c r="E48" s="321">
        <f t="shared" si="0"/>
        <v>1289</v>
      </c>
      <c r="F48" s="321">
        <f>Petrol!K184</f>
        <v>1304</v>
      </c>
      <c r="G48" s="307"/>
      <c r="H48" s="166"/>
      <c r="I48" s="310"/>
    </row>
    <row r="49" spans="1:10" ht="15.6" x14ac:dyDescent="0.3">
      <c r="A49" s="167"/>
      <c r="B49" s="318" t="s">
        <v>123</v>
      </c>
      <c r="C49" s="321">
        <f>Petrol!K28</f>
        <v>1290</v>
      </c>
      <c r="D49" s="321">
        <f>Petrol!K107</f>
        <v>1315</v>
      </c>
      <c r="E49" s="321">
        <f t="shared" si="0"/>
        <v>1290</v>
      </c>
      <c r="F49" s="321">
        <f>Petrol!K185</f>
        <v>1305</v>
      </c>
      <c r="G49" s="307"/>
      <c r="H49" s="166"/>
      <c r="I49" s="310"/>
    </row>
    <row r="50" spans="1:10" ht="15.6" x14ac:dyDescent="0.3">
      <c r="A50" s="167"/>
      <c r="B50" s="318" t="s">
        <v>124</v>
      </c>
      <c r="C50" s="321">
        <f>Petrol!K29</f>
        <v>1286</v>
      </c>
      <c r="D50" s="321">
        <f>Petrol!K108</f>
        <v>1311</v>
      </c>
      <c r="E50" s="321">
        <f t="shared" si="0"/>
        <v>1286</v>
      </c>
      <c r="F50" s="321">
        <f>Petrol!K186</f>
        <v>1301</v>
      </c>
      <c r="G50" s="307"/>
      <c r="H50" s="166"/>
      <c r="I50" s="310"/>
    </row>
    <row r="51" spans="1:10" ht="15.6" x14ac:dyDescent="0.3">
      <c r="A51" s="167"/>
      <c r="B51" s="318" t="s">
        <v>125</v>
      </c>
      <c r="C51" s="321">
        <f>Petrol!K30</f>
        <v>1302</v>
      </c>
      <c r="D51" s="321">
        <f>Petrol!K109</f>
        <v>1327</v>
      </c>
      <c r="E51" s="321">
        <f t="shared" si="0"/>
        <v>1302</v>
      </c>
      <c r="F51" s="321">
        <f>Petrol!K187</f>
        <v>1317</v>
      </c>
      <c r="G51" s="307"/>
      <c r="H51" s="166"/>
      <c r="I51" s="310"/>
    </row>
    <row r="52" spans="1:10" ht="15.6" x14ac:dyDescent="0.3">
      <c r="A52" s="167"/>
      <c r="B52" s="318" t="s">
        <v>126</v>
      </c>
      <c r="C52" s="321">
        <f>Petrol!K31</f>
        <v>1309</v>
      </c>
      <c r="D52" s="321">
        <f>Petrol!K110</f>
        <v>1334</v>
      </c>
      <c r="E52" s="321">
        <f t="shared" si="0"/>
        <v>1309</v>
      </c>
      <c r="F52" s="321">
        <f>Petrol!K188</f>
        <v>1324</v>
      </c>
      <c r="G52" s="307"/>
      <c r="H52" s="166"/>
      <c r="I52" s="310"/>
    </row>
    <row r="53" spans="1:10" ht="15.6" x14ac:dyDescent="0.3">
      <c r="A53" s="167"/>
      <c r="B53" s="318" t="s">
        <v>127</v>
      </c>
      <c r="C53" s="321">
        <f>Petrol!K32</f>
        <v>1238</v>
      </c>
      <c r="D53" s="321">
        <f>Petrol!K111</f>
        <v>1253</v>
      </c>
      <c r="E53" s="321">
        <f t="shared" si="0"/>
        <v>1238</v>
      </c>
      <c r="F53" s="321">
        <f>Petrol!K189</f>
        <v>1253</v>
      </c>
      <c r="G53" s="307"/>
      <c r="H53" s="166"/>
      <c r="I53" s="310"/>
    </row>
    <row r="54" spans="1:10" ht="15.6" x14ac:dyDescent="0.3">
      <c r="A54" s="167"/>
      <c r="B54" s="318" t="s">
        <v>71</v>
      </c>
      <c r="C54" s="321">
        <f>Petrol!K33</f>
        <v>1309</v>
      </c>
      <c r="D54" s="321">
        <f>Petrol!K112</f>
        <v>1324</v>
      </c>
      <c r="E54" s="321">
        <f t="shared" si="0"/>
        <v>1309</v>
      </c>
      <c r="F54" s="321">
        <f>Petrol!K190</f>
        <v>1324</v>
      </c>
      <c r="G54" s="307"/>
      <c r="H54" s="166"/>
      <c r="I54" s="310"/>
    </row>
    <row r="55" spans="1:10" ht="15.6" x14ac:dyDescent="0.3">
      <c r="A55" s="167"/>
      <c r="B55" s="318" t="s">
        <v>128</v>
      </c>
      <c r="C55" s="321">
        <f>Petrol!K36</f>
        <v>1213</v>
      </c>
      <c r="D55" s="321">
        <f>Petrol!K115</f>
        <v>1228</v>
      </c>
      <c r="E55" s="321">
        <f t="shared" si="0"/>
        <v>1213</v>
      </c>
      <c r="F55" s="321">
        <f>Petrol!K193</f>
        <v>1228</v>
      </c>
      <c r="G55" s="307"/>
      <c r="H55" s="166"/>
      <c r="I55" s="310"/>
    </row>
    <row r="56" spans="1:10" ht="15.6" x14ac:dyDescent="0.3">
      <c r="A56" s="167"/>
      <c r="B56" s="318" t="s">
        <v>129</v>
      </c>
      <c r="C56" s="321">
        <f>Petrol!K37</f>
        <v>1222</v>
      </c>
      <c r="D56" s="321">
        <f>Petrol!K116</f>
        <v>1237</v>
      </c>
      <c r="E56" s="321">
        <f t="shared" si="0"/>
        <v>1222</v>
      </c>
      <c r="F56" s="321">
        <f>Petrol!K194</f>
        <v>1237</v>
      </c>
      <c r="G56" s="307"/>
      <c r="H56" s="166"/>
      <c r="I56" s="310"/>
    </row>
    <row r="57" spans="1:10" ht="15.6" x14ac:dyDescent="0.3">
      <c r="A57" s="167"/>
      <c r="B57" s="318" t="s">
        <v>130</v>
      </c>
      <c r="C57" s="321">
        <f>Petrol!K38</f>
        <v>1216</v>
      </c>
      <c r="D57" s="321">
        <f>Petrol!K117</f>
        <v>1231</v>
      </c>
      <c r="E57" s="321">
        <f t="shared" si="0"/>
        <v>1216</v>
      </c>
      <c r="F57" s="321">
        <f>Petrol!K195</f>
        <v>1231</v>
      </c>
      <c r="G57" s="307"/>
      <c r="H57" s="166"/>
      <c r="I57" s="310"/>
    </row>
    <row r="58" spans="1:10" ht="15.6" x14ac:dyDescent="0.3">
      <c r="A58" s="167"/>
      <c r="B58" s="318" t="s">
        <v>131</v>
      </c>
      <c r="C58" s="321">
        <f>Petrol!K39</f>
        <v>1225</v>
      </c>
      <c r="D58" s="321">
        <f>Petrol!K118</f>
        <v>1240</v>
      </c>
      <c r="E58" s="321">
        <f t="shared" si="0"/>
        <v>1225</v>
      </c>
      <c r="F58" s="321">
        <f>Petrol!K196</f>
        <v>1240</v>
      </c>
      <c r="G58" s="307"/>
      <c r="H58" s="166"/>
      <c r="I58" s="310"/>
    </row>
    <row r="59" spans="1:10" ht="15.6" x14ac:dyDescent="0.3">
      <c r="A59" s="167"/>
      <c r="B59" s="318" t="s">
        <v>132</v>
      </c>
      <c r="C59" s="321">
        <f>Petrol!K40</f>
        <v>1236</v>
      </c>
      <c r="D59" s="321">
        <f>Petrol!K119</f>
        <v>1251</v>
      </c>
      <c r="E59" s="321">
        <f t="shared" si="0"/>
        <v>1236</v>
      </c>
      <c r="F59" s="321">
        <f>Petrol!K197</f>
        <v>1251</v>
      </c>
      <c r="G59" s="307"/>
      <c r="H59" s="166"/>
      <c r="I59" s="310"/>
    </row>
    <row r="60" spans="1:10" ht="15.6" x14ac:dyDescent="0.3">
      <c r="A60" s="167"/>
      <c r="B60" s="318" t="s">
        <v>133</v>
      </c>
      <c r="C60" s="321">
        <f>Petrol!K41</f>
        <v>1233</v>
      </c>
      <c r="D60" s="321">
        <f>Petrol!K120</f>
        <v>1248</v>
      </c>
      <c r="E60" s="321">
        <f t="shared" si="0"/>
        <v>1233</v>
      </c>
      <c r="F60" s="321">
        <f>Petrol!K198</f>
        <v>1248</v>
      </c>
      <c r="G60" s="307"/>
      <c r="H60" s="166"/>
      <c r="I60" s="310"/>
    </row>
    <row r="61" spans="1:10" ht="15.6" x14ac:dyDescent="0.3">
      <c r="A61" s="311"/>
      <c r="B61" s="318" t="s">
        <v>134</v>
      </c>
      <c r="C61" s="321">
        <f>Petrol!K42</f>
        <v>1243</v>
      </c>
      <c r="D61" s="321">
        <f>Petrol!K121</f>
        <v>1258</v>
      </c>
      <c r="E61" s="321">
        <f t="shared" si="0"/>
        <v>1243</v>
      </c>
      <c r="F61" s="321">
        <f>Petrol!K199</f>
        <v>1258</v>
      </c>
      <c r="G61" s="307"/>
      <c r="H61" s="166"/>
      <c r="I61" s="310"/>
    </row>
    <row r="62" spans="1:10" ht="15.6" x14ac:dyDescent="0.3">
      <c r="A62" s="167"/>
      <c r="B62" s="318" t="s">
        <v>135</v>
      </c>
      <c r="C62" s="321">
        <f>Petrol!K43</f>
        <v>1247</v>
      </c>
      <c r="D62" s="321">
        <f>Petrol!K122</f>
        <v>1262</v>
      </c>
      <c r="E62" s="321">
        <f t="shared" si="0"/>
        <v>1247</v>
      </c>
      <c r="F62" s="321">
        <f>Petrol!K200</f>
        <v>1262</v>
      </c>
      <c r="G62" s="307"/>
      <c r="H62" s="166"/>
      <c r="I62" s="310"/>
    </row>
    <row r="63" spans="1:10" x14ac:dyDescent="0.25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5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6" x14ac:dyDescent="0.25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2" x14ac:dyDescent="0.3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2" x14ac:dyDescent="0.3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6" x14ac:dyDescent="0.3">
      <c r="A68" s="166"/>
      <c r="B68" s="318" t="s">
        <v>136</v>
      </c>
      <c r="C68" s="323">
        <f>Petrol!K44</f>
        <v>1255</v>
      </c>
      <c r="D68" s="321">
        <f>Petrol!K123</f>
        <v>1270</v>
      </c>
      <c r="E68" s="324">
        <f>C68</f>
        <v>1255</v>
      </c>
      <c r="F68" s="323">
        <f>Petrol!K201</f>
        <v>1270</v>
      </c>
      <c r="G68" s="307"/>
      <c r="H68" s="166"/>
      <c r="I68" s="310"/>
    </row>
    <row r="69" spans="1:10" ht="15.6" x14ac:dyDescent="0.3">
      <c r="A69" s="167"/>
      <c r="B69" s="318" t="s">
        <v>137</v>
      </c>
      <c r="C69" s="323">
        <f>Petrol!K47</f>
        <v>1207</v>
      </c>
      <c r="D69" s="321">
        <f>Petrol!K126</f>
        <v>1222</v>
      </c>
      <c r="E69" s="324">
        <f t="shared" ref="E69:E96" si="1">C69</f>
        <v>1207</v>
      </c>
      <c r="F69" s="323">
        <f>Petrol!K204</f>
        <v>1222</v>
      </c>
      <c r="G69" s="307"/>
      <c r="H69" s="166"/>
      <c r="I69" s="310"/>
    </row>
    <row r="70" spans="1:10" ht="15.6" x14ac:dyDescent="0.3">
      <c r="A70" s="167"/>
      <c r="B70" s="318" t="s">
        <v>138</v>
      </c>
      <c r="C70" s="323">
        <f>Petrol!K48</f>
        <v>1222</v>
      </c>
      <c r="D70" s="321">
        <f>Petrol!K127</f>
        <v>1237</v>
      </c>
      <c r="E70" s="324">
        <f t="shared" si="1"/>
        <v>1222</v>
      </c>
      <c r="F70" s="323">
        <f>Petrol!K205</f>
        <v>1237</v>
      </c>
      <c r="G70" s="307"/>
      <c r="H70" s="166"/>
      <c r="I70" s="310"/>
    </row>
    <row r="71" spans="1:10" ht="15.6" x14ac:dyDescent="0.3">
      <c r="A71" s="306"/>
      <c r="B71" s="318" t="s">
        <v>139</v>
      </c>
      <c r="C71" s="323">
        <f>Petrol!K49</f>
        <v>1229</v>
      </c>
      <c r="D71" s="321">
        <f>Petrol!K128</f>
        <v>1254</v>
      </c>
      <c r="E71" s="324">
        <f t="shared" si="1"/>
        <v>1229</v>
      </c>
      <c r="F71" s="323">
        <f>Petrol!K206</f>
        <v>1244</v>
      </c>
      <c r="G71" s="307"/>
      <c r="H71" s="166"/>
      <c r="I71" s="310"/>
    </row>
    <row r="72" spans="1:10" ht="15.6" x14ac:dyDescent="0.3">
      <c r="A72" s="306"/>
      <c r="B72" s="318" t="s">
        <v>140</v>
      </c>
      <c r="C72" s="323">
        <f>Petrol!K50</f>
        <v>1234</v>
      </c>
      <c r="D72" s="321">
        <f>Petrol!K129</f>
        <v>1259</v>
      </c>
      <c r="E72" s="324">
        <f t="shared" si="1"/>
        <v>1234</v>
      </c>
      <c r="F72" s="323">
        <f>Petrol!K207</f>
        <v>1249</v>
      </c>
      <c r="G72" s="307"/>
      <c r="H72" s="166"/>
      <c r="I72" s="310"/>
    </row>
    <row r="73" spans="1:10" ht="15.6" x14ac:dyDescent="0.3">
      <c r="A73" s="167"/>
      <c r="B73" s="318" t="s">
        <v>141</v>
      </c>
      <c r="C73" s="323">
        <f>Petrol!K51</f>
        <v>1232</v>
      </c>
      <c r="D73" s="321">
        <f>Petrol!K130</f>
        <v>1257</v>
      </c>
      <c r="E73" s="324">
        <f t="shared" si="1"/>
        <v>1232</v>
      </c>
      <c r="F73" s="323">
        <f>Petrol!K208</f>
        <v>1247</v>
      </c>
      <c r="G73" s="307"/>
      <c r="H73" s="166"/>
      <c r="I73" s="310"/>
    </row>
    <row r="74" spans="1:10" ht="15.6" x14ac:dyDescent="0.3">
      <c r="A74" s="167"/>
      <c r="B74" s="318" t="s">
        <v>142</v>
      </c>
      <c r="C74" s="323">
        <f>Petrol!K52</f>
        <v>1244</v>
      </c>
      <c r="D74" s="321">
        <f>Petrol!K131</f>
        <v>1269</v>
      </c>
      <c r="E74" s="324">
        <f t="shared" si="1"/>
        <v>1244</v>
      </c>
      <c r="F74" s="323">
        <f>Petrol!K209</f>
        <v>1259</v>
      </c>
      <c r="G74" s="307"/>
      <c r="H74" s="166"/>
      <c r="I74" s="310"/>
    </row>
    <row r="75" spans="1:10" ht="15.6" x14ac:dyDescent="0.3">
      <c r="A75" s="167"/>
      <c r="B75" s="318" t="s">
        <v>143</v>
      </c>
      <c r="C75" s="323">
        <f>Petrol!K53</f>
        <v>1259</v>
      </c>
      <c r="D75" s="321">
        <f>Petrol!K132</f>
        <v>1284</v>
      </c>
      <c r="E75" s="324">
        <f t="shared" si="1"/>
        <v>1259</v>
      </c>
      <c r="F75" s="323">
        <f>Petrol!K210</f>
        <v>1274</v>
      </c>
      <c r="G75" s="307"/>
      <c r="H75" s="166"/>
      <c r="I75" s="310"/>
    </row>
    <row r="76" spans="1:10" ht="15.6" x14ac:dyDescent="0.3">
      <c r="A76" s="167"/>
      <c r="B76" s="318" t="s">
        <v>144</v>
      </c>
      <c r="C76" s="323">
        <f>Petrol!K54</f>
        <v>1265</v>
      </c>
      <c r="D76" s="321">
        <f>Petrol!K133</f>
        <v>1290</v>
      </c>
      <c r="E76" s="324">
        <f t="shared" si="1"/>
        <v>1265</v>
      </c>
      <c r="F76" s="323">
        <f>Petrol!K211</f>
        <v>1280</v>
      </c>
      <c r="G76" s="307"/>
      <c r="H76" s="166"/>
      <c r="I76" s="310"/>
    </row>
    <row r="77" spans="1:10" ht="15.6" x14ac:dyDescent="0.3">
      <c r="A77" s="167"/>
      <c r="B77" s="318" t="s">
        <v>145</v>
      </c>
      <c r="C77" s="323">
        <f>Petrol!K55</f>
        <v>1279</v>
      </c>
      <c r="D77" s="321">
        <f>Petrol!K134</f>
        <v>1304</v>
      </c>
      <c r="E77" s="324">
        <f t="shared" si="1"/>
        <v>1279</v>
      </c>
      <c r="F77" s="323">
        <f>Petrol!K212</f>
        <v>1294</v>
      </c>
      <c r="G77" s="307"/>
      <c r="H77" s="166"/>
      <c r="I77" s="310"/>
    </row>
    <row r="78" spans="1:10" ht="15.6" x14ac:dyDescent="0.3">
      <c r="A78" s="167"/>
      <c r="B78" s="318" t="s">
        <v>146</v>
      </c>
      <c r="C78" s="323">
        <f>Petrol!K56</f>
        <v>1294</v>
      </c>
      <c r="D78" s="321">
        <f>Petrol!K135</f>
        <v>1319</v>
      </c>
      <c r="E78" s="324">
        <f t="shared" si="1"/>
        <v>1294</v>
      </c>
      <c r="F78" s="323">
        <f>Petrol!K213</f>
        <v>1309</v>
      </c>
      <c r="G78" s="307"/>
      <c r="H78" s="166"/>
      <c r="I78" s="310"/>
    </row>
    <row r="79" spans="1:10" ht="15.6" x14ac:dyDescent="0.3">
      <c r="A79" s="167"/>
      <c r="B79" s="318" t="s">
        <v>147</v>
      </c>
      <c r="C79" s="323">
        <f>Petrol!K57</f>
        <v>1282</v>
      </c>
      <c r="D79" s="321">
        <f>Petrol!K136</f>
        <v>1307</v>
      </c>
      <c r="E79" s="324">
        <f t="shared" si="1"/>
        <v>1282</v>
      </c>
      <c r="F79" s="323">
        <f>Petrol!K214</f>
        <v>1297</v>
      </c>
      <c r="G79" s="307"/>
      <c r="H79" s="166"/>
      <c r="I79" s="310"/>
    </row>
    <row r="80" spans="1:10" ht="15.6" x14ac:dyDescent="0.3">
      <c r="A80" s="167"/>
      <c r="B80" s="318" t="s">
        <v>148</v>
      </c>
      <c r="C80" s="323">
        <f>Petrol!K58</f>
        <v>1281</v>
      </c>
      <c r="D80" s="321">
        <f>Petrol!K137</f>
        <v>1306</v>
      </c>
      <c r="E80" s="324">
        <f t="shared" si="1"/>
        <v>1281</v>
      </c>
      <c r="F80" s="323">
        <f>Petrol!K215</f>
        <v>1296</v>
      </c>
      <c r="G80" s="307"/>
      <c r="H80" s="166"/>
      <c r="I80" s="310"/>
    </row>
    <row r="81" spans="1:9" ht="15.6" x14ac:dyDescent="0.3">
      <c r="A81" s="167"/>
      <c r="B81" s="318" t="s">
        <v>149</v>
      </c>
      <c r="C81" s="323">
        <f>Petrol!K59</f>
        <v>1295</v>
      </c>
      <c r="D81" s="321">
        <f>Petrol!K138</f>
        <v>1320</v>
      </c>
      <c r="E81" s="324">
        <f t="shared" si="1"/>
        <v>1295</v>
      </c>
      <c r="F81" s="323">
        <f>Petrol!K216</f>
        <v>1310</v>
      </c>
      <c r="G81" s="307"/>
      <c r="H81" s="166"/>
      <c r="I81" s="310"/>
    </row>
    <row r="82" spans="1:9" ht="15.6" x14ac:dyDescent="0.3">
      <c r="A82" s="167"/>
      <c r="B82" s="318" t="s">
        <v>150</v>
      </c>
      <c r="C82" s="323">
        <f>Petrol!K60</f>
        <v>1229</v>
      </c>
      <c r="D82" s="321">
        <f>Petrol!K139</f>
        <v>1244</v>
      </c>
      <c r="E82" s="324">
        <f t="shared" si="1"/>
        <v>1229</v>
      </c>
      <c r="F82" s="323">
        <f>Petrol!K217</f>
        <v>1244</v>
      </c>
      <c r="G82" s="307"/>
      <c r="H82" s="166"/>
      <c r="I82" s="310"/>
    </row>
    <row r="83" spans="1:9" ht="15.6" x14ac:dyDescent="0.3">
      <c r="A83" s="167"/>
      <c r="B83" s="318" t="s">
        <v>151</v>
      </c>
      <c r="C83" s="323">
        <f>Petrol!K61</f>
        <v>1234</v>
      </c>
      <c r="D83" s="321">
        <f>Petrol!K140</f>
        <v>1249</v>
      </c>
      <c r="E83" s="324">
        <f t="shared" si="1"/>
        <v>1234</v>
      </c>
      <c r="F83" s="323">
        <f>Petrol!K218</f>
        <v>1249</v>
      </c>
      <c r="G83" s="307"/>
      <c r="H83" s="166"/>
      <c r="I83" s="310"/>
    </row>
    <row r="84" spans="1:9" ht="15.6" x14ac:dyDescent="0.3">
      <c r="A84" s="167"/>
      <c r="B84" s="318" t="s">
        <v>152</v>
      </c>
      <c r="C84" s="323">
        <f>Petrol!K62</f>
        <v>1244</v>
      </c>
      <c r="D84" s="321">
        <f>Petrol!K141</f>
        <v>1259</v>
      </c>
      <c r="E84" s="324">
        <f t="shared" si="1"/>
        <v>1244</v>
      </c>
      <c r="F84" s="323">
        <f>Petrol!K219</f>
        <v>1259</v>
      </c>
      <c r="G84" s="307"/>
      <c r="H84" s="166"/>
      <c r="I84" s="310"/>
    </row>
    <row r="85" spans="1:9" ht="15.6" x14ac:dyDescent="0.3">
      <c r="A85" s="167"/>
      <c r="B85" s="318" t="s">
        <v>153</v>
      </c>
      <c r="C85" s="323">
        <f>Petrol!K63</f>
        <v>1259</v>
      </c>
      <c r="D85" s="321">
        <f>Petrol!K142</f>
        <v>1274</v>
      </c>
      <c r="E85" s="324">
        <f t="shared" si="1"/>
        <v>1259</v>
      </c>
      <c r="F85" s="323">
        <f>Petrol!K220</f>
        <v>1274</v>
      </c>
      <c r="G85" s="307"/>
      <c r="H85" s="166"/>
      <c r="I85" s="310"/>
    </row>
    <row r="86" spans="1:9" ht="15.6" x14ac:dyDescent="0.3">
      <c r="A86" s="167"/>
      <c r="B86" s="318" t="s">
        <v>76</v>
      </c>
      <c r="C86" s="323">
        <f>Petrol!K64</f>
        <v>1265</v>
      </c>
      <c r="D86" s="321">
        <f>Petrol!K143</f>
        <v>1280</v>
      </c>
      <c r="E86" s="324">
        <f t="shared" si="1"/>
        <v>1265</v>
      </c>
      <c r="F86" s="323">
        <f>Petrol!K221</f>
        <v>1280</v>
      </c>
      <c r="G86" s="307"/>
      <c r="H86" s="166"/>
      <c r="I86" s="310"/>
    </row>
    <row r="87" spans="1:9" ht="15.6" x14ac:dyDescent="0.3">
      <c r="A87" s="167"/>
      <c r="B87" s="318" t="s">
        <v>154</v>
      </c>
      <c r="C87" s="323">
        <f>Petrol!K65</f>
        <v>1279</v>
      </c>
      <c r="D87" s="321">
        <f>Petrol!K144</f>
        <v>1294</v>
      </c>
      <c r="E87" s="324">
        <f t="shared" si="1"/>
        <v>1279</v>
      </c>
      <c r="F87" s="323">
        <f>Petrol!K222</f>
        <v>1294</v>
      </c>
      <c r="G87" s="307"/>
      <c r="H87" s="166"/>
      <c r="I87" s="310"/>
    </row>
    <row r="88" spans="1:9" ht="15.6" x14ac:dyDescent="0.3">
      <c r="A88" s="167"/>
      <c r="B88" s="318" t="s">
        <v>155</v>
      </c>
      <c r="C88" s="323">
        <f>Petrol!K66</f>
        <v>1294</v>
      </c>
      <c r="D88" s="321">
        <f>Petrol!K145</f>
        <v>1309</v>
      </c>
      <c r="E88" s="324">
        <f t="shared" si="1"/>
        <v>1294</v>
      </c>
      <c r="F88" s="323">
        <f>Petrol!K223</f>
        <v>1309</v>
      </c>
      <c r="G88" s="307"/>
      <c r="H88" s="166"/>
      <c r="I88" s="310"/>
    </row>
    <row r="89" spans="1:9" ht="15.6" x14ac:dyDescent="0.3">
      <c r="A89" s="167"/>
      <c r="B89" s="318" t="s">
        <v>156</v>
      </c>
      <c r="C89" s="323">
        <f>Petrol!K67</f>
        <v>1295</v>
      </c>
      <c r="D89" s="321">
        <f>Petrol!K146</f>
        <v>1310</v>
      </c>
      <c r="E89" s="324">
        <f t="shared" si="1"/>
        <v>1295</v>
      </c>
      <c r="F89" s="323">
        <f>Petrol!K224</f>
        <v>1310</v>
      </c>
      <c r="G89" s="307"/>
      <c r="H89" s="166"/>
      <c r="I89" s="310"/>
    </row>
    <row r="90" spans="1:9" ht="15.6" x14ac:dyDescent="0.3">
      <c r="A90" s="167"/>
      <c r="B90" s="318" t="s">
        <v>157</v>
      </c>
      <c r="C90" s="323">
        <f>Petrol!K70</f>
        <v>1256</v>
      </c>
      <c r="D90" s="321">
        <f>Petrol!K149</f>
        <v>1271</v>
      </c>
      <c r="E90" s="324">
        <f t="shared" si="1"/>
        <v>1256</v>
      </c>
      <c r="F90" s="323">
        <f>Petrol!K227</f>
        <v>1271</v>
      </c>
      <c r="G90" s="307"/>
      <c r="H90" s="166"/>
      <c r="I90" s="310"/>
    </row>
    <row r="91" spans="1:9" ht="15.6" x14ac:dyDescent="0.3">
      <c r="A91" s="167"/>
      <c r="B91" s="318" t="s">
        <v>158</v>
      </c>
      <c r="C91" s="323">
        <f>Petrol!K71</f>
        <v>1277</v>
      </c>
      <c r="D91" s="321">
        <f>Petrol!K150</f>
        <v>1292</v>
      </c>
      <c r="E91" s="324">
        <f t="shared" si="1"/>
        <v>1277</v>
      </c>
      <c r="F91" s="323">
        <f>Petrol!K228</f>
        <v>1292</v>
      </c>
      <c r="G91" s="307"/>
      <c r="H91" s="166"/>
      <c r="I91" s="310"/>
    </row>
    <row r="92" spans="1:9" ht="15.6" x14ac:dyDescent="0.3">
      <c r="A92" s="167"/>
      <c r="B92" s="318" t="s">
        <v>159</v>
      </c>
      <c r="C92" s="323">
        <f>Petrol!K72</f>
        <v>1289</v>
      </c>
      <c r="D92" s="321">
        <f>Petrol!K151</f>
        <v>1304</v>
      </c>
      <c r="E92" s="324">
        <f t="shared" si="1"/>
        <v>1289</v>
      </c>
      <c r="F92" s="323">
        <f>Petrol!K229</f>
        <v>1304</v>
      </c>
      <c r="G92" s="307"/>
      <c r="H92" s="166"/>
      <c r="I92" s="310"/>
    </row>
    <row r="93" spans="1:9" ht="15.6" x14ac:dyDescent="0.3">
      <c r="A93" s="167"/>
      <c r="B93" s="318" t="s">
        <v>160</v>
      </c>
      <c r="C93" s="323">
        <f>Petrol!K73</f>
        <v>1287</v>
      </c>
      <c r="D93" s="321">
        <f>Petrol!K152</f>
        <v>1302</v>
      </c>
      <c r="E93" s="324">
        <f t="shared" si="1"/>
        <v>1287</v>
      </c>
      <c r="F93" s="323">
        <f>Petrol!K230</f>
        <v>1302</v>
      </c>
      <c r="G93" s="307"/>
      <c r="H93" s="166"/>
      <c r="I93" s="310"/>
    </row>
    <row r="94" spans="1:9" ht="15.6" x14ac:dyDescent="0.3">
      <c r="A94" s="167"/>
      <c r="B94" s="318" t="s">
        <v>161</v>
      </c>
      <c r="C94" s="323">
        <f>Petrol!K74</f>
        <v>1291</v>
      </c>
      <c r="D94" s="321">
        <f>Petrol!K153</f>
        <v>1306</v>
      </c>
      <c r="E94" s="324">
        <f t="shared" si="1"/>
        <v>1291</v>
      </c>
      <c r="F94" s="323">
        <f>Petrol!K231</f>
        <v>1306</v>
      </c>
      <c r="G94" s="307"/>
      <c r="H94" s="166"/>
      <c r="I94" s="310"/>
    </row>
    <row r="95" spans="1:9" ht="15.6" x14ac:dyDescent="0.3">
      <c r="A95" s="167"/>
      <c r="B95" s="318" t="s">
        <v>162</v>
      </c>
      <c r="C95" s="323">
        <f>Petrol!K75</f>
        <v>1291</v>
      </c>
      <c r="D95" s="321">
        <f>Petrol!K154</f>
        <v>1306</v>
      </c>
      <c r="E95" s="324">
        <f t="shared" si="1"/>
        <v>1291</v>
      </c>
      <c r="F95" s="323">
        <f>Petrol!K232</f>
        <v>1306</v>
      </c>
      <c r="G95" s="301"/>
      <c r="H95" s="166"/>
      <c r="I95" s="310"/>
    </row>
    <row r="96" spans="1:9" ht="15.6" x14ac:dyDescent="0.3">
      <c r="A96" s="167"/>
      <c r="B96" s="325" t="s">
        <v>163</v>
      </c>
      <c r="C96" s="323">
        <f>Petrol!K76</f>
        <v>1302</v>
      </c>
      <c r="D96" s="321">
        <f>Petrol!K155</f>
        <v>1317</v>
      </c>
      <c r="E96" s="324">
        <f t="shared" si="1"/>
        <v>1302</v>
      </c>
      <c r="F96" s="323">
        <f>Petrol!K233</f>
        <v>1317</v>
      </c>
      <c r="G96" s="301"/>
      <c r="H96" s="166"/>
      <c r="I96" s="312"/>
    </row>
    <row r="97" spans="1:10" ht="15.6" x14ac:dyDescent="0.25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6" x14ac:dyDescent="0.3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6" x14ac:dyDescent="0.3">
      <c r="A99" s="326">
        <v>3</v>
      </c>
      <c r="B99" s="357" t="s">
        <v>192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5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6" x14ac:dyDescent="0.3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6" x14ac:dyDescent="0.3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5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5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5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5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Mashudu Sinthumule</cp:lastModifiedBy>
  <cp:lastPrinted>2015-05-05T05:36:11Z</cp:lastPrinted>
  <dcterms:created xsi:type="dcterms:W3CDTF">1999-04-30T13:31:58Z</dcterms:created>
  <dcterms:modified xsi:type="dcterms:W3CDTF">2015-08-31T07:57:37Z</dcterms:modified>
</cp:coreProperties>
</file>