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20490" windowHeight="7755" tabRatio="601" activeTab="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F89" i="5" l="1"/>
  <c r="E17" i="1" l="1"/>
  <c r="C71" i="5" l="1"/>
  <c r="J71" i="5" s="1"/>
  <c r="K71" i="5" s="1"/>
  <c r="C72" i="5"/>
  <c r="J72" i="5" s="1"/>
  <c r="K72" i="5" s="1"/>
  <c r="C73" i="5"/>
  <c r="J73" i="5" s="1"/>
  <c r="K73" i="5" s="1"/>
  <c r="C74" i="5"/>
  <c r="C75" i="5"/>
  <c r="J75" i="5" s="1"/>
  <c r="K75" i="5" s="1"/>
  <c r="C76" i="5"/>
  <c r="J76" i="5" s="1"/>
  <c r="K76" i="5" s="1"/>
  <c r="C70" i="5"/>
  <c r="C48" i="5"/>
  <c r="J48" i="5" s="1"/>
  <c r="C49" i="5"/>
  <c r="C50" i="5"/>
  <c r="C51" i="5"/>
  <c r="J51" i="5" s="1"/>
  <c r="C52" i="5"/>
  <c r="J52" i="5" s="1"/>
  <c r="C53" i="5"/>
  <c r="C54" i="5"/>
  <c r="J54" i="5" s="1"/>
  <c r="C55" i="5"/>
  <c r="C56" i="5"/>
  <c r="J56" i="5" s="1"/>
  <c r="C57" i="5"/>
  <c r="C58" i="5"/>
  <c r="C59" i="5"/>
  <c r="C60" i="5"/>
  <c r="C61" i="5"/>
  <c r="C62" i="5"/>
  <c r="J62" i="5" s="1"/>
  <c r="C63" i="5"/>
  <c r="J63" i="5" s="1"/>
  <c r="C64" i="5"/>
  <c r="J64" i="5" s="1"/>
  <c r="C65" i="5"/>
  <c r="C66" i="5"/>
  <c r="C67" i="5"/>
  <c r="J67" i="5" s="1"/>
  <c r="C47" i="5"/>
  <c r="C37" i="5"/>
  <c r="C38" i="5"/>
  <c r="J38" i="5" s="1"/>
  <c r="K38" i="5" s="1"/>
  <c r="C39" i="5"/>
  <c r="J39" i="5" s="1"/>
  <c r="K39" i="5" s="1"/>
  <c r="C40" i="5"/>
  <c r="J40" i="5" s="1"/>
  <c r="K40" i="5" s="1"/>
  <c r="C41" i="5"/>
  <c r="C42" i="5"/>
  <c r="J42" i="5" s="1"/>
  <c r="K42" i="5" s="1"/>
  <c r="C43" i="5"/>
  <c r="C44" i="5"/>
  <c r="C36" i="5"/>
  <c r="J36" i="5" s="1"/>
  <c r="K36" i="5" s="1"/>
  <c r="J49" i="5"/>
  <c r="K49" i="5" s="1"/>
  <c r="J53" i="5"/>
  <c r="J55" i="5"/>
  <c r="J57" i="5"/>
  <c r="K57" i="5" s="1"/>
  <c r="J59" i="5"/>
  <c r="J60" i="5"/>
  <c r="J61" i="5"/>
  <c r="J65" i="5"/>
  <c r="K65" i="5" s="1"/>
  <c r="J43" i="5"/>
  <c r="K43" i="5" s="1"/>
  <c r="J44" i="5"/>
  <c r="K44" i="5" s="1"/>
  <c r="C18" i="5"/>
  <c r="C19" i="5"/>
  <c r="C20" i="5"/>
  <c r="C21" i="5"/>
  <c r="C22" i="5"/>
  <c r="C23" i="5"/>
  <c r="J23" i="5" s="1"/>
  <c r="K23" i="5" s="1"/>
  <c r="C24" i="5"/>
  <c r="J24" i="5" s="1"/>
  <c r="K24" i="5" s="1"/>
  <c r="C25" i="5"/>
  <c r="C26" i="5"/>
  <c r="C27" i="5"/>
  <c r="C28" i="5"/>
  <c r="J28" i="5" s="1"/>
  <c r="K28" i="5" s="1"/>
  <c r="C29" i="5"/>
  <c r="C30" i="5"/>
  <c r="C31" i="5"/>
  <c r="J31" i="5" s="1"/>
  <c r="K31" i="5" s="1"/>
  <c r="C32" i="5"/>
  <c r="J32" i="5" s="1"/>
  <c r="K32" i="5" s="1"/>
  <c r="C33" i="5"/>
  <c r="C17" i="5"/>
  <c r="J19" i="5"/>
  <c r="K19" i="5" s="1"/>
  <c r="J20" i="5"/>
  <c r="K20" i="5" s="1"/>
  <c r="J27" i="5"/>
  <c r="K27" i="5" s="1"/>
  <c r="K61" i="5" l="1"/>
  <c r="K53" i="5"/>
  <c r="K58" i="5"/>
  <c r="K62" i="5"/>
  <c r="K54" i="5"/>
  <c r="K64" i="5"/>
  <c r="K60" i="5"/>
  <c r="K56" i="5"/>
  <c r="K52" i="5"/>
  <c r="K48" i="5"/>
  <c r="J66" i="5"/>
  <c r="K66" i="5" s="1"/>
  <c r="J58" i="5"/>
  <c r="J50" i="5"/>
  <c r="K50" i="5" s="1"/>
  <c r="K67" i="5"/>
  <c r="K63" i="5"/>
  <c r="K59" i="5"/>
  <c r="K55" i="5"/>
  <c r="K51" i="5"/>
  <c r="J74" i="5"/>
  <c r="K74" i="5" s="1"/>
  <c r="J70" i="5"/>
  <c r="K70" i="5" s="1"/>
  <c r="J47" i="5"/>
  <c r="K47" i="5" s="1"/>
  <c r="J41" i="5"/>
  <c r="K41" i="5" s="1"/>
  <c r="J37" i="5"/>
  <c r="K37" i="5" s="1"/>
  <c r="J30" i="5"/>
  <c r="K30" i="5" s="1"/>
  <c r="J26" i="5"/>
  <c r="K26" i="5" s="1"/>
  <c r="J22" i="5"/>
  <c r="K22" i="5" s="1"/>
  <c r="J18" i="5"/>
  <c r="K18" i="5" s="1"/>
  <c r="J33" i="5"/>
  <c r="K33" i="5" s="1"/>
  <c r="J29" i="5"/>
  <c r="K29" i="5" s="1"/>
  <c r="J25" i="5"/>
  <c r="K25" i="5" s="1"/>
  <c r="J21" i="5"/>
  <c r="K21" i="5" s="1"/>
  <c r="B17" i="5" l="1"/>
  <c r="D51" i="5" s="1"/>
  <c r="E34" i="2" l="1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 s="1"/>
  <c r="C25" i="3"/>
  <c r="C104" i="1"/>
  <c r="D104" i="1" s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C179" i="1"/>
  <c r="C175" i="1"/>
  <c r="D175" i="1" s="1"/>
  <c r="C185" i="1"/>
  <c r="D185" i="1" s="1"/>
  <c r="E89" i="5"/>
  <c r="D38" i="5" s="1"/>
  <c r="E38" i="5" s="1"/>
  <c r="F38" i="5" s="1"/>
  <c r="G38" i="5" s="1"/>
  <c r="A86" i="3"/>
  <c r="A85" i="3"/>
  <c r="H167" i="1"/>
  <c r="D165" i="1"/>
  <c r="E149" i="1"/>
  <c r="C138" i="1"/>
  <c r="D138" i="1" s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D134" i="1" s="1"/>
  <c r="C222" i="1"/>
  <c r="D222" i="1" s="1"/>
  <c r="C204" i="1"/>
  <c r="C126" i="1"/>
  <c r="C112" i="1"/>
  <c r="D112" i="1" s="1"/>
  <c r="C117" i="1"/>
  <c r="D117" i="1" s="1"/>
  <c r="C132" i="1"/>
  <c r="C196" i="1"/>
  <c r="D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C146" i="1"/>
  <c r="D146" i="1" s="1"/>
  <c r="C155" i="1"/>
  <c r="D155" i="1" s="1"/>
  <c r="C177" i="1"/>
  <c r="C109" i="1"/>
  <c r="C198" i="1"/>
  <c r="D198" i="1" s="1"/>
  <c r="C40" i="3"/>
  <c r="C116" i="3" s="1"/>
  <c r="C24" i="3"/>
  <c r="C100" i="3" s="1"/>
  <c r="C99" i="1"/>
  <c r="D99" i="1" s="1"/>
  <c r="C103" i="1"/>
  <c r="D103" i="1" s="1"/>
  <c r="C187" i="1"/>
  <c r="D187" i="1" s="1"/>
  <c r="C213" i="1"/>
  <c r="D213" i="1" s="1"/>
  <c r="C135" i="1"/>
  <c r="D135" i="1" s="1"/>
  <c r="C143" i="1"/>
  <c r="D143" i="1" s="1"/>
  <c r="F143" i="1" s="1"/>
  <c r="G143" i="1" s="1"/>
  <c r="H143" i="1" s="1"/>
  <c r="I143" i="1" s="1"/>
  <c r="J143" i="1" s="1"/>
  <c r="C221" i="1"/>
  <c r="C102" i="1"/>
  <c r="D102" i="1" s="1"/>
  <c r="C208" i="1"/>
  <c r="D208" i="1" s="1"/>
  <c r="C188" i="1"/>
  <c r="D188" i="1" s="1"/>
  <c r="C115" i="1"/>
  <c r="D115" i="1" s="1"/>
  <c r="C144" i="1"/>
  <c r="D144" i="1" s="1"/>
  <c r="C96" i="1"/>
  <c r="D96" i="1"/>
  <c r="C16" i="3"/>
  <c r="C92" i="3" s="1"/>
  <c r="D92" i="3" s="1"/>
  <c r="C174" i="1"/>
  <c r="D174" i="1" s="1"/>
  <c r="C121" i="1"/>
  <c r="C206" i="1"/>
  <c r="D206" i="1" s="1"/>
  <c r="C128" i="1"/>
  <c r="D128" i="1" s="1"/>
  <c r="C231" i="1"/>
  <c r="C101" i="3"/>
  <c r="D101" i="3" s="1"/>
  <c r="C125" i="3"/>
  <c r="C209" i="1"/>
  <c r="C131" i="1"/>
  <c r="D131" i="1" s="1"/>
  <c r="C73" i="3"/>
  <c r="C149" i="3" s="1"/>
  <c r="C154" i="1"/>
  <c r="D154" i="1" s="1"/>
  <c r="C35" i="3"/>
  <c r="C111" i="3" s="1"/>
  <c r="D111" i="3" s="1"/>
  <c r="C74" i="3"/>
  <c r="C150" i="3" s="1"/>
  <c r="C22" i="3"/>
  <c r="C98" i="3" s="1"/>
  <c r="D98" i="3" s="1"/>
  <c r="C108" i="1"/>
  <c r="D108" i="1" s="1"/>
  <c r="C129" i="1"/>
  <c r="D129" i="1" s="1"/>
  <c r="C130" i="3"/>
  <c r="C210" i="1"/>
  <c r="C182" i="1"/>
  <c r="D182" i="1" s="1"/>
  <c r="C149" i="1"/>
  <c r="D149" i="1" s="1"/>
  <c r="C105" i="1"/>
  <c r="D105" i="1" s="1"/>
  <c r="C140" i="3"/>
  <c r="C212" i="1"/>
  <c r="D212" i="1" s="1"/>
  <c r="C214" i="1"/>
  <c r="C43" i="3"/>
  <c r="C119" i="3" s="1"/>
  <c r="C201" i="1"/>
  <c r="C21" i="3"/>
  <c r="C97" i="3"/>
  <c r="C101" i="1"/>
  <c r="D101" i="1" s="1"/>
  <c r="C130" i="1"/>
  <c r="D130" i="1" s="1"/>
  <c r="C123" i="1"/>
  <c r="D123" i="1" s="1"/>
  <c r="C97" i="1"/>
  <c r="D97" i="1" s="1"/>
  <c r="C17" i="3"/>
  <c r="C93" i="3" s="1"/>
  <c r="C150" i="1"/>
  <c r="D150" i="1" s="1"/>
  <c r="C228" i="1"/>
  <c r="D228" i="1"/>
  <c r="C70" i="3"/>
  <c r="C146" i="3" s="1"/>
  <c r="C98" i="1"/>
  <c r="D98" i="1" s="1"/>
  <c r="C18" i="3"/>
  <c r="C94" i="3" s="1"/>
  <c r="C176" i="1"/>
  <c r="C138" i="3"/>
  <c r="C106" i="1"/>
  <c r="C184" i="1"/>
  <c r="D184" i="1" s="1"/>
  <c r="C26" i="3"/>
  <c r="C102" i="3" s="1"/>
  <c r="C32" i="3"/>
  <c r="D32" i="3" s="1"/>
  <c r="C190" i="1"/>
  <c r="C41" i="3"/>
  <c r="C117" i="3" s="1"/>
  <c r="C199" i="1"/>
  <c r="D199" i="1" s="1"/>
  <c r="C181" i="1"/>
  <c r="C23" i="3"/>
  <c r="C99" i="3"/>
  <c r="C200" i="1"/>
  <c r="D200" i="1" s="1"/>
  <c r="C122" i="1"/>
  <c r="D122" i="1" s="1"/>
  <c r="C140" i="1"/>
  <c r="D140" i="1" s="1"/>
  <c r="C136" i="3"/>
  <c r="C110" i="1"/>
  <c r="D110" i="1" s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 s="1"/>
  <c r="C230" i="1"/>
  <c r="C152" i="1"/>
  <c r="D152" i="1" s="1"/>
  <c r="C72" i="3"/>
  <c r="C148" i="3" s="1"/>
  <c r="C205" i="1"/>
  <c r="D205" i="1" s="1"/>
  <c r="C123" i="3"/>
  <c r="C20" i="3"/>
  <c r="C96" i="3" s="1"/>
  <c r="C178" i="1"/>
  <c r="C71" i="3"/>
  <c r="C147" i="3"/>
  <c r="C229" i="1"/>
  <c r="C151" i="1"/>
  <c r="D151" i="1" s="1"/>
  <c r="C111" i="1"/>
  <c r="D111" i="1" s="1"/>
  <c r="C189" i="1"/>
  <c r="D189" i="1" s="1"/>
  <c r="C37" i="3"/>
  <c r="C113" i="3" s="1"/>
  <c r="C195" i="1"/>
  <c r="D195" i="1" s="1"/>
  <c r="C134" i="3"/>
  <c r="C216" i="1"/>
  <c r="D216" i="1" s="1"/>
  <c r="B111" i="3"/>
  <c r="E176" i="1"/>
  <c r="E184" i="1"/>
  <c r="E204" i="1"/>
  <c r="E224" i="1"/>
  <c r="E43" i="1"/>
  <c r="E53" i="1"/>
  <c r="E100" i="1"/>
  <c r="E108" i="1"/>
  <c r="E141" i="1"/>
  <c r="E179" i="1"/>
  <c r="C126" i="3"/>
  <c r="E41" i="2"/>
  <c r="C139" i="3"/>
  <c r="C124" i="3"/>
  <c r="B149" i="1"/>
  <c r="D121" i="1"/>
  <c r="D132" i="1"/>
  <c r="D126" i="1"/>
  <c r="B115" i="1"/>
  <c r="D153" i="1"/>
  <c r="D109" i="1"/>
  <c r="D106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01" i="1"/>
  <c r="D204" i="1"/>
  <c r="D197" i="1"/>
  <c r="D211" i="1"/>
  <c r="D176" i="1"/>
  <c r="D19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22" i="3" l="1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27" i="1"/>
  <c r="G127" i="1" s="1"/>
  <c r="H127" i="1" s="1"/>
  <c r="K127" i="1" s="1"/>
  <c r="D70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F131" i="1"/>
  <c r="G131" i="1" s="1"/>
  <c r="H131" i="1" s="1"/>
  <c r="K131" i="1" s="1"/>
  <c r="D74" i="4" s="1"/>
  <c r="C224" i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K120" i="1"/>
  <c r="D60" i="4" s="1"/>
  <c r="D119" i="3"/>
  <c r="D124" i="3"/>
  <c r="D145" i="3"/>
  <c r="D59" i="5"/>
  <c r="E59" i="5" s="1"/>
  <c r="F59" i="5" s="1"/>
  <c r="G59" i="5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211" i="1"/>
  <c r="J211" i="1" s="1"/>
  <c r="I201" i="1"/>
  <c r="J201" i="1" s="1"/>
  <c r="K201" i="1"/>
  <c r="F68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187" i="1" l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K141" i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38" i="4"/>
  <c r="E38" i="4" s="1"/>
  <c r="J17" i="5" l="1"/>
  <c r="K17" i="5" s="1"/>
  <c r="D17" i="5"/>
  <c r="E17" i="5" s="1"/>
  <c r="F17" i="5" s="1"/>
  <c r="G17" i="5" s="1"/>
  <c r="H17" i="5" s="1"/>
  <c r="H38" i="5" l="1"/>
  <c r="H19" i="5"/>
  <c r="H48" i="5"/>
  <c r="H30" i="5"/>
  <c r="H64" i="5"/>
  <c r="H54" i="5"/>
  <c r="H41" i="5"/>
  <c r="H55" i="5"/>
  <c r="H60" i="5"/>
  <c r="H53" i="5"/>
  <c r="H50" i="5"/>
  <c r="H62" i="5"/>
  <c r="H32" i="5"/>
  <c r="H71" i="5"/>
  <c r="H36" i="5"/>
  <c r="H61" i="5"/>
  <c r="H29" i="5"/>
  <c r="H47" i="5"/>
  <c r="H39" i="5"/>
  <c r="H37" i="5"/>
  <c r="H18" i="5"/>
  <c r="H75" i="5"/>
  <c r="H43" i="5"/>
  <c r="H51" i="5"/>
  <c r="H59" i="5"/>
  <c r="H22" i="5"/>
  <c r="H66" i="5"/>
  <c r="H21" i="5"/>
  <c r="H24" i="5"/>
  <c r="H40" i="5"/>
  <c r="H74" i="5"/>
  <c r="H58" i="5"/>
  <c r="H23" i="5"/>
  <c r="H65" i="5"/>
  <c r="H70" i="5"/>
  <c r="H31" i="5"/>
  <c r="H33" i="5"/>
  <c r="H67" i="5"/>
  <c r="H20" i="5"/>
  <c r="H42" i="5"/>
  <c r="H28" i="5"/>
  <c r="H56" i="5"/>
  <c r="H57" i="5"/>
  <c r="H49" i="5"/>
  <c r="H63" i="5"/>
  <c r="H25" i="5"/>
  <c r="H73" i="5"/>
  <c r="H76" i="5"/>
  <c r="H26" i="5"/>
  <c r="H72" i="5"/>
  <c r="H44" i="5"/>
  <c r="H27" i="5"/>
  <c r="H52" i="5"/>
  <c r="M17" i="5"/>
  <c r="C29" i="6"/>
  <c r="C33" i="6" l="1"/>
  <c r="M21" i="5"/>
  <c r="C51" i="6"/>
  <c r="M41" i="5"/>
  <c r="M31" i="5"/>
  <c r="C43" i="6"/>
  <c r="M18" i="5"/>
  <c r="C30" i="6"/>
  <c r="M63" i="5"/>
  <c r="C76" i="6"/>
  <c r="C61" i="6"/>
  <c r="M48" i="5"/>
  <c r="C70" i="6"/>
  <c r="M57" i="5"/>
  <c r="M39" i="5"/>
  <c r="C49" i="6"/>
  <c r="C67" i="6"/>
  <c r="M54" i="5"/>
  <c r="M40" i="5"/>
  <c r="C50" i="6"/>
  <c r="M25" i="5"/>
  <c r="C37" i="6"/>
  <c r="C64" i="6"/>
  <c r="M51" i="5"/>
  <c r="C83" i="6"/>
  <c r="M72" i="5"/>
  <c r="M58" i="5"/>
  <c r="C71" i="6"/>
  <c r="C36" i="6"/>
  <c r="M24" i="5"/>
  <c r="M49" i="5"/>
  <c r="C62" i="6"/>
  <c r="M64" i="5"/>
  <c r="C77" i="6"/>
  <c r="C79" i="6"/>
  <c r="M66" i="5"/>
  <c r="M20" i="5"/>
  <c r="C32" i="6"/>
  <c r="C74" i="6"/>
  <c r="M61" i="5"/>
  <c r="C60" i="6"/>
  <c r="M47" i="5"/>
  <c r="C31" i="6"/>
  <c r="M19" i="5"/>
  <c r="C81" i="6"/>
  <c r="M70" i="5"/>
  <c r="M26" i="5"/>
  <c r="C38" i="6"/>
  <c r="M23" i="5"/>
  <c r="C35" i="6"/>
  <c r="M22" i="5"/>
  <c r="C34" i="6"/>
  <c r="C82" i="6"/>
  <c r="M71" i="5"/>
  <c r="M28" i="5"/>
  <c r="C40" i="6"/>
  <c r="M38" i="5"/>
  <c r="C48" i="6"/>
  <c r="M73" i="5"/>
  <c r="C84" i="6"/>
  <c r="C73" i="6"/>
  <c r="M60" i="5"/>
  <c r="M37" i="5"/>
  <c r="C47" i="6"/>
  <c r="M65" i="5"/>
  <c r="C78" i="6"/>
  <c r="M67" i="5"/>
  <c r="C80" i="6"/>
  <c r="M56" i="5"/>
  <c r="C69" i="6"/>
  <c r="C41" i="6"/>
  <c r="M29" i="5"/>
  <c r="M30" i="5"/>
  <c r="C42" i="6"/>
  <c r="C65" i="6"/>
  <c r="M52" i="5"/>
  <c r="M33" i="5"/>
  <c r="C45" i="6"/>
  <c r="C86" i="6"/>
  <c r="M75" i="5"/>
  <c r="C59" i="6"/>
  <c r="M44" i="5"/>
  <c r="M42" i="5"/>
  <c r="C52" i="6"/>
  <c r="C87" i="6"/>
  <c r="M76" i="5"/>
  <c r="C46" i="6"/>
  <c r="M36" i="5"/>
  <c r="C75" i="6"/>
  <c r="M62" i="5"/>
  <c r="M27" i="5"/>
  <c r="C39" i="6"/>
  <c r="M55" i="5"/>
  <c r="C68" i="6"/>
  <c r="C63" i="6"/>
  <c r="M50" i="5"/>
  <c r="M53" i="5"/>
  <c r="C66" i="6"/>
  <c r="M59" i="5"/>
  <c r="C72" i="6"/>
  <c r="M74" i="5"/>
  <c r="C85" i="6"/>
  <c r="M43" i="5"/>
  <c r="C53" i="6"/>
  <c r="M32" i="5"/>
  <c r="C44" i="6"/>
</calcChain>
</file>

<file path=xl/sharedStrings.xml><?xml version="1.0" encoding="utf-8"?>
<sst xmlns="http://schemas.openxmlformats.org/spreadsheetml/2006/main" count="692" uniqueCount="197">
  <si>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</si>
  <si>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</si>
  <si>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</si>
  <si>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</si>
  <si>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</si>
  <si>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</si>
  <si>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</si>
  <si>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</si>
  <si>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</si>
  <si>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</si>
  <si>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</si>
  <si>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</si>
  <si>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</si>
  <si>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</si>
  <si>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</si>
  <si>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</si>
  <si>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</si>
  <si>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</si>
  <si>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</si>
  <si>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</si>
  <si>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</si>
  <si>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</si>
  <si>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</si>
  <si>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</si>
  <si>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</si>
  <si>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</si>
  <si>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</si>
  <si>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</si>
  <si>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</si>
  <si>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</si>
  <si>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</si>
  <si>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</si>
  <si>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</si>
  <si>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</si>
  <si>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</si>
  <si>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</si>
  <si>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</si>
  <si>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</si>
  <si>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</si>
  <si>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</si>
  <si>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</si>
  <si>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</si>
  <si>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</si>
  <si>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</si>
  <si>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</si>
  <si>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</si>
  <si>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</si>
  <si>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</si>
  <si>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</si>
  <si>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</si>
  <si>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</si>
  <si>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</si>
  <si>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</si>
  <si>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</si>
  <si>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</si>
  <si>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</si>
  <si>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</si>
  <si>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</si>
  <si>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</si>
  <si>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</si>
  <si>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</si>
  <si>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</si>
  <si>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</si>
  <si>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</si>
  <si>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</si>
  <si>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</si>
  <si>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</si>
  <si>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</si>
  <si>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</si>
  <si>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</si>
  <si>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</si>
  <si>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</si>
  <si>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</si>
  <si>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</si>
  <si>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</si>
  <si>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</si>
  <si>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</si>
  <si>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</si>
  <si>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</si>
  <si>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</si>
  <si>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</si>
  <si>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</si>
  <si>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</si>
  <si>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</si>
  <si>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</si>
  <si>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</si>
  <si>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</si>
  <si>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</si>
  <si>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</si>
  <si>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</si>
  <si>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</si>
  <si>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</si>
  <si>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</si>
  <si>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</si>
  <si>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</si>
  <si>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</si>
  <si>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</si>
  <si>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</si>
  <si>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</si>
  <si>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</si>
  <si>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</si>
  <si>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</si>
  <si>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</si>
  <si>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</si>
  <si>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</si>
  <si>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</si>
  <si>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</si>
  <si>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</si>
  <si>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</si>
  <si>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</si>
  <si>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</si>
  <si>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</si>
  <si>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</si>
  <si>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</si>
  <si>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</si>
  <si>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</si>
  <si>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</si>
  <si>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</si>
  <si>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</si>
  <si>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</si>
  <si>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</si>
  <si>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</si>
  <si>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</si>
  <si>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</si>
  <si>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</si>
  <si>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</si>
  <si>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</si>
  <si>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</si>
  <si>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</si>
  <si>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</si>
  <si>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</si>
  <si>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</si>
  <si>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</si>
  <si>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</si>
  <si>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</si>
  <si>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</si>
  <si>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</si>
  <si>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</si>
  <si>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</si>
  <si>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</si>
  <si>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</si>
  <si>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</si>
  <si>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</si>
  <si>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</si>
  <si>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</si>
  <si>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</si>
  <si>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</si>
  <si>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</si>
  <si>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</si>
  <si>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</si>
  <si>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</si>
  <si>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</si>
  <si>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</si>
  <si>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</si>
  <si>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</si>
  <si>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</si>
  <si>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</si>
  <si>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</si>
  <si>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</si>
  <si>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</si>
  <si>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</si>
  <si>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</si>
  <si>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</si>
  <si>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</si>
  <si>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</si>
  <si>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</si>
  <si>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</si>
  <si>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</si>
  <si>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</si>
  <si>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</si>
  <si>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</si>
  <si>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</si>
  <si>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</si>
  <si>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</si>
  <si>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</si>
  <si>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</si>
  <si>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</si>
  <si>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</si>
  <si>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</si>
  <si>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</si>
  <si>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</si>
  <si>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</si>
  <si>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</si>
  <si>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</si>
  <si>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</si>
  <si>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</si>
  <si>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</si>
  <si>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</si>
  <si>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</si>
  <si>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</si>
  <si>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EFFECTIVE 01 February 2017</t>
  </si>
  <si>
    <t>28/02/2017</t>
  </si>
  <si>
    <t>These Regulations will come into operation at 00h01 on 01 March 2017</t>
  </si>
  <si>
    <t>EFFECTIVE 01 March 2017</t>
  </si>
  <si>
    <t>be sold at any place in South Africa is R966.00 cents per litre,</t>
  </si>
  <si>
    <t>EFFECTIVE 01   March 2017</t>
  </si>
  <si>
    <t>EFFECTIVE 01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</si>
</sst>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6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4" fontId="4" fillId="0" borderId="7" xfId="0" applyNumberFormat="1" applyFont="1" applyBorder="1" applyAlignment="1" applyProtection="1">
      <alignment horizontal="right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March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04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April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December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H1" sqref="H1"/>
    </sheetView>
  </sheetViews>
  <sheetFormatPr defaultColWidth="6.6640625" defaultRowHeight="15" x14ac:dyDescent="0.2"/>
  <cols>
    <col min="1" max="1" width="6.77734375" style="207" customWidth="1"/>
    <col min="2" max="2" width="10.21875" style="207" bestFit="1" customWidth="1"/>
    <col min="3" max="3" width="8" style="207" customWidth="1"/>
    <col min="4" max="4" width="16.77734375" style="207" bestFit="1" customWidth="1"/>
    <col min="5" max="5" width="12.109375" style="207" customWidth="1"/>
    <col min="6" max="6" width="13.33203125" style="207" customWidth="1"/>
    <col min="7" max="7" width="10.88671875" style="207" customWidth="1"/>
    <col min="8" max="8" width="15.109375" style="207" customWidth="1"/>
    <col min="9" max="9" width="8.21875" style="275" customWidth="1"/>
    <col min="10" max="10" width="8.77734375" style="104" customWidth="1"/>
    <col min="11" max="11" width="8.88671875" style="219" customWidth="1"/>
    <col min="12" max="12" width="17.109375" style="104" customWidth="1"/>
    <col min="13" max="13" width="9.6640625" style="104" bestFit="1" customWidth="1"/>
    <col min="14" max="16" width="6.6640625" style="186"/>
    <col min="17" max="20" width="6.6640625" style="208"/>
    <col min="21" max="16384" width="6.6640625" style="186"/>
  </cols>
  <sheetData>
    <row r="1" spans="1:41" x14ac:dyDescent="0.2">
      <c r="A1" s="183"/>
      <c r="B1" s="184"/>
      <c r="C1" s="184"/>
      <c r="E1" s="181" t="s">
        <v>195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4" t="s">
        <v>165</v>
      </c>
      <c r="B8" s="395"/>
      <c r="C8" s="395"/>
      <c r="D8" s="395"/>
      <c r="E8" s="395"/>
      <c r="F8" s="395"/>
      <c r="G8" s="395"/>
      <c r="H8" s="39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93"/>
      <c r="F10" s="217" t="s">
        <v>190</v>
      </c>
      <c r="G10" s="217"/>
      <c r="H10" s="389"/>
      <c r="I10" s="186"/>
      <c r="J10" s="219"/>
      <c r="K10" s="187"/>
      <c r="L10" s="219"/>
      <c r="M10" s="219"/>
      <c r="P10" s="208"/>
      <c r="T10" s="186"/>
    </row>
    <row r="11" spans="1:41" ht="15.7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1515.893</v>
      </c>
      <c r="C17" s="287">
        <f>I17</f>
        <v>38.456319999999998</v>
      </c>
      <c r="D17" s="285">
        <f>ROUND(SUM($B$17,C17),3)</f>
        <v>1554.3489999999999</v>
      </c>
      <c r="E17" s="285">
        <f>ROUND(D17+(D17*$E$15),3)</f>
        <v>1787.501</v>
      </c>
      <c r="F17" s="285">
        <f>ROUND(E17+(E17*$F$15),3)</f>
        <v>2037.751</v>
      </c>
      <c r="G17" s="285">
        <f>ROUND(F17,0)</f>
        <v>2038</v>
      </c>
      <c r="H17" s="289">
        <f>G17</f>
        <v>2038</v>
      </c>
      <c r="I17" s="254">
        <v>38.456319999999998</v>
      </c>
      <c r="J17" s="104">
        <f>C17*3.6%</f>
        <v>1.38442752</v>
      </c>
      <c r="K17" s="219">
        <f>C17+J17</f>
        <v>39.840747520000001</v>
      </c>
      <c r="L17" s="351">
        <v>1939</v>
      </c>
      <c r="M17" s="339">
        <f>H17-L17</f>
        <v>99</v>
      </c>
      <c r="P17" s="208"/>
      <c r="T17" s="186"/>
    </row>
    <row r="18" spans="1:20" x14ac:dyDescent="0.2">
      <c r="A18" s="3" t="s">
        <v>26</v>
      </c>
      <c r="B18" s="199"/>
      <c r="C18" s="287">
        <f t="shared" ref="C18:C33" si="0">I18</f>
        <v>46.847920000000002</v>
      </c>
      <c r="D18" s="286">
        <f t="shared" ref="D18:D33" si="1">ROUND(SUM($B$17,C18),3)</f>
        <v>1562.741</v>
      </c>
      <c r="E18" s="286">
        <f t="shared" ref="E18:E33" si="2">ROUND(D18+(D18*$E$15),3)</f>
        <v>1797.152</v>
      </c>
      <c r="F18" s="286">
        <f t="shared" ref="F18:F32" si="3">ROUND(E18+(E18*$F$15),3)</f>
        <v>2048.7530000000002</v>
      </c>
      <c r="G18" s="286">
        <f t="shared" ref="G18:G33" si="4">ROUND(F18,0)</f>
        <v>2049</v>
      </c>
      <c r="H18" s="290">
        <f t="shared" ref="H18:H33" si="5">IF(G18-L18=$H$17-$L$17,G18,IF(G18-L18&lt;$G$17-$L$17,G18+0,IF(G18-L18&gt;$G$17-$L$17,G18-0,FALSE)))</f>
        <v>2049</v>
      </c>
      <c r="I18" s="254">
        <v>46.847920000000002</v>
      </c>
      <c r="J18" s="104">
        <f t="shared" ref="J18:J33" si="6">C18*3.6%</f>
        <v>1.6865251200000002</v>
      </c>
      <c r="K18" s="219">
        <f t="shared" ref="K18:K33" si="7">C18+J18</f>
        <v>48.534445120000001</v>
      </c>
      <c r="L18" s="352">
        <v>1950</v>
      </c>
      <c r="M18" s="340">
        <f t="shared" ref="M18:M76" si="8">H18-L18</f>
        <v>99</v>
      </c>
      <c r="P18" s="208"/>
      <c r="T18" s="186"/>
    </row>
    <row r="19" spans="1:20" x14ac:dyDescent="0.2">
      <c r="A19" s="3" t="s">
        <v>27</v>
      </c>
      <c r="B19" s="199"/>
      <c r="C19" s="287">
        <f t="shared" si="0"/>
        <v>53.094999999999999</v>
      </c>
      <c r="D19" s="286">
        <f t="shared" si="1"/>
        <v>1568.9880000000001</v>
      </c>
      <c r="E19" s="286">
        <f t="shared" si="2"/>
        <v>1804.336</v>
      </c>
      <c r="F19" s="286">
        <f t="shared" si="3"/>
        <v>2056.9430000000002</v>
      </c>
      <c r="G19" s="286">
        <f t="shared" si="4"/>
        <v>2057</v>
      </c>
      <c r="H19" s="290">
        <f t="shared" si="5"/>
        <v>2057</v>
      </c>
      <c r="I19" s="254">
        <v>53.094999999999999</v>
      </c>
      <c r="J19" s="104">
        <f t="shared" si="6"/>
        <v>1.9114200000000001</v>
      </c>
      <c r="K19" s="219">
        <f t="shared" si="7"/>
        <v>55.006419999999999</v>
      </c>
      <c r="L19" s="352">
        <v>1958</v>
      </c>
      <c r="M19" s="340">
        <f t="shared" si="8"/>
        <v>99</v>
      </c>
      <c r="P19" s="208"/>
      <c r="T19" s="186"/>
    </row>
    <row r="20" spans="1:20" x14ac:dyDescent="0.2">
      <c r="A20" s="3" t="s">
        <v>28</v>
      </c>
      <c r="B20" s="199"/>
      <c r="C20" s="287">
        <f t="shared" si="0"/>
        <v>63.900480000000002</v>
      </c>
      <c r="D20" s="286">
        <f t="shared" si="1"/>
        <v>1579.7929999999999</v>
      </c>
      <c r="E20" s="286">
        <f t="shared" si="2"/>
        <v>1816.7619999999999</v>
      </c>
      <c r="F20" s="286">
        <f t="shared" si="3"/>
        <v>2071.1089999999999</v>
      </c>
      <c r="G20" s="286">
        <f t="shared" si="4"/>
        <v>2071</v>
      </c>
      <c r="H20" s="290">
        <f t="shared" si="5"/>
        <v>2071</v>
      </c>
      <c r="I20" s="254">
        <v>63.900480000000002</v>
      </c>
      <c r="J20" s="104">
        <f t="shared" si="6"/>
        <v>2.3004172800000005</v>
      </c>
      <c r="K20" s="219">
        <f t="shared" si="7"/>
        <v>66.200897280000007</v>
      </c>
      <c r="L20" s="352">
        <v>1972</v>
      </c>
      <c r="M20" s="340">
        <f t="shared" si="8"/>
        <v>99</v>
      </c>
      <c r="P20" s="208"/>
      <c r="T20" s="186"/>
    </row>
    <row r="21" spans="1:20" x14ac:dyDescent="0.2">
      <c r="A21" s="3" t="s">
        <v>29</v>
      </c>
      <c r="B21" s="199"/>
      <c r="C21" s="287">
        <f t="shared" si="0"/>
        <v>78.518440000000012</v>
      </c>
      <c r="D21" s="286">
        <f t="shared" si="1"/>
        <v>1594.4110000000001</v>
      </c>
      <c r="E21" s="286">
        <f t="shared" si="2"/>
        <v>1833.5730000000001</v>
      </c>
      <c r="F21" s="286">
        <f t="shared" si="3"/>
        <v>2090.2730000000001</v>
      </c>
      <c r="G21" s="286">
        <f t="shared" si="4"/>
        <v>2090</v>
      </c>
      <c r="H21" s="290">
        <f t="shared" si="5"/>
        <v>2090</v>
      </c>
      <c r="I21" s="254">
        <v>78.518440000000012</v>
      </c>
      <c r="J21" s="104">
        <f t="shared" si="6"/>
        <v>2.8266638400000006</v>
      </c>
      <c r="K21" s="219">
        <f t="shared" si="7"/>
        <v>81.345103840000007</v>
      </c>
      <c r="L21" s="352">
        <v>1990</v>
      </c>
      <c r="M21" s="340">
        <f t="shared" si="8"/>
        <v>100</v>
      </c>
      <c r="P21" s="208"/>
      <c r="T21" s="186"/>
    </row>
    <row r="22" spans="1:20" x14ac:dyDescent="0.2">
      <c r="A22" s="3" t="s">
        <v>30</v>
      </c>
      <c r="B22" s="199"/>
      <c r="C22" s="287">
        <f t="shared" si="0"/>
        <v>98.171360000000007</v>
      </c>
      <c r="D22" s="286">
        <f t="shared" si="1"/>
        <v>1614.0640000000001</v>
      </c>
      <c r="E22" s="286">
        <f t="shared" si="2"/>
        <v>1856.174</v>
      </c>
      <c r="F22" s="286">
        <f t="shared" si="3"/>
        <v>2116.038</v>
      </c>
      <c r="G22" s="286">
        <f t="shared" si="4"/>
        <v>2116</v>
      </c>
      <c r="H22" s="290">
        <f t="shared" si="5"/>
        <v>2116</v>
      </c>
      <c r="I22" s="254">
        <v>98.171360000000007</v>
      </c>
      <c r="J22" s="104">
        <f t="shared" si="6"/>
        <v>3.5341689600000006</v>
      </c>
      <c r="K22" s="219">
        <f t="shared" si="7"/>
        <v>101.70552896000001</v>
      </c>
      <c r="L22" s="352">
        <v>2015</v>
      </c>
      <c r="M22" s="340">
        <f t="shared" si="8"/>
        <v>101</v>
      </c>
      <c r="P22" s="208"/>
      <c r="T22" s="186"/>
    </row>
    <row r="23" spans="1:20" x14ac:dyDescent="0.2">
      <c r="A23" s="3" t="s">
        <v>31</v>
      </c>
      <c r="B23" s="199"/>
      <c r="C23" s="287">
        <f t="shared" si="0"/>
        <v>114.65412000000001</v>
      </c>
      <c r="D23" s="286">
        <f t="shared" si="1"/>
        <v>1630.547</v>
      </c>
      <c r="E23" s="286">
        <f t="shared" si="2"/>
        <v>1875.1289999999999</v>
      </c>
      <c r="F23" s="286">
        <f t="shared" si="3"/>
        <v>2137.6469999999999</v>
      </c>
      <c r="G23" s="286">
        <f t="shared" si="4"/>
        <v>2138</v>
      </c>
      <c r="H23" s="290">
        <f t="shared" si="5"/>
        <v>2138</v>
      </c>
      <c r="I23" s="254">
        <v>114.65412000000001</v>
      </c>
      <c r="J23" s="104">
        <f t="shared" si="6"/>
        <v>4.1275483200000007</v>
      </c>
      <c r="K23" s="219">
        <f t="shared" si="7"/>
        <v>118.78166832000001</v>
      </c>
      <c r="L23" s="352">
        <v>2036</v>
      </c>
      <c r="M23" s="340">
        <f t="shared" si="8"/>
        <v>102</v>
      </c>
      <c r="P23" s="208"/>
      <c r="T23" s="186"/>
    </row>
    <row r="24" spans="1:20" x14ac:dyDescent="0.2">
      <c r="A24" s="3" t="s">
        <v>32</v>
      </c>
      <c r="B24" s="199"/>
      <c r="C24" s="287">
        <f t="shared" si="0"/>
        <v>149.12183999999999</v>
      </c>
      <c r="D24" s="286">
        <f t="shared" si="1"/>
        <v>1665.0150000000001</v>
      </c>
      <c r="E24" s="286">
        <f t="shared" si="2"/>
        <v>1914.7670000000001</v>
      </c>
      <c r="F24" s="286">
        <f t="shared" si="3"/>
        <v>2182.8339999999998</v>
      </c>
      <c r="G24" s="286">
        <f t="shared" si="4"/>
        <v>2183</v>
      </c>
      <c r="H24" s="290">
        <f t="shared" si="5"/>
        <v>2183</v>
      </c>
      <c r="I24" s="254">
        <v>149.12183999999999</v>
      </c>
      <c r="J24" s="104">
        <f t="shared" si="6"/>
        <v>5.3683862400000004</v>
      </c>
      <c r="K24" s="219">
        <f t="shared" si="7"/>
        <v>154.49022624</v>
      </c>
      <c r="L24" s="352">
        <v>2079</v>
      </c>
      <c r="M24" s="340">
        <f t="shared" si="8"/>
        <v>104</v>
      </c>
      <c r="P24" s="208"/>
      <c r="T24" s="186"/>
    </row>
    <row r="25" spans="1:20" x14ac:dyDescent="0.2">
      <c r="A25" s="3" t="s">
        <v>33</v>
      </c>
      <c r="B25" s="199"/>
      <c r="C25" s="287">
        <f t="shared" si="0"/>
        <v>180.74056000000002</v>
      </c>
      <c r="D25" s="286">
        <f t="shared" si="1"/>
        <v>1696.634</v>
      </c>
      <c r="E25" s="286">
        <f t="shared" si="2"/>
        <v>1951.1289999999999</v>
      </c>
      <c r="F25" s="286">
        <f t="shared" si="3"/>
        <v>2224.2869999999998</v>
      </c>
      <c r="G25" s="286">
        <f t="shared" si="4"/>
        <v>2224</v>
      </c>
      <c r="H25" s="290">
        <f t="shared" si="5"/>
        <v>2224</v>
      </c>
      <c r="I25" s="254">
        <v>180.74056000000002</v>
      </c>
      <c r="J25" s="104">
        <f t="shared" si="6"/>
        <v>6.5066601600000009</v>
      </c>
      <c r="K25" s="219">
        <f t="shared" si="7"/>
        <v>187.24722016000001</v>
      </c>
      <c r="L25" s="352">
        <v>2119</v>
      </c>
      <c r="M25" s="340">
        <f t="shared" si="8"/>
        <v>105</v>
      </c>
      <c r="P25" s="208"/>
      <c r="T25" s="186"/>
    </row>
    <row r="26" spans="1:20" x14ac:dyDescent="0.2">
      <c r="A26" s="3" t="s">
        <v>34</v>
      </c>
      <c r="B26" s="199"/>
      <c r="C26" s="287">
        <f t="shared" si="0"/>
        <v>209.15804</v>
      </c>
      <c r="D26" s="286">
        <f t="shared" si="1"/>
        <v>1725.0509999999999</v>
      </c>
      <c r="E26" s="286">
        <f t="shared" si="2"/>
        <v>1983.809</v>
      </c>
      <c r="F26" s="286">
        <f t="shared" si="3"/>
        <v>2261.5419999999999</v>
      </c>
      <c r="G26" s="286">
        <f t="shared" si="4"/>
        <v>2262</v>
      </c>
      <c r="H26" s="290">
        <f t="shared" si="5"/>
        <v>2262</v>
      </c>
      <c r="I26" s="254">
        <v>209.15804</v>
      </c>
      <c r="J26" s="104">
        <f t="shared" si="6"/>
        <v>7.5296894400000012</v>
      </c>
      <c r="K26" s="219">
        <f t="shared" si="7"/>
        <v>216.68772944</v>
      </c>
      <c r="L26" s="352">
        <v>2155</v>
      </c>
      <c r="M26" s="340">
        <f t="shared" si="8"/>
        <v>107</v>
      </c>
      <c r="P26" s="208"/>
      <c r="T26" s="186"/>
    </row>
    <row r="27" spans="1:20" x14ac:dyDescent="0.2">
      <c r="A27" s="3" t="s">
        <v>35</v>
      </c>
      <c r="B27" s="199"/>
      <c r="C27" s="287">
        <f t="shared" si="0"/>
        <v>237.57551999999998</v>
      </c>
      <c r="D27" s="286">
        <f t="shared" si="1"/>
        <v>1753.4690000000001</v>
      </c>
      <c r="E27" s="286">
        <f>ROUND(D27+(D27*$E$15),3)</f>
        <v>2016.489</v>
      </c>
      <c r="F27" s="286">
        <f t="shared" si="3"/>
        <v>2298.797</v>
      </c>
      <c r="G27" s="286">
        <f t="shared" si="4"/>
        <v>2299</v>
      </c>
      <c r="H27" s="290">
        <f t="shared" si="5"/>
        <v>2299</v>
      </c>
      <c r="I27" s="254">
        <v>237.57551999999998</v>
      </c>
      <c r="J27" s="104">
        <f t="shared" si="6"/>
        <v>8.5527187199999997</v>
      </c>
      <c r="K27" s="219">
        <f t="shared" si="7"/>
        <v>246.12823871999998</v>
      </c>
      <c r="L27" s="352">
        <v>2191</v>
      </c>
      <c r="M27" s="340">
        <f t="shared" si="8"/>
        <v>108</v>
      </c>
      <c r="P27" s="208"/>
      <c r="T27" s="186"/>
    </row>
    <row r="28" spans="1:20" x14ac:dyDescent="0.2">
      <c r="A28" s="3" t="s">
        <v>36</v>
      </c>
      <c r="B28" s="199"/>
      <c r="C28" s="287">
        <f t="shared" si="0"/>
        <v>343.18536</v>
      </c>
      <c r="D28" s="286">
        <f t="shared" si="1"/>
        <v>1859.078</v>
      </c>
      <c r="E28" s="286">
        <f t="shared" si="2"/>
        <v>2137.94</v>
      </c>
      <c r="F28" s="286">
        <f t="shared" si="3"/>
        <v>2437.252</v>
      </c>
      <c r="G28" s="286">
        <f t="shared" si="4"/>
        <v>2437</v>
      </c>
      <c r="H28" s="290">
        <f t="shared" si="5"/>
        <v>2437</v>
      </c>
      <c r="I28" s="254">
        <v>343.18536</v>
      </c>
      <c r="J28" s="104">
        <f t="shared" si="6"/>
        <v>12.354672960000002</v>
      </c>
      <c r="K28" s="219">
        <f t="shared" si="7"/>
        <v>355.54003296000002</v>
      </c>
      <c r="L28" s="352">
        <v>2325</v>
      </c>
      <c r="M28" s="340">
        <f t="shared" si="8"/>
        <v>112</v>
      </c>
      <c r="P28" s="208"/>
      <c r="T28" s="186"/>
    </row>
    <row r="29" spans="1:20" x14ac:dyDescent="0.2">
      <c r="A29" s="3" t="s">
        <v>37</v>
      </c>
      <c r="B29" s="199"/>
      <c r="C29" s="287">
        <f t="shared" si="0"/>
        <v>221.54859999999999</v>
      </c>
      <c r="D29" s="286">
        <f t="shared" si="1"/>
        <v>1737.442</v>
      </c>
      <c r="E29" s="286">
        <f t="shared" si="2"/>
        <v>1998.058</v>
      </c>
      <c r="F29" s="286">
        <f t="shared" si="3"/>
        <v>2277.7860000000001</v>
      </c>
      <c r="G29" s="286">
        <f t="shared" si="4"/>
        <v>2278</v>
      </c>
      <c r="H29" s="290">
        <f t="shared" si="5"/>
        <v>2278</v>
      </c>
      <c r="I29" s="254">
        <v>221.54859999999999</v>
      </c>
      <c r="J29" s="104">
        <f t="shared" si="6"/>
        <v>7.9757496000000003</v>
      </c>
      <c r="K29" s="219">
        <f t="shared" si="7"/>
        <v>229.52434959999999</v>
      </c>
      <c r="L29" s="352">
        <v>2171</v>
      </c>
      <c r="M29" s="340">
        <f t="shared" si="8"/>
        <v>107</v>
      </c>
      <c r="P29" s="208"/>
      <c r="T29" s="186"/>
    </row>
    <row r="30" spans="1:20" x14ac:dyDescent="0.2">
      <c r="A30" s="3" t="s">
        <v>38</v>
      </c>
      <c r="B30" s="199"/>
      <c r="C30" s="287">
        <f t="shared" si="0"/>
        <v>270.67571999999996</v>
      </c>
      <c r="D30" s="286">
        <f t="shared" si="1"/>
        <v>1786.569</v>
      </c>
      <c r="E30" s="286">
        <f t="shared" si="2"/>
        <v>2054.5540000000001</v>
      </c>
      <c r="F30" s="286">
        <f t="shared" si="3"/>
        <v>2342.192</v>
      </c>
      <c r="G30" s="286">
        <f t="shared" si="4"/>
        <v>2342</v>
      </c>
      <c r="H30" s="290">
        <f t="shared" si="5"/>
        <v>2342</v>
      </c>
      <c r="I30" s="254">
        <v>270.67571999999996</v>
      </c>
      <c r="J30" s="104">
        <f t="shared" si="6"/>
        <v>9.7443259199999996</v>
      </c>
      <c r="K30" s="219">
        <f t="shared" si="7"/>
        <v>280.42004591999995</v>
      </c>
      <c r="L30" s="352">
        <v>2233</v>
      </c>
      <c r="M30" s="340">
        <f t="shared" si="8"/>
        <v>109</v>
      </c>
      <c r="P30" s="208"/>
      <c r="T30" s="186"/>
    </row>
    <row r="31" spans="1:20" x14ac:dyDescent="0.2">
      <c r="A31" s="3" t="s">
        <v>39</v>
      </c>
      <c r="B31" s="199"/>
      <c r="C31" s="287">
        <f t="shared" si="0"/>
        <v>263.71379999999999</v>
      </c>
      <c r="D31" s="286">
        <f t="shared" si="1"/>
        <v>1779.607</v>
      </c>
      <c r="E31" s="286">
        <f t="shared" si="2"/>
        <v>2046.548</v>
      </c>
      <c r="F31" s="286">
        <f t="shared" si="3"/>
        <v>2333.0650000000001</v>
      </c>
      <c r="G31" s="286">
        <f t="shared" si="4"/>
        <v>2333</v>
      </c>
      <c r="H31" s="290">
        <f t="shared" si="5"/>
        <v>2333</v>
      </c>
      <c r="I31" s="254">
        <v>263.71379999999999</v>
      </c>
      <c r="J31" s="104">
        <f t="shared" si="6"/>
        <v>9.4936968000000004</v>
      </c>
      <c r="K31" s="219">
        <f t="shared" si="7"/>
        <v>273.2074968</v>
      </c>
      <c r="L31" s="352">
        <v>2224</v>
      </c>
      <c r="M31" s="340">
        <f t="shared" si="8"/>
        <v>109</v>
      </c>
      <c r="P31" s="208"/>
      <c r="T31" s="186"/>
    </row>
    <row r="32" spans="1:20" x14ac:dyDescent="0.2">
      <c r="A32" s="7" t="s">
        <v>70</v>
      </c>
      <c r="B32" s="199"/>
      <c r="C32" s="287">
        <f t="shared" si="0"/>
        <v>114.65412000000001</v>
      </c>
      <c r="D32" s="286">
        <f t="shared" si="1"/>
        <v>1630.547</v>
      </c>
      <c r="E32" s="286">
        <f t="shared" si="2"/>
        <v>1875.1289999999999</v>
      </c>
      <c r="F32" s="286">
        <f t="shared" si="3"/>
        <v>2137.6469999999999</v>
      </c>
      <c r="G32" s="286">
        <f t="shared" si="4"/>
        <v>2138</v>
      </c>
      <c r="H32" s="290">
        <f t="shared" si="5"/>
        <v>2138</v>
      </c>
      <c r="I32" s="254">
        <v>114.65412000000001</v>
      </c>
      <c r="J32" s="104">
        <f t="shared" si="6"/>
        <v>4.1275483200000007</v>
      </c>
      <c r="K32" s="219">
        <f t="shared" si="7"/>
        <v>118.78166832000001</v>
      </c>
      <c r="L32" s="352">
        <v>2036</v>
      </c>
      <c r="M32" s="340">
        <f t="shared" si="8"/>
        <v>102</v>
      </c>
      <c r="P32" s="208"/>
      <c r="T32" s="186"/>
    </row>
    <row r="33" spans="1:51" x14ac:dyDescent="0.2">
      <c r="A33" s="7" t="s">
        <v>71</v>
      </c>
      <c r="B33" s="199"/>
      <c r="C33" s="287">
        <f t="shared" si="0"/>
        <v>263.71379999999999</v>
      </c>
      <c r="D33" s="286">
        <f t="shared" si="1"/>
        <v>1779.607</v>
      </c>
      <c r="E33" s="286">
        <f t="shared" si="2"/>
        <v>2046.548</v>
      </c>
      <c r="F33" s="286">
        <f>ROUND(E33+(E33*$F$15),3)</f>
        <v>2333.0650000000001</v>
      </c>
      <c r="G33" s="286">
        <f t="shared" si="4"/>
        <v>2333</v>
      </c>
      <c r="H33" s="290">
        <f t="shared" si="5"/>
        <v>2333</v>
      </c>
      <c r="I33" s="254">
        <v>263.71379999999999</v>
      </c>
      <c r="J33" s="104">
        <f t="shared" si="6"/>
        <v>9.4936968000000004</v>
      </c>
      <c r="K33" s="219">
        <f t="shared" si="7"/>
        <v>273.2074968</v>
      </c>
      <c r="L33" s="352">
        <v>2224</v>
      </c>
      <c r="M33" s="340">
        <f t="shared" si="8"/>
        <v>109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1515.893</v>
      </c>
      <c r="C36" s="288">
        <f>I36</f>
        <v>65.568439999999995</v>
      </c>
      <c r="D36" s="286">
        <f t="shared" ref="D36:D44" si="9">ROUND(SUM($B$17,C36),3)</f>
        <v>1581.461</v>
      </c>
      <c r="E36" s="286">
        <f t="shared" ref="E36:E44" si="10">ROUND(D36+(D36*$E$15),3)</f>
        <v>1818.68</v>
      </c>
      <c r="F36" s="286">
        <f t="shared" ref="F36:F44" si="11">ROUND(E36+(E36*$F$15),3)</f>
        <v>2073.2950000000001</v>
      </c>
      <c r="G36" s="286">
        <f t="shared" ref="G36:G44" si="12">ROUND(F36,0)</f>
        <v>2073</v>
      </c>
      <c r="H36" s="290">
        <f t="shared" ref="H36:H44" si="13">IF(G36-L36=$H$17-$L$17,G36,IF(G36-L36&lt;$G$17-$L$17,G36+0,IF(G36-L36&gt;$G$17-$L$17,G36-0,FALSE)))</f>
        <v>2073</v>
      </c>
      <c r="I36" s="254">
        <v>65.568439999999995</v>
      </c>
      <c r="J36" s="104">
        <f>C36*3.6%</f>
        <v>2.36046384</v>
      </c>
      <c r="K36" s="187">
        <f>C36+J36</f>
        <v>67.92890383999999</v>
      </c>
      <c r="L36" s="352">
        <v>1974</v>
      </c>
      <c r="M36" s="340">
        <f t="shared" si="8"/>
        <v>99</v>
      </c>
      <c r="P36" s="208"/>
      <c r="T36" s="186"/>
    </row>
    <row r="37" spans="1:51" x14ac:dyDescent="0.2">
      <c r="A37" s="3" t="s">
        <v>98</v>
      </c>
      <c r="B37" s="199"/>
      <c r="C37" s="288">
        <f t="shared" ref="C37:C44" si="14">I37</f>
        <v>84.081760000000003</v>
      </c>
      <c r="D37" s="286">
        <f t="shared" si="9"/>
        <v>1599.9749999999999</v>
      </c>
      <c r="E37" s="286">
        <f t="shared" si="10"/>
        <v>1839.971</v>
      </c>
      <c r="F37" s="286">
        <f t="shared" si="11"/>
        <v>2097.567</v>
      </c>
      <c r="G37" s="286">
        <f t="shared" si="12"/>
        <v>2098</v>
      </c>
      <c r="H37" s="290">
        <f t="shared" si="13"/>
        <v>2098</v>
      </c>
      <c r="I37" s="254">
        <v>84.081760000000003</v>
      </c>
      <c r="J37" s="104">
        <f t="shared" ref="J37:J44" si="15">C37*3.6%</f>
        <v>3.0269433600000006</v>
      </c>
      <c r="K37" s="187">
        <f t="shared" ref="K37:K44" si="16">C37+J37</f>
        <v>87.108703360000007</v>
      </c>
      <c r="L37" s="352">
        <v>1997</v>
      </c>
      <c r="M37" s="340">
        <f t="shared" si="8"/>
        <v>101</v>
      </c>
      <c r="P37" s="208"/>
      <c r="T37" s="186"/>
    </row>
    <row r="38" spans="1:51" x14ac:dyDescent="0.2">
      <c r="A38" s="3" t="s">
        <v>41</v>
      </c>
      <c r="B38" s="199"/>
      <c r="C38" s="288">
        <f t="shared" si="14"/>
        <v>76.239240000000009</v>
      </c>
      <c r="D38" s="286">
        <f t="shared" si="9"/>
        <v>1592.1320000000001</v>
      </c>
      <c r="E38" s="286">
        <f t="shared" si="10"/>
        <v>1830.952</v>
      </c>
      <c r="F38" s="286">
        <f t="shared" si="11"/>
        <v>2087.2849999999999</v>
      </c>
      <c r="G38" s="286">
        <f t="shared" si="12"/>
        <v>2087</v>
      </c>
      <c r="H38" s="290">
        <f t="shared" si="13"/>
        <v>2087</v>
      </c>
      <c r="I38" s="254">
        <v>76.239240000000009</v>
      </c>
      <c r="J38" s="104">
        <f t="shared" si="15"/>
        <v>2.7446126400000006</v>
      </c>
      <c r="K38" s="187">
        <f t="shared" si="16"/>
        <v>78.983852640000009</v>
      </c>
      <c r="L38" s="352">
        <v>1987</v>
      </c>
      <c r="M38" s="340">
        <f t="shared" si="8"/>
        <v>100</v>
      </c>
      <c r="P38" s="208"/>
      <c r="T38" s="186"/>
    </row>
    <row r="39" spans="1:51" x14ac:dyDescent="0.2">
      <c r="A39" s="3" t="s">
        <v>42</v>
      </c>
      <c r="B39" s="199"/>
      <c r="C39" s="288">
        <f t="shared" si="14"/>
        <v>86.443839999999994</v>
      </c>
      <c r="D39" s="286">
        <f t="shared" si="9"/>
        <v>1602.337</v>
      </c>
      <c r="E39" s="286">
        <f t="shared" si="10"/>
        <v>1842.6880000000001</v>
      </c>
      <c r="F39" s="286">
        <f t="shared" si="11"/>
        <v>2100.6640000000002</v>
      </c>
      <c r="G39" s="286">
        <f t="shared" si="12"/>
        <v>2101</v>
      </c>
      <c r="H39" s="290">
        <f t="shared" si="13"/>
        <v>2101</v>
      </c>
      <c r="I39" s="254">
        <v>86.443839999999994</v>
      </c>
      <c r="J39" s="104">
        <f t="shared" si="15"/>
        <v>3.11197824</v>
      </c>
      <c r="K39" s="187">
        <f t="shared" si="16"/>
        <v>89.555818239999994</v>
      </c>
      <c r="L39" s="352">
        <v>2000</v>
      </c>
      <c r="M39" s="340">
        <f t="shared" si="8"/>
        <v>101</v>
      </c>
      <c r="P39" s="208"/>
      <c r="T39" s="186"/>
    </row>
    <row r="40" spans="1:51" x14ac:dyDescent="0.2">
      <c r="A40" s="3" t="s">
        <v>43</v>
      </c>
      <c r="B40" s="199"/>
      <c r="C40" s="288">
        <f t="shared" si="14"/>
        <v>111.56684</v>
      </c>
      <c r="D40" s="286">
        <f t="shared" si="9"/>
        <v>1627.46</v>
      </c>
      <c r="E40" s="286">
        <f t="shared" si="10"/>
        <v>1871.579</v>
      </c>
      <c r="F40" s="286">
        <f t="shared" si="11"/>
        <v>2133.6</v>
      </c>
      <c r="G40" s="286">
        <f t="shared" si="12"/>
        <v>2134</v>
      </c>
      <c r="H40" s="290">
        <f t="shared" si="13"/>
        <v>2134</v>
      </c>
      <c r="I40" s="254">
        <v>111.56684</v>
      </c>
      <c r="J40" s="104">
        <f t="shared" si="15"/>
        <v>4.0164062400000002</v>
      </c>
      <c r="K40" s="187">
        <f t="shared" si="16"/>
        <v>115.58324623999999</v>
      </c>
      <c r="L40" s="352">
        <v>2032</v>
      </c>
      <c r="M40" s="340">
        <f t="shared" si="8"/>
        <v>102</v>
      </c>
      <c r="P40" s="208"/>
      <c r="T40" s="186"/>
    </row>
    <row r="41" spans="1:51" x14ac:dyDescent="0.2">
      <c r="A41" s="3" t="s">
        <v>44</v>
      </c>
      <c r="B41" s="199"/>
      <c r="C41" s="288">
        <f t="shared" si="14"/>
        <v>104.64636</v>
      </c>
      <c r="D41" s="286">
        <f t="shared" si="9"/>
        <v>1620.539</v>
      </c>
      <c r="E41" s="286">
        <f t="shared" si="10"/>
        <v>1863.62</v>
      </c>
      <c r="F41" s="286">
        <f t="shared" si="11"/>
        <v>2124.527</v>
      </c>
      <c r="G41" s="286">
        <f t="shared" si="12"/>
        <v>2125</v>
      </c>
      <c r="H41" s="290">
        <f t="shared" si="13"/>
        <v>2125</v>
      </c>
      <c r="I41" s="254">
        <v>104.64636</v>
      </c>
      <c r="J41" s="104">
        <f t="shared" si="15"/>
        <v>3.7672689600000004</v>
      </c>
      <c r="K41" s="187">
        <f t="shared" si="16"/>
        <v>108.41362896</v>
      </c>
      <c r="L41" s="352">
        <v>2023</v>
      </c>
      <c r="M41" s="340">
        <f t="shared" si="8"/>
        <v>102</v>
      </c>
      <c r="P41" s="208"/>
      <c r="T41" s="186"/>
    </row>
    <row r="42" spans="1:51" x14ac:dyDescent="0.2">
      <c r="A42" s="3" t="s">
        <v>45</v>
      </c>
      <c r="B42" s="199"/>
      <c r="C42" s="288">
        <f t="shared" si="14"/>
        <v>123.54300000000001</v>
      </c>
      <c r="D42" s="286">
        <f t="shared" si="9"/>
        <v>1639.4359999999999</v>
      </c>
      <c r="E42" s="286">
        <f t="shared" si="10"/>
        <v>1885.3510000000001</v>
      </c>
      <c r="F42" s="286">
        <f t="shared" si="11"/>
        <v>2149.3000000000002</v>
      </c>
      <c r="G42" s="286">
        <f t="shared" si="12"/>
        <v>2149</v>
      </c>
      <c r="H42" s="290">
        <f t="shared" si="13"/>
        <v>2149</v>
      </c>
      <c r="I42" s="254">
        <v>123.54300000000001</v>
      </c>
      <c r="J42" s="104">
        <f t="shared" si="15"/>
        <v>4.4475480000000012</v>
      </c>
      <c r="K42" s="187">
        <f t="shared" si="16"/>
        <v>127.990548</v>
      </c>
      <c r="L42" s="352">
        <v>2047</v>
      </c>
      <c r="M42" s="340">
        <f t="shared" si="8"/>
        <v>102</v>
      </c>
      <c r="P42" s="208"/>
      <c r="T42" s="186"/>
    </row>
    <row r="43" spans="1:51" x14ac:dyDescent="0.2">
      <c r="A43" s="3" t="s">
        <v>46</v>
      </c>
      <c r="B43" s="199"/>
      <c r="C43" s="288">
        <f t="shared" si="14"/>
        <v>134.68</v>
      </c>
      <c r="D43" s="286">
        <f t="shared" si="9"/>
        <v>1650.5730000000001</v>
      </c>
      <c r="E43" s="286">
        <f t="shared" si="10"/>
        <v>1898.1590000000001</v>
      </c>
      <c r="F43" s="286">
        <f t="shared" si="11"/>
        <v>2163.9009999999998</v>
      </c>
      <c r="G43" s="286">
        <f t="shared" si="12"/>
        <v>2164</v>
      </c>
      <c r="H43" s="290">
        <f t="shared" si="13"/>
        <v>2164</v>
      </c>
      <c r="I43" s="254">
        <v>134.68</v>
      </c>
      <c r="J43" s="104">
        <f t="shared" si="15"/>
        <v>4.8484800000000012</v>
      </c>
      <c r="K43" s="187">
        <f t="shared" si="16"/>
        <v>139.52848</v>
      </c>
      <c r="L43" s="352">
        <v>2061</v>
      </c>
      <c r="M43" s="340">
        <f t="shared" si="8"/>
        <v>103</v>
      </c>
      <c r="P43" s="208"/>
      <c r="T43" s="186"/>
    </row>
    <row r="44" spans="1:51" x14ac:dyDescent="0.2">
      <c r="A44" s="3" t="s">
        <v>47</v>
      </c>
      <c r="B44" s="199"/>
      <c r="C44" s="288">
        <f t="shared" si="14"/>
        <v>145.45440000000002</v>
      </c>
      <c r="D44" s="286">
        <f t="shared" si="9"/>
        <v>1661.347</v>
      </c>
      <c r="E44" s="286">
        <f t="shared" si="10"/>
        <v>1910.549</v>
      </c>
      <c r="F44" s="286">
        <f t="shared" si="11"/>
        <v>2178.0259999999998</v>
      </c>
      <c r="G44" s="286">
        <f t="shared" si="12"/>
        <v>2178</v>
      </c>
      <c r="H44" s="290">
        <f t="shared" si="13"/>
        <v>2178</v>
      </c>
      <c r="I44" s="254">
        <v>145.45440000000002</v>
      </c>
      <c r="J44" s="104">
        <f t="shared" si="15"/>
        <v>5.2363584000000012</v>
      </c>
      <c r="K44" s="187">
        <f t="shared" si="16"/>
        <v>150.69075840000002</v>
      </c>
      <c r="L44" s="352">
        <v>2075</v>
      </c>
      <c r="M44" s="340">
        <f t="shared" si="8"/>
        <v>103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f>I47</f>
        <v>98.585759999999993</v>
      </c>
      <c r="D47" s="286">
        <f t="shared" ref="D47:D67" si="17">ROUND(SUM($B$17,C47),3)</f>
        <v>1614.479</v>
      </c>
      <c r="E47" s="286">
        <f t="shared" ref="E47:E67" si="18">ROUND(D47+(D47*$E$15),3)</f>
        <v>1856.6510000000001</v>
      </c>
      <c r="F47" s="286">
        <f t="shared" ref="F47:F67" si="19">ROUND(E47+(E47*$F$15),3)</f>
        <v>2116.5819999999999</v>
      </c>
      <c r="G47" s="286">
        <f t="shared" ref="G47:G67" si="20">ROUND(F47,0)</f>
        <v>2117</v>
      </c>
      <c r="H47" s="290">
        <f t="shared" ref="H47:H52" si="21">IF(G47-L47=$H$17-$L$17,G47,IF(G47-L47&lt;$G$17-$L$17,G47+0,IF(G47-L47&gt;$G$17-$L$17,G47-0,FALSE)))</f>
        <v>2117</v>
      </c>
      <c r="I47" s="362">
        <v>98.585759999999993</v>
      </c>
      <c r="J47" s="104">
        <f>C47*3.6%</f>
        <v>3.5490873600000001</v>
      </c>
      <c r="K47" s="187">
        <f>C47+J47</f>
        <v>102.13484735999999</v>
      </c>
      <c r="L47" s="352">
        <v>2016</v>
      </c>
      <c r="M47" s="340">
        <f t="shared" si="8"/>
        <v>101</v>
      </c>
      <c r="P47" s="208"/>
      <c r="T47" s="186"/>
    </row>
    <row r="48" spans="1:51" x14ac:dyDescent="0.2">
      <c r="A48" s="3" t="s">
        <v>49</v>
      </c>
      <c r="B48" s="199"/>
      <c r="C48" s="288">
        <f t="shared" ref="C48:C67" si="22">I48</f>
        <v>107.5886</v>
      </c>
      <c r="D48" s="286">
        <f t="shared" si="17"/>
        <v>1623.482</v>
      </c>
      <c r="E48" s="286">
        <f t="shared" si="18"/>
        <v>1867.0039999999999</v>
      </c>
      <c r="F48" s="286">
        <f t="shared" si="19"/>
        <v>2128.3850000000002</v>
      </c>
      <c r="G48" s="286">
        <f t="shared" si="20"/>
        <v>2128</v>
      </c>
      <c r="H48" s="290">
        <f t="shared" si="21"/>
        <v>2128</v>
      </c>
      <c r="I48" s="362">
        <v>107.5886</v>
      </c>
      <c r="J48" s="104">
        <f t="shared" ref="J48:J67" si="23">C48*3.6%</f>
        <v>3.8731896000000003</v>
      </c>
      <c r="K48" s="187">
        <f t="shared" ref="K48:K67" si="24">C48+J48</f>
        <v>111.4617896</v>
      </c>
      <c r="L48" s="352">
        <v>2027</v>
      </c>
      <c r="M48" s="340">
        <f t="shared" si="8"/>
        <v>101</v>
      </c>
      <c r="P48" s="208"/>
      <c r="T48" s="186"/>
    </row>
    <row r="49" spans="1:51" x14ac:dyDescent="0.2">
      <c r="A49" s="3" t="s">
        <v>50</v>
      </c>
      <c r="B49" s="199"/>
      <c r="C49" s="288">
        <f t="shared" si="22"/>
        <v>131.99675999999999</v>
      </c>
      <c r="D49" s="286">
        <f t="shared" si="17"/>
        <v>1647.89</v>
      </c>
      <c r="E49" s="286">
        <f t="shared" si="18"/>
        <v>1895.0740000000001</v>
      </c>
      <c r="F49" s="286">
        <f t="shared" si="19"/>
        <v>2160.384</v>
      </c>
      <c r="G49" s="286">
        <f t="shared" si="20"/>
        <v>2160</v>
      </c>
      <c r="H49" s="290">
        <f t="shared" si="21"/>
        <v>2160</v>
      </c>
      <c r="I49" s="362">
        <v>131.99675999999999</v>
      </c>
      <c r="J49" s="104">
        <f t="shared" si="23"/>
        <v>4.7518833600000008</v>
      </c>
      <c r="K49" s="187">
        <f t="shared" si="24"/>
        <v>136.74864335999999</v>
      </c>
      <c r="L49" s="352">
        <v>2058</v>
      </c>
      <c r="M49" s="340">
        <f t="shared" si="8"/>
        <v>102</v>
      </c>
      <c r="P49" s="208"/>
      <c r="T49" s="186"/>
    </row>
    <row r="50" spans="1:51" s="229" customFormat="1" x14ac:dyDescent="0.2">
      <c r="A50" s="6" t="s">
        <v>51</v>
      </c>
      <c r="B50" s="228"/>
      <c r="C50" s="288">
        <f t="shared" si="22"/>
        <v>160.79756</v>
      </c>
      <c r="D50" s="286">
        <f t="shared" si="17"/>
        <v>1676.691</v>
      </c>
      <c r="E50" s="286">
        <f t="shared" si="18"/>
        <v>1928.1949999999999</v>
      </c>
      <c r="F50" s="286">
        <f t="shared" si="19"/>
        <v>2198.1419999999998</v>
      </c>
      <c r="G50" s="286">
        <f t="shared" si="20"/>
        <v>2198</v>
      </c>
      <c r="H50" s="290">
        <f t="shared" si="21"/>
        <v>2198</v>
      </c>
      <c r="I50" s="362">
        <v>160.79756</v>
      </c>
      <c r="J50" s="104">
        <f t="shared" si="23"/>
        <v>5.7887121600000011</v>
      </c>
      <c r="K50" s="187">
        <f t="shared" si="24"/>
        <v>166.58627215999999</v>
      </c>
      <c r="L50" s="352">
        <v>2094</v>
      </c>
      <c r="M50" s="344">
        <f t="shared" si="8"/>
        <v>104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392">
        <f t="shared" si="22"/>
        <v>182.29456000000002</v>
      </c>
      <c r="D51" s="291">
        <f t="shared" si="17"/>
        <v>1698.1880000000001</v>
      </c>
      <c r="E51" s="291">
        <f t="shared" si="18"/>
        <v>1952.9159999999999</v>
      </c>
      <c r="F51" s="291">
        <f t="shared" si="19"/>
        <v>2226.3240000000001</v>
      </c>
      <c r="G51" s="291">
        <f t="shared" si="20"/>
        <v>2226</v>
      </c>
      <c r="H51" s="348">
        <f t="shared" si="21"/>
        <v>2226</v>
      </c>
      <c r="I51" s="362">
        <v>182.29456000000002</v>
      </c>
      <c r="J51" s="104">
        <f t="shared" si="23"/>
        <v>6.5626041600000011</v>
      </c>
      <c r="K51" s="187">
        <f t="shared" si="24"/>
        <v>188.85716416000002</v>
      </c>
      <c r="L51" s="351">
        <v>2121</v>
      </c>
      <c r="M51" s="345">
        <f t="shared" si="8"/>
        <v>105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f t="shared" si="22"/>
        <v>207.977</v>
      </c>
      <c r="D52" s="286">
        <f t="shared" si="17"/>
        <v>1723.87</v>
      </c>
      <c r="E52" s="286">
        <f t="shared" si="18"/>
        <v>1982.451</v>
      </c>
      <c r="F52" s="286">
        <f t="shared" si="19"/>
        <v>2259.9940000000001</v>
      </c>
      <c r="G52" s="286">
        <f t="shared" si="20"/>
        <v>2260</v>
      </c>
      <c r="H52" s="290">
        <f t="shared" si="21"/>
        <v>2260</v>
      </c>
      <c r="I52" s="362">
        <v>207.977</v>
      </c>
      <c r="J52" s="104">
        <f t="shared" si="23"/>
        <v>7.487172000000001</v>
      </c>
      <c r="K52" s="187">
        <f t="shared" si="24"/>
        <v>215.46417200000002</v>
      </c>
      <c r="L52" s="352">
        <v>2154</v>
      </c>
      <c r="M52" s="346">
        <f t="shared" si="8"/>
        <v>106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f t="shared" si="22"/>
        <v>227.41235999999998</v>
      </c>
      <c r="D53" s="286">
        <f t="shared" si="17"/>
        <v>1743.3050000000001</v>
      </c>
      <c r="E53" s="286">
        <f t="shared" si="18"/>
        <v>2004.8009999999999</v>
      </c>
      <c r="F53" s="286">
        <f t="shared" si="19"/>
        <v>2285.473</v>
      </c>
      <c r="G53" s="286">
        <f t="shared" si="20"/>
        <v>2285</v>
      </c>
      <c r="H53" s="290">
        <f t="shared" ref="H53:H67" si="25">IF(G53-L53=$H$17-$L$17,G53,IF(G53-L53&lt;$G$17-$L$17,G53+0,IF(G53-L53&gt;$G$17-$L$17,G53-0,FALSE)))</f>
        <v>2285</v>
      </c>
      <c r="I53" s="362">
        <v>227.41235999999998</v>
      </c>
      <c r="J53" s="104">
        <f t="shared" si="23"/>
        <v>8.1868449600000002</v>
      </c>
      <c r="K53" s="187">
        <f t="shared" si="24"/>
        <v>235.59920495999998</v>
      </c>
      <c r="L53" s="352">
        <v>2179</v>
      </c>
      <c r="M53" s="340">
        <f t="shared" si="8"/>
        <v>106</v>
      </c>
      <c r="P53" s="208"/>
      <c r="T53" s="186"/>
    </row>
    <row r="54" spans="1:51" x14ac:dyDescent="0.2">
      <c r="A54" s="3" t="s">
        <v>56</v>
      </c>
      <c r="B54" s="199"/>
      <c r="C54" s="288">
        <f t="shared" si="22"/>
        <v>264.89483999999999</v>
      </c>
      <c r="D54" s="286">
        <f t="shared" si="17"/>
        <v>1780.788</v>
      </c>
      <c r="E54" s="286">
        <f t="shared" si="18"/>
        <v>2047.9059999999999</v>
      </c>
      <c r="F54" s="286">
        <f t="shared" si="19"/>
        <v>2334.6129999999998</v>
      </c>
      <c r="G54" s="286">
        <f t="shared" si="20"/>
        <v>2335</v>
      </c>
      <c r="H54" s="290">
        <f t="shared" si="25"/>
        <v>2335</v>
      </c>
      <c r="I54" s="362">
        <v>264.89483999999999</v>
      </c>
      <c r="J54" s="104">
        <f t="shared" si="23"/>
        <v>9.5362142400000014</v>
      </c>
      <c r="K54" s="187">
        <f t="shared" si="24"/>
        <v>274.43105423999998</v>
      </c>
      <c r="L54" s="352">
        <v>2226</v>
      </c>
      <c r="M54" s="340">
        <f t="shared" si="8"/>
        <v>109</v>
      </c>
      <c r="P54" s="208"/>
      <c r="T54" s="186"/>
    </row>
    <row r="55" spans="1:51" x14ac:dyDescent="0.2">
      <c r="A55" s="3" t="s">
        <v>57</v>
      </c>
      <c r="B55" s="199"/>
      <c r="C55" s="288">
        <f t="shared" si="22"/>
        <v>279.77179999999998</v>
      </c>
      <c r="D55" s="286">
        <f t="shared" si="17"/>
        <v>1795.665</v>
      </c>
      <c r="E55" s="286">
        <f t="shared" si="18"/>
        <v>2065.0149999999999</v>
      </c>
      <c r="F55" s="286">
        <f t="shared" si="19"/>
        <v>2354.1170000000002</v>
      </c>
      <c r="G55" s="286">
        <f t="shared" si="20"/>
        <v>2354</v>
      </c>
      <c r="H55" s="290">
        <f t="shared" si="25"/>
        <v>2354</v>
      </c>
      <c r="I55" s="362">
        <v>279.77179999999998</v>
      </c>
      <c r="J55" s="104">
        <f t="shared" si="23"/>
        <v>10.071784800000001</v>
      </c>
      <c r="K55" s="187">
        <f t="shared" si="24"/>
        <v>289.84358479999997</v>
      </c>
      <c r="L55" s="352">
        <v>2245</v>
      </c>
      <c r="M55" s="340">
        <f t="shared" si="8"/>
        <v>109</v>
      </c>
      <c r="P55" s="208"/>
      <c r="T55" s="186"/>
    </row>
    <row r="56" spans="1:51" x14ac:dyDescent="0.2">
      <c r="A56" s="3" t="s">
        <v>58</v>
      </c>
      <c r="B56" s="199"/>
      <c r="C56" s="288">
        <f t="shared" si="22"/>
        <v>301.58996000000002</v>
      </c>
      <c r="D56" s="286">
        <f t="shared" si="17"/>
        <v>1817.4829999999999</v>
      </c>
      <c r="E56" s="286">
        <f t="shared" si="18"/>
        <v>2090.105</v>
      </c>
      <c r="F56" s="286">
        <f t="shared" si="19"/>
        <v>2382.7199999999998</v>
      </c>
      <c r="G56" s="286">
        <f t="shared" si="20"/>
        <v>2383</v>
      </c>
      <c r="H56" s="290">
        <f t="shared" si="25"/>
        <v>2383</v>
      </c>
      <c r="I56" s="362">
        <v>301.58996000000002</v>
      </c>
      <c r="J56" s="104">
        <f t="shared" si="23"/>
        <v>10.857238560000003</v>
      </c>
      <c r="K56" s="187">
        <f t="shared" si="24"/>
        <v>312.44719856</v>
      </c>
      <c r="L56" s="352">
        <v>2272</v>
      </c>
      <c r="M56" s="340">
        <f t="shared" si="8"/>
        <v>111</v>
      </c>
      <c r="P56" s="208"/>
      <c r="T56" s="186"/>
    </row>
    <row r="57" spans="1:51" x14ac:dyDescent="0.2">
      <c r="A57" s="3" t="s">
        <v>59</v>
      </c>
      <c r="B57" s="199"/>
      <c r="C57" s="288">
        <f t="shared" si="22"/>
        <v>285.78060000000005</v>
      </c>
      <c r="D57" s="286">
        <f t="shared" si="17"/>
        <v>1801.674</v>
      </c>
      <c r="E57" s="286">
        <f t="shared" si="18"/>
        <v>2071.9250000000002</v>
      </c>
      <c r="F57" s="286">
        <f t="shared" si="19"/>
        <v>2361.9949999999999</v>
      </c>
      <c r="G57" s="286">
        <f t="shared" si="20"/>
        <v>2362</v>
      </c>
      <c r="H57" s="290">
        <f t="shared" si="25"/>
        <v>2362</v>
      </c>
      <c r="I57" s="362">
        <v>285.78060000000005</v>
      </c>
      <c r="J57" s="104">
        <f t="shared" si="23"/>
        <v>10.288101600000003</v>
      </c>
      <c r="K57" s="187">
        <f t="shared" si="24"/>
        <v>296.06870160000005</v>
      </c>
      <c r="L57" s="352">
        <v>2252</v>
      </c>
      <c r="M57" s="340">
        <f t="shared" si="8"/>
        <v>110</v>
      </c>
      <c r="P57" s="208"/>
      <c r="T57" s="186"/>
    </row>
    <row r="58" spans="1:51" x14ac:dyDescent="0.2">
      <c r="A58" s="3" t="s">
        <v>60</v>
      </c>
      <c r="B58" s="199"/>
      <c r="C58" s="288">
        <f t="shared" si="22"/>
        <v>274.15667999999999</v>
      </c>
      <c r="D58" s="286">
        <f t="shared" si="17"/>
        <v>1790.05</v>
      </c>
      <c r="E58" s="286">
        <f t="shared" si="18"/>
        <v>2058.558</v>
      </c>
      <c r="F58" s="286">
        <f t="shared" si="19"/>
        <v>2346.7559999999999</v>
      </c>
      <c r="G58" s="286">
        <f t="shared" si="20"/>
        <v>2347</v>
      </c>
      <c r="H58" s="290">
        <f t="shared" si="25"/>
        <v>2347</v>
      </c>
      <c r="I58" s="362">
        <v>274.15667999999999</v>
      </c>
      <c r="J58" s="104">
        <f t="shared" si="23"/>
        <v>9.869640480000001</v>
      </c>
      <c r="K58" s="187">
        <f t="shared" si="24"/>
        <v>284.02632047999998</v>
      </c>
      <c r="L58" s="352">
        <v>2238</v>
      </c>
      <c r="M58" s="340">
        <f t="shared" si="8"/>
        <v>109</v>
      </c>
      <c r="P58" s="208"/>
      <c r="T58" s="186"/>
    </row>
    <row r="59" spans="1:51" x14ac:dyDescent="0.2">
      <c r="A59" s="3" t="s">
        <v>61</v>
      </c>
      <c r="B59" s="199"/>
      <c r="C59" s="288">
        <f t="shared" si="22"/>
        <v>321.99916000000002</v>
      </c>
      <c r="D59" s="286">
        <f t="shared" si="17"/>
        <v>1837.8920000000001</v>
      </c>
      <c r="E59" s="286">
        <f t="shared" si="18"/>
        <v>2113.576</v>
      </c>
      <c r="F59" s="286">
        <f t="shared" si="19"/>
        <v>2409.4769999999999</v>
      </c>
      <c r="G59" s="286">
        <f t="shared" si="20"/>
        <v>2409</v>
      </c>
      <c r="H59" s="290">
        <f t="shared" si="25"/>
        <v>2409</v>
      </c>
      <c r="I59" s="362">
        <v>321.99916000000002</v>
      </c>
      <c r="J59" s="104">
        <f t="shared" si="23"/>
        <v>11.591969760000001</v>
      </c>
      <c r="K59" s="187">
        <f t="shared" si="24"/>
        <v>333.59112976</v>
      </c>
      <c r="L59" s="352">
        <v>2298</v>
      </c>
      <c r="M59" s="340">
        <f t="shared" si="8"/>
        <v>111</v>
      </c>
      <c r="P59" s="208"/>
      <c r="T59" s="186"/>
    </row>
    <row r="60" spans="1:51" x14ac:dyDescent="0.2">
      <c r="A60" s="3" t="s">
        <v>72</v>
      </c>
      <c r="B60" s="199"/>
      <c r="C60" s="288">
        <f t="shared" si="22"/>
        <v>131.99675999999999</v>
      </c>
      <c r="D60" s="286">
        <f t="shared" si="17"/>
        <v>1647.89</v>
      </c>
      <c r="E60" s="286">
        <f t="shared" si="18"/>
        <v>1895.0740000000001</v>
      </c>
      <c r="F60" s="286">
        <f t="shared" si="19"/>
        <v>2160.384</v>
      </c>
      <c r="G60" s="286">
        <f t="shared" si="20"/>
        <v>2160</v>
      </c>
      <c r="H60" s="290">
        <f t="shared" si="25"/>
        <v>2160</v>
      </c>
      <c r="I60" s="254">
        <v>131.99675999999999</v>
      </c>
      <c r="J60" s="104">
        <f t="shared" si="23"/>
        <v>4.7518833600000008</v>
      </c>
      <c r="K60" s="187">
        <f t="shared" si="24"/>
        <v>136.74864335999999</v>
      </c>
      <c r="L60" s="352">
        <v>2058</v>
      </c>
      <c r="M60" s="340">
        <f t="shared" si="8"/>
        <v>102</v>
      </c>
      <c r="P60" s="208"/>
      <c r="T60" s="186"/>
    </row>
    <row r="61" spans="1:51" x14ac:dyDescent="0.2">
      <c r="A61" s="7" t="s">
        <v>73</v>
      </c>
      <c r="B61" s="228"/>
      <c r="C61" s="288">
        <f t="shared" si="22"/>
        <v>160.79756</v>
      </c>
      <c r="D61" s="286">
        <f t="shared" si="17"/>
        <v>1676.691</v>
      </c>
      <c r="E61" s="286">
        <f t="shared" si="18"/>
        <v>1928.1949999999999</v>
      </c>
      <c r="F61" s="286">
        <f t="shared" si="19"/>
        <v>2198.1419999999998</v>
      </c>
      <c r="G61" s="286">
        <f t="shared" si="20"/>
        <v>2198</v>
      </c>
      <c r="H61" s="290">
        <f t="shared" si="25"/>
        <v>2198</v>
      </c>
      <c r="I61" s="254">
        <v>160.79756</v>
      </c>
      <c r="J61" s="104">
        <f t="shared" si="23"/>
        <v>5.7887121600000011</v>
      </c>
      <c r="K61" s="187">
        <f t="shared" si="24"/>
        <v>166.58627215999999</v>
      </c>
      <c r="L61" s="352">
        <v>2094</v>
      </c>
      <c r="M61" s="344">
        <f t="shared" si="8"/>
        <v>104</v>
      </c>
      <c r="P61" s="208"/>
      <c r="T61" s="186"/>
    </row>
    <row r="62" spans="1:51" x14ac:dyDescent="0.2">
      <c r="A62" s="7" t="s">
        <v>74</v>
      </c>
      <c r="B62" s="199"/>
      <c r="C62" s="288">
        <f t="shared" si="22"/>
        <v>207.977</v>
      </c>
      <c r="D62" s="286">
        <f t="shared" si="17"/>
        <v>1723.87</v>
      </c>
      <c r="E62" s="286">
        <f t="shared" si="18"/>
        <v>1982.451</v>
      </c>
      <c r="F62" s="286">
        <f t="shared" si="19"/>
        <v>2259.9940000000001</v>
      </c>
      <c r="G62" s="286">
        <f t="shared" si="20"/>
        <v>2260</v>
      </c>
      <c r="H62" s="290">
        <f t="shared" si="25"/>
        <v>2260</v>
      </c>
      <c r="I62" s="254">
        <v>207.977</v>
      </c>
      <c r="J62" s="104">
        <f t="shared" si="23"/>
        <v>7.487172000000001</v>
      </c>
      <c r="K62" s="187">
        <f t="shared" si="24"/>
        <v>215.46417200000002</v>
      </c>
      <c r="L62" s="352">
        <v>2154</v>
      </c>
      <c r="M62" s="346">
        <f t="shared" si="8"/>
        <v>106</v>
      </c>
      <c r="P62" s="208"/>
      <c r="T62" s="186"/>
    </row>
    <row r="63" spans="1:51" x14ac:dyDescent="0.2">
      <c r="A63" s="7" t="s">
        <v>75</v>
      </c>
      <c r="B63" s="199"/>
      <c r="C63" s="288">
        <f t="shared" si="22"/>
        <v>227.41235999999998</v>
      </c>
      <c r="D63" s="286">
        <f t="shared" si="17"/>
        <v>1743.3050000000001</v>
      </c>
      <c r="E63" s="286">
        <f t="shared" si="18"/>
        <v>2004.8009999999999</v>
      </c>
      <c r="F63" s="286">
        <f t="shared" si="19"/>
        <v>2285.473</v>
      </c>
      <c r="G63" s="286">
        <f t="shared" si="20"/>
        <v>2285</v>
      </c>
      <c r="H63" s="290">
        <f t="shared" si="25"/>
        <v>2285</v>
      </c>
      <c r="I63" s="254">
        <v>227.41235999999998</v>
      </c>
      <c r="J63" s="104">
        <f t="shared" si="23"/>
        <v>8.1868449600000002</v>
      </c>
      <c r="K63" s="187">
        <f t="shared" si="24"/>
        <v>235.59920495999998</v>
      </c>
      <c r="L63" s="352">
        <v>2179</v>
      </c>
      <c r="M63" s="340">
        <f t="shared" si="8"/>
        <v>106</v>
      </c>
      <c r="P63" s="208"/>
      <c r="T63" s="186"/>
    </row>
    <row r="64" spans="1:51" x14ac:dyDescent="0.2">
      <c r="A64" s="7" t="s">
        <v>76</v>
      </c>
      <c r="B64" s="199"/>
      <c r="C64" s="288">
        <f t="shared" si="22"/>
        <v>264.89483999999999</v>
      </c>
      <c r="D64" s="286">
        <f t="shared" si="17"/>
        <v>1780.788</v>
      </c>
      <c r="E64" s="286">
        <f t="shared" si="18"/>
        <v>2047.9059999999999</v>
      </c>
      <c r="F64" s="286">
        <f t="shared" si="19"/>
        <v>2334.6129999999998</v>
      </c>
      <c r="G64" s="286">
        <f t="shared" si="20"/>
        <v>2335</v>
      </c>
      <c r="H64" s="290">
        <f t="shared" si="25"/>
        <v>2335</v>
      </c>
      <c r="I64" s="254">
        <v>264.89483999999999</v>
      </c>
      <c r="J64" s="104">
        <f t="shared" si="23"/>
        <v>9.5362142400000014</v>
      </c>
      <c r="K64" s="187">
        <f t="shared" si="24"/>
        <v>274.43105423999998</v>
      </c>
      <c r="L64" s="352">
        <v>2226</v>
      </c>
      <c r="M64" s="340">
        <f t="shared" si="8"/>
        <v>109</v>
      </c>
      <c r="P64" s="208"/>
      <c r="T64" s="186"/>
    </row>
    <row r="65" spans="1:51" x14ac:dyDescent="0.2">
      <c r="A65" s="7" t="s">
        <v>77</v>
      </c>
      <c r="B65" s="199"/>
      <c r="C65" s="288">
        <f t="shared" si="22"/>
        <v>279.77179999999998</v>
      </c>
      <c r="D65" s="286">
        <f t="shared" si="17"/>
        <v>1795.665</v>
      </c>
      <c r="E65" s="286">
        <f t="shared" si="18"/>
        <v>2065.0149999999999</v>
      </c>
      <c r="F65" s="286">
        <f t="shared" si="19"/>
        <v>2354.1170000000002</v>
      </c>
      <c r="G65" s="286">
        <f t="shared" si="20"/>
        <v>2354</v>
      </c>
      <c r="H65" s="290">
        <f t="shared" si="25"/>
        <v>2354</v>
      </c>
      <c r="I65" s="254">
        <v>279.77179999999998</v>
      </c>
      <c r="J65" s="104">
        <f t="shared" si="23"/>
        <v>10.071784800000001</v>
      </c>
      <c r="K65" s="187">
        <f t="shared" si="24"/>
        <v>289.84358479999997</v>
      </c>
      <c r="L65" s="352">
        <v>2245</v>
      </c>
      <c r="M65" s="340">
        <f t="shared" si="8"/>
        <v>109</v>
      </c>
      <c r="P65" s="208"/>
      <c r="T65" s="186"/>
    </row>
    <row r="66" spans="1:51" x14ac:dyDescent="0.2">
      <c r="A66" s="7" t="s">
        <v>78</v>
      </c>
      <c r="B66" s="199"/>
      <c r="C66" s="288">
        <f t="shared" si="22"/>
        <v>301.58996000000002</v>
      </c>
      <c r="D66" s="286">
        <f t="shared" si="17"/>
        <v>1817.4829999999999</v>
      </c>
      <c r="E66" s="286">
        <f t="shared" si="18"/>
        <v>2090.105</v>
      </c>
      <c r="F66" s="286">
        <f t="shared" si="19"/>
        <v>2382.7199999999998</v>
      </c>
      <c r="G66" s="286">
        <f t="shared" si="20"/>
        <v>2383</v>
      </c>
      <c r="H66" s="290">
        <f t="shared" si="25"/>
        <v>2383</v>
      </c>
      <c r="I66" s="254">
        <v>301.58996000000002</v>
      </c>
      <c r="J66" s="104">
        <f t="shared" si="23"/>
        <v>10.857238560000003</v>
      </c>
      <c r="K66" s="187">
        <f t="shared" si="24"/>
        <v>312.44719856</v>
      </c>
      <c r="L66" s="352">
        <v>2272</v>
      </c>
      <c r="M66" s="340">
        <f t="shared" si="8"/>
        <v>111</v>
      </c>
      <c r="P66" s="208"/>
      <c r="T66" s="186"/>
    </row>
    <row r="67" spans="1:51" x14ac:dyDescent="0.2">
      <c r="A67" s="7" t="s">
        <v>79</v>
      </c>
      <c r="B67" s="199"/>
      <c r="C67" s="288">
        <f t="shared" si="22"/>
        <v>321.99916000000002</v>
      </c>
      <c r="D67" s="286">
        <f t="shared" si="17"/>
        <v>1837.8920000000001</v>
      </c>
      <c r="E67" s="286">
        <f t="shared" si="18"/>
        <v>2113.576</v>
      </c>
      <c r="F67" s="286">
        <f t="shared" si="19"/>
        <v>2409.4769999999999</v>
      </c>
      <c r="G67" s="286">
        <f t="shared" si="20"/>
        <v>2409</v>
      </c>
      <c r="H67" s="290">
        <f t="shared" si="25"/>
        <v>2409</v>
      </c>
      <c r="I67" s="254">
        <v>321.99916000000002</v>
      </c>
      <c r="J67" s="104">
        <f t="shared" si="23"/>
        <v>11.591969760000001</v>
      </c>
      <c r="K67" s="187">
        <f t="shared" si="24"/>
        <v>333.59112976</v>
      </c>
      <c r="L67" s="352">
        <v>2298</v>
      </c>
      <c r="M67" s="340">
        <f t="shared" si="8"/>
        <v>111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1515.893</v>
      </c>
      <c r="C70" s="288">
        <f>I70</f>
        <v>151.91904</v>
      </c>
      <c r="D70" s="286">
        <f t="shared" ref="D70:D76" si="26">ROUND(SUM($B$17,C70),3)</f>
        <v>1667.8119999999999</v>
      </c>
      <c r="E70" s="286">
        <f t="shared" ref="E70:E76" si="27">ROUND(D70+(D70*$E$15),3)</f>
        <v>1917.9839999999999</v>
      </c>
      <c r="F70" s="286">
        <f t="shared" ref="F70:F76" si="28">ROUND(E70+(E70*$F$15),3)</f>
        <v>2186.502</v>
      </c>
      <c r="G70" s="286">
        <f t="shared" ref="G70:G76" si="29">ROUND(F70,0)</f>
        <v>2187</v>
      </c>
      <c r="H70" s="290">
        <f t="shared" ref="H70:H76" si="30">IF(G70-L70=$H$17-$L$17,G70,IF(G70-L70&lt;$G$17-$L$17,G70+0,IF(G70-L70&gt;$G$17-$L$17,G70-0,FALSE)))</f>
        <v>2187</v>
      </c>
      <c r="I70" s="254">
        <v>151.91904</v>
      </c>
      <c r="J70" s="104">
        <f>C70*3.6%</f>
        <v>5.4690854400000006</v>
      </c>
      <c r="K70" s="187">
        <f>C70+J70</f>
        <v>157.38812544000001</v>
      </c>
      <c r="L70" s="352">
        <v>2083</v>
      </c>
      <c r="M70" s="340">
        <f t="shared" si="8"/>
        <v>104</v>
      </c>
      <c r="P70" s="208"/>
      <c r="T70" s="186"/>
    </row>
    <row r="71" spans="1:51" x14ac:dyDescent="0.2">
      <c r="A71" s="3" t="s">
        <v>63</v>
      </c>
      <c r="B71" s="199"/>
      <c r="C71" s="288">
        <f t="shared" ref="C71:C76" si="31">I71</f>
        <v>185.83768000000001</v>
      </c>
      <c r="D71" s="286">
        <f t="shared" si="26"/>
        <v>1701.731</v>
      </c>
      <c r="E71" s="286">
        <f t="shared" si="27"/>
        <v>1956.991</v>
      </c>
      <c r="F71" s="286">
        <f t="shared" si="28"/>
        <v>2230.9699999999998</v>
      </c>
      <c r="G71" s="286">
        <f t="shared" si="29"/>
        <v>2231</v>
      </c>
      <c r="H71" s="290">
        <f t="shared" si="30"/>
        <v>2231</v>
      </c>
      <c r="I71" s="254">
        <v>185.83768000000001</v>
      </c>
      <c r="J71" s="104">
        <f t="shared" ref="J71:J76" si="32">C71*3.6%</f>
        <v>6.6901564800000006</v>
      </c>
      <c r="K71" s="187">
        <f t="shared" ref="K71:K76" si="33">C71+J71</f>
        <v>192.52783648000002</v>
      </c>
      <c r="L71" s="352">
        <v>2126</v>
      </c>
      <c r="M71" s="340">
        <f t="shared" si="8"/>
        <v>105</v>
      </c>
      <c r="P71" s="208"/>
      <c r="T71" s="186"/>
    </row>
    <row r="72" spans="1:51" x14ac:dyDescent="0.2">
      <c r="A72" s="3" t="s">
        <v>64</v>
      </c>
      <c r="B72" s="199"/>
      <c r="C72" s="288">
        <f t="shared" si="31"/>
        <v>210.87780000000001</v>
      </c>
      <c r="D72" s="286">
        <f t="shared" si="26"/>
        <v>1726.771</v>
      </c>
      <c r="E72" s="286">
        <f t="shared" si="27"/>
        <v>1985.787</v>
      </c>
      <c r="F72" s="286">
        <f t="shared" si="28"/>
        <v>2263.797</v>
      </c>
      <c r="G72" s="286">
        <f t="shared" si="29"/>
        <v>2264</v>
      </c>
      <c r="H72" s="290">
        <f t="shared" si="30"/>
        <v>2264</v>
      </c>
      <c r="I72" s="254">
        <v>210.87780000000001</v>
      </c>
      <c r="J72" s="104">
        <f t="shared" si="32"/>
        <v>7.591600800000001</v>
      </c>
      <c r="K72" s="187">
        <f t="shared" si="33"/>
        <v>218.46940080000002</v>
      </c>
      <c r="L72" s="352">
        <v>2158</v>
      </c>
      <c r="M72" s="340">
        <f t="shared" si="8"/>
        <v>106</v>
      </c>
      <c r="P72" s="208"/>
      <c r="T72" s="186"/>
    </row>
    <row r="73" spans="1:51" x14ac:dyDescent="0.2">
      <c r="A73" s="3" t="s">
        <v>65</v>
      </c>
      <c r="B73" s="199"/>
      <c r="C73" s="288">
        <f t="shared" si="31"/>
        <v>207.3554</v>
      </c>
      <c r="D73" s="286">
        <f t="shared" si="26"/>
        <v>1723.248</v>
      </c>
      <c r="E73" s="286">
        <f t="shared" si="27"/>
        <v>1981.7349999999999</v>
      </c>
      <c r="F73" s="286">
        <f t="shared" si="28"/>
        <v>2259.1779999999999</v>
      </c>
      <c r="G73" s="286">
        <f t="shared" si="29"/>
        <v>2259</v>
      </c>
      <c r="H73" s="290">
        <f t="shared" si="30"/>
        <v>2259</v>
      </c>
      <c r="I73" s="254">
        <v>207.3554</v>
      </c>
      <c r="J73" s="104">
        <f t="shared" si="32"/>
        <v>7.4647944000000006</v>
      </c>
      <c r="K73" s="187">
        <f t="shared" si="33"/>
        <v>214.82019439999999</v>
      </c>
      <c r="L73" s="352">
        <v>2153</v>
      </c>
      <c r="M73" s="340">
        <f t="shared" si="8"/>
        <v>106</v>
      </c>
      <c r="P73" s="208"/>
      <c r="T73" s="186"/>
    </row>
    <row r="74" spans="1:51" x14ac:dyDescent="0.2">
      <c r="A74" s="3" t="s">
        <v>66</v>
      </c>
      <c r="B74" s="199"/>
      <c r="C74" s="288">
        <f t="shared" si="31"/>
        <v>218.1816</v>
      </c>
      <c r="D74" s="286">
        <f t="shared" si="26"/>
        <v>1734.075</v>
      </c>
      <c r="E74" s="286">
        <f t="shared" si="27"/>
        <v>1994.1859999999999</v>
      </c>
      <c r="F74" s="286">
        <f t="shared" si="28"/>
        <v>2273.3719999999998</v>
      </c>
      <c r="G74" s="286">
        <f t="shared" si="29"/>
        <v>2273</v>
      </c>
      <c r="H74" s="290">
        <f t="shared" si="30"/>
        <v>2273</v>
      </c>
      <c r="I74" s="254">
        <v>218.1816</v>
      </c>
      <c r="J74" s="104">
        <f t="shared" si="32"/>
        <v>7.8545376000000013</v>
      </c>
      <c r="K74" s="187">
        <f t="shared" si="33"/>
        <v>226.03613760000002</v>
      </c>
      <c r="L74" s="352">
        <v>2167</v>
      </c>
      <c r="M74" s="340">
        <f t="shared" si="8"/>
        <v>106</v>
      </c>
      <c r="P74" s="208"/>
      <c r="T74" s="186"/>
    </row>
    <row r="75" spans="1:51" x14ac:dyDescent="0.2">
      <c r="A75" s="3" t="s">
        <v>67</v>
      </c>
      <c r="B75" s="199"/>
      <c r="C75" s="288">
        <f t="shared" si="31"/>
        <v>217.60144</v>
      </c>
      <c r="D75" s="286">
        <f t="shared" si="26"/>
        <v>1733.4939999999999</v>
      </c>
      <c r="E75" s="286">
        <f t="shared" si="27"/>
        <v>1993.518</v>
      </c>
      <c r="F75" s="286">
        <f t="shared" si="28"/>
        <v>2272.6109999999999</v>
      </c>
      <c r="G75" s="286">
        <f t="shared" si="29"/>
        <v>2273</v>
      </c>
      <c r="H75" s="290">
        <f t="shared" si="30"/>
        <v>2273</v>
      </c>
      <c r="I75" s="254">
        <v>217.60144</v>
      </c>
      <c r="J75" s="104">
        <f t="shared" si="32"/>
        <v>7.8336518400000008</v>
      </c>
      <c r="K75" s="187">
        <f t="shared" si="33"/>
        <v>225.43509183999998</v>
      </c>
      <c r="L75" s="352">
        <v>2166</v>
      </c>
      <c r="M75" s="340">
        <f t="shared" si="8"/>
        <v>107</v>
      </c>
      <c r="P75" s="208"/>
      <c r="T75" s="186"/>
    </row>
    <row r="76" spans="1:51" x14ac:dyDescent="0.2">
      <c r="A76" s="3" t="s">
        <v>68</v>
      </c>
      <c r="B76" s="199"/>
      <c r="C76" s="288">
        <f t="shared" si="31"/>
        <v>240.67316</v>
      </c>
      <c r="D76" s="286">
        <f t="shared" si="26"/>
        <v>1756.566</v>
      </c>
      <c r="E76" s="286">
        <f t="shared" si="27"/>
        <v>2020.0509999999999</v>
      </c>
      <c r="F76" s="286">
        <f t="shared" si="28"/>
        <v>2302.8580000000002</v>
      </c>
      <c r="G76" s="286">
        <f t="shared" si="29"/>
        <v>2303</v>
      </c>
      <c r="H76" s="290">
        <f t="shared" si="30"/>
        <v>2303</v>
      </c>
      <c r="I76" s="254">
        <v>240.67316</v>
      </c>
      <c r="J76" s="104">
        <f t="shared" si="32"/>
        <v>8.6642337600000001</v>
      </c>
      <c r="K76" s="187">
        <f t="shared" si="33"/>
        <v>249.33739376</v>
      </c>
      <c r="L76" s="352">
        <v>2195</v>
      </c>
      <c r="M76" s="340">
        <f t="shared" si="8"/>
        <v>108</v>
      </c>
      <c r="P76" s="208"/>
      <c r="T76" s="186"/>
    </row>
    <row r="77" spans="1:51" s="229" customFormat="1" ht="15.7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8" x14ac:dyDescent="0.2">
      <c r="A82" s="282" t="s">
        <v>179</v>
      </c>
    </row>
    <row r="84" spans="1:8" x14ac:dyDescent="0.2">
      <c r="D84" s="207" t="s">
        <v>181</v>
      </c>
      <c r="E84" s="375">
        <v>715.58299999999997</v>
      </c>
      <c r="F84" s="375">
        <v>786.82100000000003</v>
      </c>
      <c r="H84" s="375"/>
    </row>
    <row r="85" spans="1:8" x14ac:dyDescent="0.2">
      <c r="D85" s="207" t="s">
        <v>182</v>
      </c>
      <c r="E85" s="356">
        <v>26</v>
      </c>
      <c r="F85" s="207">
        <v>28.849</v>
      </c>
    </row>
    <row r="86" spans="1:8" x14ac:dyDescent="0.2">
      <c r="D86" s="207" t="s">
        <v>183</v>
      </c>
      <c r="E86" s="356">
        <v>126</v>
      </c>
      <c r="F86" s="207">
        <v>140.32599999999999</v>
      </c>
    </row>
    <row r="87" spans="1:8" x14ac:dyDescent="0.2">
      <c r="D87" s="207" t="s">
        <v>184</v>
      </c>
      <c r="E87" s="356">
        <v>161</v>
      </c>
      <c r="F87" s="207">
        <v>179.30600000000001</v>
      </c>
    </row>
    <row r="88" spans="1:8" x14ac:dyDescent="0.2">
      <c r="D88" s="207" t="s">
        <v>180</v>
      </c>
      <c r="E88" s="356">
        <v>343</v>
      </c>
      <c r="F88" s="207">
        <v>380.59100000000001</v>
      </c>
    </row>
    <row r="89" spans="1:8" ht="15.75" thickBot="1" x14ac:dyDescent="0.25">
      <c r="E89" s="329">
        <f>SUM(E84:E88)</f>
        <v>1371.5830000000001</v>
      </c>
      <c r="F89" s="329">
        <f>SUM(F84:F88)</f>
        <v>1515.893</v>
      </c>
      <c r="H89" s="329"/>
    </row>
    <row r="92" spans="1:8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abSelected="1" workbookViewId="0">
      <selection activeCell="F4" sqref="F4"/>
    </sheetView>
  </sheetViews>
  <sheetFormatPr defaultRowHeight="15" x14ac:dyDescent="0.2"/>
  <cols>
    <col min="1" max="1" width="7.21875" style="2" customWidth="1"/>
    <col min="2" max="2" width="9" style="113" customWidth="1"/>
    <col min="3" max="3" width="14.77734375" style="13" customWidth="1"/>
    <col min="4" max="4" width="9" style="13" customWidth="1"/>
    <col min="5" max="5" width="18.21875" style="13" customWidth="1"/>
    <col min="6" max="6" width="19.77734375" style="13" customWidth="1"/>
    <col min="7" max="7" width="9" style="75" customWidth="1"/>
    <col min="8" max="8" width="12" style="75" customWidth="1"/>
    <col min="9" max="15" width="21.4414062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5.7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7" t="s">
        <v>101</v>
      </c>
      <c r="D6" s="398"/>
      <c r="E6" s="39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2" t="s">
        <v>92</v>
      </c>
      <c r="C8" s="404"/>
      <c r="D8" s="404"/>
      <c r="E8" s="413"/>
      <c r="G8" s="368"/>
      <c r="H8" s="368"/>
      <c r="I8" s="370"/>
    </row>
    <row r="9" spans="1:11" s="1" customFormat="1" x14ac:dyDescent="0.2">
      <c r="A9" s="100"/>
      <c r="B9" s="177" t="s">
        <v>196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855.028-2.5+3.5+0.3+0.9-49.3-4.7-108-102+73+22-5+42+6-70-55+50-2+2.2-2.2+0.2-63-59+17+56-7+62+43-66-47+22+57+2.96+3.6-0.6-28.04-5.96+43+17-8</f>
        <v>693.38800000000003</v>
      </c>
      <c r="D15" s="105">
        <v>2.6</v>
      </c>
      <c r="E15" s="332">
        <f>$C$15+D15</f>
        <v>695.98800000000006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700.38800000000003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704.18799999999999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709.28800000000001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716.38800000000003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726.68799999999999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735.88800000000003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753.28800000000001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771.68799999999999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783.18799999999999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788.38800000000003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789.78800000000001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785.38800000000003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801.78800000000001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809.18799999999999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735.88800000000003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809.18799999999999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693.38800000000003</v>
      </c>
      <c r="D34" s="102">
        <v>16.600000000000001</v>
      </c>
      <c r="E34" s="333">
        <f t="shared" ref="E34:E42" si="1">$C$15+D34</f>
        <v>709.98800000000006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719.48800000000006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713.98800000000006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722.68799999999999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733.58800000000008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731.28800000000001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741.38800000000003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745.28800000000001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753.98800000000006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693.38800000000003</v>
      </c>
      <c r="D45" s="104">
        <v>33.5</v>
      </c>
      <c r="E45" s="333">
        <f t="shared" ref="E45:E65" si="2">$C$15+D45</f>
        <v>726.88800000000003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731.48800000000006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747.58800000000008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748.98800000000006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750.58800000000008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756.98800000000006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763.98800000000006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778.08800000000008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785.08800000000008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789.38800000000003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795.68799999999999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797.08800000000008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800.98800000000006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747.58800000000008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748.98800000000006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756.98800000000006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763.98800000000006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778.08800000000008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785.08800000000008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789.38800000000003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800.98800000000006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693.38800000000003</v>
      </c>
      <c r="D68" s="106">
        <v>60.9</v>
      </c>
      <c r="E68" s="333">
        <f t="shared" ref="E68:E74" si="3">$C$15+D68</f>
        <v>754.28800000000001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776.28800000000001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788.18799999999999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786.78800000000001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790.88800000000003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790.88800000000003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801.68799999999999</v>
      </c>
      <c r="F74" s="360"/>
      <c r="G74" s="382"/>
      <c r="H74" s="383"/>
    </row>
    <row r="75" spans="1:11" ht="15.7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9" t="s">
        <v>90</v>
      </c>
      <c r="B77" s="410"/>
      <c r="C77" s="410"/>
      <c r="D77" s="410"/>
      <c r="E77" s="411"/>
      <c r="F77" s="111"/>
      <c r="H77" s="19"/>
    </row>
    <row r="78" spans="1:11" x14ac:dyDescent="0.2">
      <c r="A78" s="400"/>
      <c r="B78" s="401"/>
      <c r="C78" s="401"/>
      <c r="D78" s="401"/>
      <c r="E78" s="402"/>
      <c r="F78" s="108"/>
    </row>
    <row r="79" spans="1:11" x14ac:dyDescent="0.2">
      <c r="A79" s="400" t="s">
        <v>99</v>
      </c>
      <c r="B79" s="414"/>
      <c r="C79" s="414"/>
      <c r="D79" s="414"/>
      <c r="E79" s="415"/>
    </row>
    <row r="80" spans="1:11" x14ac:dyDescent="0.2">
      <c r="A80" s="400" t="s">
        <v>102</v>
      </c>
      <c r="B80" s="401"/>
      <c r="C80" s="401"/>
      <c r="D80" s="401"/>
      <c r="E80" s="402"/>
    </row>
    <row r="81" spans="1:6" x14ac:dyDescent="0.2">
      <c r="A81" s="403" t="s">
        <v>194</v>
      </c>
      <c r="B81" s="404"/>
      <c r="C81" s="404"/>
      <c r="D81" s="404"/>
      <c r="E81" s="405"/>
      <c r="F81" s="363"/>
    </row>
    <row r="82" spans="1:6" x14ac:dyDescent="0.2">
      <c r="A82" s="406" t="s">
        <v>100</v>
      </c>
      <c r="B82" s="407"/>
      <c r="C82" s="407"/>
      <c r="D82" s="407"/>
      <c r="E82" s="40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73" zoomScaleNormal="100" zoomScaleSheetLayoutView="100" workbookViewId="0">
      <selection activeCell="L73" sqref="L73"/>
    </sheetView>
  </sheetViews>
  <sheetFormatPr defaultColWidth="9" defaultRowHeight="15" x14ac:dyDescent="0.2"/>
  <cols>
    <col min="1" max="1" width="9" style="207"/>
    <col min="2" max="2" width="14.6640625" style="207" customWidth="1"/>
    <col min="3" max="3" width="9" style="207"/>
    <col min="4" max="4" width="16" style="207" customWidth="1"/>
    <col min="5" max="5" width="9" style="208"/>
    <col min="6" max="6" width="12.2187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6" t="s">
        <v>93</v>
      </c>
      <c r="C7" s="416"/>
      <c r="D7" s="41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8" t="s">
        <v>92</v>
      </c>
      <c r="B9" s="419"/>
      <c r="C9" s="419"/>
      <c r="D9" s="41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193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1296.65-29.78-23.58+14-5.62-25.38-13-61+3.5+0.3+0.9-53.3-4.7-104-102+74+80.5+40-5+49+4-75.82-54+53-9+2.2-2.2-3.8-76-62+15+30+60-1+76+42-74-48+23+63+2.96+3.6-0.6-32.04-5.96+39+21-2</f>
        <v>1119.8300000000004</v>
      </c>
      <c r="C16" s="101">
        <f>Petrol!C17</f>
        <v>2.6</v>
      </c>
      <c r="D16" s="83">
        <f>B16+C16</f>
        <v>1122.4300000000003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1126.8300000000004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1130.6300000000003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1135.7300000000005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1142.8300000000004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1153.1300000000003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1162.3300000000004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1179.7300000000005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1198.1300000000003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1209.6300000000003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1214.8300000000004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1216.2300000000005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1211.8300000000004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1228.2300000000005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1235.6300000000003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1162.3300000000004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1235.6300000000003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1119.8300000000004</v>
      </c>
      <c r="C35" s="24">
        <f>Petrol!C36</f>
        <v>16.600000000000001</v>
      </c>
      <c r="D35" s="80">
        <f>$B16+C35</f>
        <v>1136.4300000000003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1145.9300000000003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1140.4300000000003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1149.1300000000003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1160.0300000000004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1157.7300000000005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1167.8300000000004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1171.7300000000005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1180.4300000000003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1119.8300000000004</v>
      </c>
      <c r="C46" s="24">
        <v>12.1</v>
      </c>
      <c r="D46" s="80">
        <f>$B46+C46</f>
        <v>1131.9300000000003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1147.8300000000004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1155.3300000000004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1162.1300000000003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1160.8300000000004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1173.1300000000003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1189.2300000000005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1196.2300000000005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1209.6300000000003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1225.7300000000005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1213.5300000000004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1212.1300000000003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1226.6300000000003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1155.3300000000004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1162.1300000000003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1173.1300000000003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1189.2300000000005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1196.2300000000005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1209.6300000000003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1225.7300000000005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1226.6300000000003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1119.8300000000004</v>
      </c>
      <c r="C69" s="24">
        <f>Petrol!C70</f>
        <v>60.9</v>
      </c>
      <c r="D69" s="80">
        <f>$B46+C69</f>
        <v>1180.7300000000005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1202.7300000000005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1214.6300000000003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1213.2300000000005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1217.3300000000004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1217.3300000000004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1228.1300000000003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6" t="s">
        <v>94</v>
      </c>
      <c r="C83" s="417"/>
      <c r="D83" s="41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0" t="str">
        <f>A9</f>
        <v xml:space="preserve">WHOLESALE PRICES IN THE REPUBLIC OF SOUTH AFRICA </v>
      </c>
      <c r="B85" s="421"/>
      <c r="C85" s="421"/>
      <c r="D85" s="42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01 March 2017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1246.69+14-4.62-24.38-13-60+3.5+0.3+0.9-54.3-4.7-105-102+74+80.5+42-5+46+4-73.82-51+51-10+2.2-1.8-2.2-78-63+14+30+62-2+76+41-73-49+23+63+2.96+3.6-0.6-31.04-5.96+37+21-2</f>
        <v>1122.2300000000002</v>
      </c>
      <c r="C92" s="101">
        <f t="shared" ref="C92:C108" si="0">C16</f>
        <v>2.6</v>
      </c>
      <c r="D92" s="83">
        <f>B92+C92</f>
        <v>1124.8300000000002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1129.2300000000002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1133.0300000000002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1138.1300000000003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1145.2300000000002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1155.5300000000002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1164.7300000000002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1182.1300000000003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1200.5300000000002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1212.0300000000002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1217.2300000000002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1218.6300000000003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1214.2300000000002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1230.6300000000003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1238.0300000000002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1164.7300000000002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1238.0300000000002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1122.2300000000002</v>
      </c>
      <c r="C111" s="24">
        <f t="shared" ref="C111:C119" si="1">C35</f>
        <v>16.600000000000001</v>
      </c>
      <c r="D111" s="80">
        <f>$B92+C111</f>
        <v>1138.8300000000002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1148.3300000000002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1142.8300000000002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1151.5300000000002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1162.4300000000003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1160.1300000000003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1170.2300000000002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1174.1300000000003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1182.8300000000002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1122.2300000000002</v>
      </c>
      <c r="C122" s="24">
        <f t="shared" ref="C122:C142" si="2">C46</f>
        <v>12.1</v>
      </c>
      <c r="D122" s="80">
        <f>$B122+C122</f>
        <v>1134.3300000000002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1150.2300000000002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1157.7300000000002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1164.5300000000002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1163.2300000000002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1175.5300000000002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1191.6300000000003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1198.6300000000003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1212.0300000000002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1228.1300000000003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1215.9300000000003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1214.5300000000002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1229.0300000000002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1157.7300000000002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1164.5300000000002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1175.5300000000002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1191.6300000000003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1198.6300000000003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1212.0300000000002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1228.1300000000003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1229.0300000000002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1122.2300000000002</v>
      </c>
      <c r="C145" s="24">
        <f t="shared" ref="C145:C151" si="3">C69</f>
        <v>60.9</v>
      </c>
      <c r="D145" s="80">
        <f>$B122+C145</f>
        <v>1183.1300000000003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1205.1300000000003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1217.0300000000002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1215.6300000000003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1219.7300000000002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1219.7300000000002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1230.5300000000002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N1" sqref="N1"/>
    </sheetView>
  </sheetViews>
  <sheetFormatPr defaultColWidth="6.6640625" defaultRowHeight="15" x14ac:dyDescent="0.2"/>
  <cols>
    <col min="1" max="1" width="6.77734375" style="207" customWidth="1"/>
    <col min="2" max="2" width="10.21875" style="207" bestFit="1" customWidth="1"/>
    <col min="3" max="3" width="8" style="207" customWidth="1"/>
    <col min="4" max="4" width="11.33203125" style="207" customWidth="1"/>
    <col min="5" max="5" width="8" style="207" customWidth="1"/>
    <col min="6" max="7" width="10.88671875" style="207" customWidth="1"/>
    <col min="8" max="8" width="10.6640625" style="207" customWidth="1"/>
    <col min="9" max="9" width="8.21875" style="207" customWidth="1"/>
    <col min="10" max="10" width="14.109375" style="207" customWidth="1"/>
    <col min="11" max="11" width="10.88671875" style="207" customWidth="1"/>
    <col min="12" max="12" width="10" style="275" customWidth="1"/>
    <col min="13" max="13" width="8.77734375" style="104" customWidth="1"/>
    <col min="14" max="14" width="17.6640625" style="186" bestFit="1" customWidth="1"/>
    <col min="15" max="17" width="6.6640625" style="186"/>
    <col min="18" max="18" width="9.88671875" style="186" bestFit="1" customWidth="1"/>
    <col min="19" max="16384" width="6.6640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9" t="s">
        <v>95</v>
      </c>
      <c r="E8" s="417"/>
      <c r="F8" s="417"/>
      <c r="G8" s="417"/>
      <c r="H8" s="417"/>
      <c r="I8" s="41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1305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2" t="s">
        <v>193</v>
      </c>
      <c r="I10" s="404"/>
      <c r="J10" s="404"/>
      <c r="K10" s="220">
        <f>FLOOR(F20+0.5,1)</f>
        <v>1305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1300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1206.6+36-0.2+20-3-16-15-22+29-0-0.2-67-4+2-45+2.5+0.3+0.9-0.5-80-127-93+96+30.5+50+0.5-0.1+73+0+47+44-51-74+0.4-2-22+2.2-0.3+0.1-7+6-69+30+51+12+52+11-99-18+44+45+2.4-0.6+3.6+0.1-0.2-40+50+29-8</f>
        <v>1112.9999999999998</v>
      </c>
      <c r="C17" s="101">
        <v>2.6</v>
      </c>
      <c r="D17" s="28">
        <f>SUM(B17,C17)</f>
        <v>1115.5999999999997</v>
      </c>
      <c r="E17" s="372">
        <f>143.3+7.8+4.6+6+9.8+4.9</f>
        <v>176.40000000000003</v>
      </c>
      <c r="F17" s="33">
        <f>SUM(D17,E17)</f>
        <v>1291.9999999999998</v>
      </c>
      <c r="G17" s="33">
        <f t="shared" ref="G17:G33" si="0">ROUND(((F17*10)+0.4)/10,0)</f>
        <v>1292</v>
      </c>
      <c r="H17" s="33">
        <f>IF(FLOOR(G17,1)&lt;1000,FLOOR(G17,1),FLOOR((G17),1))</f>
        <v>1292</v>
      </c>
      <c r="I17" s="373">
        <f>H17-F17</f>
        <v>0</v>
      </c>
      <c r="J17" s="33">
        <f t="shared" ref="J17:J33" si="1">I17+D17</f>
        <v>1115.5999999999997</v>
      </c>
      <c r="K17" s="129">
        <f t="shared" ref="K17:K32" si="2">H17</f>
        <v>1292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1119.9999999999998</v>
      </c>
      <c r="E18" s="35">
        <f>$E$17</f>
        <v>176.40000000000003</v>
      </c>
      <c r="F18" s="34">
        <f t="shared" ref="F18:F33" si="4">D18+E18</f>
        <v>1296.3999999999999</v>
      </c>
      <c r="G18" s="34">
        <f t="shared" si="0"/>
        <v>1296</v>
      </c>
      <c r="H18" s="34">
        <f t="shared" ref="H18:H33" si="5">IF(FLOOR(G18,1)&lt;1000,FLOOR(G18,1),FLOOR((G18),1))</f>
        <v>1296</v>
      </c>
      <c r="I18" s="48">
        <f t="shared" ref="I18:I33" si="6">H18-F18</f>
        <v>-0.39999999999986358</v>
      </c>
      <c r="J18" s="34">
        <f t="shared" si="1"/>
        <v>1119.5999999999999</v>
      </c>
      <c r="K18" s="130">
        <f t="shared" si="2"/>
        <v>1296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1123.7999999999997</v>
      </c>
      <c r="E19" s="35">
        <f t="shared" ref="E19:E33" si="7">$E$17</f>
        <v>176.40000000000003</v>
      </c>
      <c r="F19" s="34">
        <f t="shared" si="4"/>
        <v>1300.1999999999998</v>
      </c>
      <c r="G19" s="34">
        <f t="shared" si="0"/>
        <v>1300</v>
      </c>
      <c r="H19" s="34">
        <f t="shared" si="5"/>
        <v>1300</v>
      </c>
      <c r="I19" s="48">
        <f t="shared" si="6"/>
        <v>-0.1999999999998181</v>
      </c>
      <c r="J19" s="34">
        <f t="shared" si="1"/>
        <v>1123.5999999999999</v>
      </c>
      <c r="K19" s="130">
        <f t="shared" si="2"/>
        <v>1300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1128.8999999999999</v>
      </c>
      <c r="E20" s="35">
        <f t="shared" si="7"/>
        <v>176.40000000000003</v>
      </c>
      <c r="F20" s="34">
        <f t="shared" si="4"/>
        <v>1305.3</v>
      </c>
      <c r="G20" s="34">
        <f t="shared" si="0"/>
        <v>1305</v>
      </c>
      <c r="H20" s="34">
        <f t="shared" si="5"/>
        <v>1305</v>
      </c>
      <c r="I20" s="48">
        <f t="shared" si="6"/>
        <v>-0.29999999999995453</v>
      </c>
      <c r="J20" s="34">
        <f t="shared" si="1"/>
        <v>1128.5999999999999</v>
      </c>
      <c r="K20" s="130">
        <f t="shared" si="2"/>
        <v>1305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1135.9999999999998</v>
      </c>
      <c r="E21" s="35">
        <f t="shared" si="7"/>
        <v>176.40000000000003</v>
      </c>
      <c r="F21" s="34">
        <f t="shared" si="4"/>
        <v>1312.3999999999999</v>
      </c>
      <c r="G21" s="34">
        <f t="shared" si="0"/>
        <v>1312</v>
      </c>
      <c r="H21" s="34">
        <f t="shared" si="5"/>
        <v>1312</v>
      </c>
      <c r="I21" s="48">
        <f t="shared" si="6"/>
        <v>-0.39999999999986358</v>
      </c>
      <c r="J21" s="34">
        <f t="shared" si="1"/>
        <v>1135.5999999999999</v>
      </c>
      <c r="K21" s="130">
        <f t="shared" si="2"/>
        <v>1312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1146.2999999999997</v>
      </c>
      <c r="E22" s="35">
        <f t="shared" si="7"/>
        <v>176.40000000000003</v>
      </c>
      <c r="F22" s="34">
        <f t="shared" si="4"/>
        <v>1322.6999999999998</v>
      </c>
      <c r="G22" s="34">
        <f t="shared" si="0"/>
        <v>1323</v>
      </c>
      <c r="H22" s="34">
        <f t="shared" si="5"/>
        <v>1323</v>
      </c>
      <c r="I22" s="48">
        <f t="shared" si="6"/>
        <v>0.3000000000001819</v>
      </c>
      <c r="J22" s="34">
        <f t="shared" si="1"/>
        <v>1146.5999999999999</v>
      </c>
      <c r="K22" s="130">
        <f t="shared" si="2"/>
        <v>1323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1155.4999999999998</v>
      </c>
      <c r="E23" s="35">
        <f t="shared" si="7"/>
        <v>176.40000000000003</v>
      </c>
      <c r="F23" s="34">
        <f t="shared" si="4"/>
        <v>1331.8999999999999</v>
      </c>
      <c r="G23" s="34">
        <f t="shared" si="0"/>
        <v>1332</v>
      </c>
      <c r="H23" s="34">
        <f t="shared" si="5"/>
        <v>1332</v>
      </c>
      <c r="I23" s="48">
        <f t="shared" si="6"/>
        <v>0.10000000000013642</v>
      </c>
      <c r="J23" s="34">
        <f t="shared" si="1"/>
        <v>1155.5999999999999</v>
      </c>
      <c r="K23" s="130">
        <f t="shared" si="2"/>
        <v>1332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1172.8999999999999</v>
      </c>
      <c r="E24" s="35">
        <f t="shared" si="7"/>
        <v>176.40000000000003</v>
      </c>
      <c r="F24" s="66">
        <f t="shared" si="4"/>
        <v>1349.3</v>
      </c>
      <c r="G24" s="66">
        <f t="shared" si="0"/>
        <v>1349</v>
      </c>
      <c r="H24" s="66">
        <f t="shared" si="5"/>
        <v>1349</v>
      </c>
      <c r="I24" s="67">
        <f t="shared" si="6"/>
        <v>-0.29999999999995453</v>
      </c>
      <c r="J24" s="66">
        <f t="shared" si="1"/>
        <v>1172.5999999999999</v>
      </c>
      <c r="K24" s="123">
        <f t="shared" si="2"/>
        <v>1349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1191.2999999999997</v>
      </c>
      <c r="E25" s="35">
        <f t="shared" si="7"/>
        <v>176.40000000000003</v>
      </c>
      <c r="F25" s="66">
        <f t="shared" si="4"/>
        <v>1367.6999999999998</v>
      </c>
      <c r="G25" s="66">
        <f t="shared" si="0"/>
        <v>1368</v>
      </c>
      <c r="H25" s="66">
        <f t="shared" si="5"/>
        <v>1368</v>
      </c>
      <c r="I25" s="67">
        <f>H25-F25</f>
        <v>0.3000000000001819</v>
      </c>
      <c r="J25" s="66">
        <f t="shared" si="1"/>
        <v>1191.5999999999999</v>
      </c>
      <c r="K25" s="123">
        <f>H25</f>
        <v>1368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1202.7999999999997</v>
      </c>
      <c r="E26" s="35">
        <f t="shared" si="7"/>
        <v>176.40000000000003</v>
      </c>
      <c r="F26" s="66">
        <f t="shared" si="4"/>
        <v>1379.1999999999998</v>
      </c>
      <c r="G26" s="66">
        <f t="shared" si="0"/>
        <v>1379</v>
      </c>
      <c r="H26" s="66">
        <f t="shared" si="5"/>
        <v>1379</v>
      </c>
      <c r="I26" s="67">
        <f t="shared" si="6"/>
        <v>-0.1999999999998181</v>
      </c>
      <c r="J26" s="66">
        <f t="shared" si="1"/>
        <v>1202.5999999999999</v>
      </c>
      <c r="K26" s="123">
        <f t="shared" si="2"/>
        <v>1379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1207.9999999999998</v>
      </c>
      <c r="E27" s="35">
        <f t="shared" si="7"/>
        <v>176.40000000000003</v>
      </c>
      <c r="F27" s="66">
        <f t="shared" si="4"/>
        <v>1384.3999999999999</v>
      </c>
      <c r="G27" s="66">
        <f t="shared" si="0"/>
        <v>1384</v>
      </c>
      <c r="H27" s="66">
        <f t="shared" si="5"/>
        <v>1384</v>
      </c>
      <c r="I27" s="67">
        <f t="shared" si="6"/>
        <v>-0.39999999999986358</v>
      </c>
      <c r="J27" s="66">
        <f t="shared" si="1"/>
        <v>1207.5999999999999</v>
      </c>
      <c r="K27" s="123">
        <f t="shared" si="2"/>
        <v>1384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1209.3999999999999</v>
      </c>
      <c r="E28" s="35">
        <f t="shared" si="7"/>
        <v>176.40000000000003</v>
      </c>
      <c r="F28" s="66">
        <f t="shared" si="4"/>
        <v>1385.8</v>
      </c>
      <c r="G28" s="66">
        <f t="shared" si="0"/>
        <v>1386</v>
      </c>
      <c r="H28" s="66">
        <f t="shared" si="5"/>
        <v>1386</v>
      </c>
      <c r="I28" s="67">
        <f>H28-F28</f>
        <v>0.20000000000004547</v>
      </c>
      <c r="J28" s="66">
        <f t="shared" si="1"/>
        <v>1209.5999999999999</v>
      </c>
      <c r="K28" s="123">
        <f>H28</f>
        <v>1386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1204.9999999999998</v>
      </c>
      <c r="E29" s="35">
        <f t="shared" si="7"/>
        <v>176.40000000000003</v>
      </c>
      <c r="F29" s="66">
        <f t="shared" si="4"/>
        <v>1381.3999999999999</v>
      </c>
      <c r="G29" s="66">
        <f t="shared" si="0"/>
        <v>1381</v>
      </c>
      <c r="H29" s="66">
        <f t="shared" si="5"/>
        <v>1381</v>
      </c>
      <c r="I29" s="67">
        <f t="shared" si="6"/>
        <v>-0.39999999999986358</v>
      </c>
      <c r="J29" s="66">
        <f t="shared" si="1"/>
        <v>1204.5999999999999</v>
      </c>
      <c r="K29" s="123">
        <f t="shared" si="2"/>
        <v>1381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1221.3999999999999</v>
      </c>
      <c r="E30" s="35">
        <f t="shared" si="7"/>
        <v>176.40000000000003</v>
      </c>
      <c r="F30" s="66">
        <f t="shared" si="4"/>
        <v>1397.8</v>
      </c>
      <c r="G30" s="66">
        <f t="shared" si="0"/>
        <v>1398</v>
      </c>
      <c r="H30" s="66">
        <f t="shared" si="5"/>
        <v>1398</v>
      </c>
      <c r="I30" s="67">
        <f t="shared" si="6"/>
        <v>0.20000000000004547</v>
      </c>
      <c r="J30" s="66">
        <f t="shared" si="1"/>
        <v>1221.5999999999999</v>
      </c>
      <c r="K30" s="123">
        <f t="shared" si="2"/>
        <v>1398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1228.7999999999997</v>
      </c>
      <c r="E31" s="35">
        <f t="shared" si="7"/>
        <v>176.40000000000003</v>
      </c>
      <c r="F31" s="66">
        <f t="shared" si="4"/>
        <v>1405.1999999999998</v>
      </c>
      <c r="G31" s="66">
        <f t="shared" si="0"/>
        <v>1405</v>
      </c>
      <c r="H31" s="66">
        <f t="shared" si="5"/>
        <v>1405</v>
      </c>
      <c r="I31" s="67">
        <f t="shared" si="6"/>
        <v>-0.1999999999998181</v>
      </c>
      <c r="J31" s="66">
        <f t="shared" si="1"/>
        <v>1228.5999999999999</v>
      </c>
      <c r="K31" s="123">
        <f t="shared" si="2"/>
        <v>1405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1155.4999999999998</v>
      </c>
      <c r="E32" s="35">
        <f t="shared" si="7"/>
        <v>176.40000000000003</v>
      </c>
      <c r="F32" s="66">
        <f t="shared" si="4"/>
        <v>1331.8999999999999</v>
      </c>
      <c r="G32" s="66">
        <f t="shared" si="0"/>
        <v>1332</v>
      </c>
      <c r="H32" s="66">
        <f t="shared" si="5"/>
        <v>1332</v>
      </c>
      <c r="I32" s="67">
        <f t="shared" si="6"/>
        <v>0.10000000000013642</v>
      </c>
      <c r="J32" s="66">
        <f t="shared" si="1"/>
        <v>1155.5999999999999</v>
      </c>
      <c r="K32" s="123">
        <f t="shared" si="2"/>
        <v>1332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1228.7999999999997</v>
      </c>
      <c r="E33" s="35">
        <f t="shared" si="7"/>
        <v>176.40000000000003</v>
      </c>
      <c r="F33" s="66">
        <f t="shared" si="4"/>
        <v>1405.1999999999998</v>
      </c>
      <c r="G33" s="66">
        <f t="shared" si="0"/>
        <v>1405</v>
      </c>
      <c r="H33" s="66">
        <f t="shared" si="5"/>
        <v>1405</v>
      </c>
      <c r="I33" s="67">
        <f t="shared" si="6"/>
        <v>-0.1999999999998181</v>
      </c>
      <c r="J33" s="66">
        <f t="shared" si="1"/>
        <v>1228.5999999999999</v>
      </c>
      <c r="K33" s="123">
        <f>H33</f>
        <v>1405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1112.9999999999998</v>
      </c>
      <c r="C36" s="102">
        <v>16.600000000000001</v>
      </c>
      <c r="D36" s="65">
        <f t="shared" ref="D36:D44" si="8">$B$17+C36</f>
        <v>1129.5999999999997</v>
      </c>
      <c r="E36" s="35">
        <f t="shared" ref="E36:E44" si="9">$E$17</f>
        <v>176.40000000000003</v>
      </c>
      <c r="F36" s="66">
        <f t="shared" ref="F36:F44" si="10">D36+E36</f>
        <v>1305.9999999999998</v>
      </c>
      <c r="G36" s="66">
        <f t="shared" ref="G36:G44" si="11">ROUND(((F36*10)+0.4)/10,0)</f>
        <v>1306</v>
      </c>
      <c r="H36" s="66">
        <f t="shared" ref="H36:H44" si="12">IF(FLOOR(G36,1)&lt;1000,FLOOR(G36,1),FLOOR((G36),1))</f>
        <v>1306</v>
      </c>
      <c r="I36" s="67">
        <f t="shared" ref="I36:I44" si="13">H36-F36</f>
        <v>0</v>
      </c>
      <c r="J36" s="66">
        <f t="shared" ref="J36:J44" si="14">I36+D36</f>
        <v>1129.5999999999997</v>
      </c>
      <c r="K36" s="123">
        <f t="shared" ref="K36:K44" si="15">H36</f>
        <v>1306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1139.0999999999997</v>
      </c>
      <c r="E37" s="35">
        <f t="shared" si="9"/>
        <v>176.40000000000003</v>
      </c>
      <c r="F37" s="66">
        <f>D37+E37</f>
        <v>1315.4999999999998</v>
      </c>
      <c r="G37" s="66">
        <f>ROUND(((F37*10)+0.4)/10,0)</f>
        <v>1316</v>
      </c>
      <c r="H37" s="66">
        <f t="shared" si="12"/>
        <v>1316</v>
      </c>
      <c r="I37" s="67">
        <f>H37-F37</f>
        <v>0.50000000000022737</v>
      </c>
      <c r="J37" s="66">
        <f>I37+D37</f>
        <v>1139.5999999999999</v>
      </c>
      <c r="K37" s="123">
        <f>H37</f>
        <v>1316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1133.5999999999997</v>
      </c>
      <c r="E38" s="35">
        <f t="shared" si="9"/>
        <v>176.40000000000003</v>
      </c>
      <c r="F38" s="66">
        <f t="shared" si="10"/>
        <v>1309.9999999999998</v>
      </c>
      <c r="G38" s="66">
        <f t="shared" si="11"/>
        <v>1310</v>
      </c>
      <c r="H38" s="66">
        <f t="shared" si="12"/>
        <v>1310</v>
      </c>
      <c r="I38" s="67">
        <f>H38-F38</f>
        <v>0</v>
      </c>
      <c r="J38" s="66">
        <f t="shared" si="14"/>
        <v>1133.5999999999997</v>
      </c>
      <c r="K38" s="123">
        <f>H38</f>
        <v>1310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1142.2999999999997</v>
      </c>
      <c r="E39" s="35">
        <f t="shared" si="9"/>
        <v>176.40000000000003</v>
      </c>
      <c r="F39" s="66">
        <f t="shared" si="10"/>
        <v>1318.6999999999998</v>
      </c>
      <c r="G39" s="66">
        <f t="shared" si="11"/>
        <v>1319</v>
      </c>
      <c r="H39" s="66">
        <f t="shared" si="12"/>
        <v>1319</v>
      </c>
      <c r="I39" s="67">
        <f t="shared" si="13"/>
        <v>0.3000000000001819</v>
      </c>
      <c r="J39" s="66">
        <f t="shared" si="14"/>
        <v>1142.5999999999999</v>
      </c>
      <c r="K39" s="123">
        <f t="shared" si="15"/>
        <v>1319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1153.1999999999998</v>
      </c>
      <c r="E40" s="35">
        <f t="shared" si="9"/>
        <v>176.40000000000003</v>
      </c>
      <c r="F40" s="66">
        <f t="shared" si="10"/>
        <v>1329.6</v>
      </c>
      <c r="G40" s="66">
        <f t="shared" si="11"/>
        <v>1330</v>
      </c>
      <c r="H40" s="66">
        <f t="shared" si="12"/>
        <v>1330</v>
      </c>
      <c r="I40" s="67">
        <f t="shared" si="13"/>
        <v>0.40000000000009095</v>
      </c>
      <c r="J40" s="66">
        <f t="shared" si="14"/>
        <v>1153.5999999999999</v>
      </c>
      <c r="K40" s="123">
        <f t="shared" si="15"/>
        <v>1330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1150.8999999999999</v>
      </c>
      <c r="E41" s="35">
        <f t="shared" si="9"/>
        <v>176.40000000000003</v>
      </c>
      <c r="F41" s="66">
        <f t="shared" si="10"/>
        <v>1327.3</v>
      </c>
      <c r="G41" s="66">
        <f t="shared" si="11"/>
        <v>1327</v>
      </c>
      <c r="H41" s="66">
        <f t="shared" si="12"/>
        <v>1327</v>
      </c>
      <c r="I41" s="67">
        <f t="shared" si="13"/>
        <v>-0.29999999999995453</v>
      </c>
      <c r="J41" s="66">
        <f t="shared" si="14"/>
        <v>1150.5999999999999</v>
      </c>
      <c r="K41" s="123">
        <f t="shared" si="15"/>
        <v>1327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1160.9999999999998</v>
      </c>
      <c r="E42" s="35">
        <f t="shared" si="9"/>
        <v>176.40000000000003</v>
      </c>
      <c r="F42" s="66">
        <f t="shared" si="10"/>
        <v>1337.3999999999999</v>
      </c>
      <c r="G42" s="66">
        <f t="shared" si="11"/>
        <v>1337</v>
      </c>
      <c r="H42" s="66">
        <f t="shared" si="12"/>
        <v>1337</v>
      </c>
      <c r="I42" s="67">
        <f t="shared" si="13"/>
        <v>-0.39999999999986358</v>
      </c>
      <c r="J42" s="66">
        <f t="shared" si="14"/>
        <v>1160.5999999999999</v>
      </c>
      <c r="K42" s="123">
        <f t="shared" si="15"/>
        <v>1337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1164.8999999999999</v>
      </c>
      <c r="E43" s="35">
        <f t="shared" si="9"/>
        <v>176.40000000000003</v>
      </c>
      <c r="F43" s="66">
        <f t="shared" si="10"/>
        <v>1341.3</v>
      </c>
      <c r="G43" s="66">
        <f t="shared" si="11"/>
        <v>1341</v>
      </c>
      <c r="H43" s="66">
        <f t="shared" si="12"/>
        <v>1341</v>
      </c>
      <c r="I43" s="67">
        <f t="shared" si="13"/>
        <v>-0.29999999999995453</v>
      </c>
      <c r="J43" s="66">
        <f t="shared" si="14"/>
        <v>1164.5999999999999</v>
      </c>
      <c r="K43" s="123">
        <f t="shared" si="15"/>
        <v>1341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1173.5999999999997</v>
      </c>
      <c r="E44" s="35">
        <f t="shared" si="9"/>
        <v>176.40000000000003</v>
      </c>
      <c r="F44" s="66">
        <f t="shared" si="10"/>
        <v>1349.9999999999998</v>
      </c>
      <c r="G44" s="66">
        <f t="shared" si="11"/>
        <v>1350</v>
      </c>
      <c r="H44" s="66">
        <f t="shared" si="12"/>
        <v>1350</v>
      </c>
      <c r="I44" s="67">
        <f t="shared" si="13"/>
        <v>0</v>
      </c>
      <c r="J44" s="66">
        <f t="shared" si="14"/>
        <v>1173.5999999999997</v>
      </c>
      <c r="K44" s="123">
        <f t="shared" si="15"/>
        <v>1350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1125.0999999999997</v>
      </c>
      <c r="E47" s="35">
        <f t="shared" ref="E47:E67" si="17">$E$17</f>
        <v>176.40000000000003</v>
      </c>
      <c r="F47" s="66">
        <f t="shared" ref="F47:F67" si="18">D47+E47</f>
        <v>1301.4999999999998</v>
      </c>
      <c r="G47" s="66">
        <f t="shared" ref="G47:G67" si="19">ROUND(((F47*10)+0.4)/10,0)</f>
        <v>1302</v>
      </c>
      <c r="H47" s="66">
        <f t="shared" ref="H47:H67" si="20">IF(FLOOR(G47,1)&lt;1000,FLOOR(G47,1),FLOOR((G47),1))</f>
        <v>1302</v>
      </c>
      <c r="I47" s="67">
        <f t="shared" ref="I47:I52" si="21">H47-F47</f>
        <v>0.50000000000022737</v>
      </c>
      <c r="J47" s="66">
        <f t="shared" ref="J47:J67" si="22">I47+D47</f>
        <v>1125.5999999999999</v>
      </c>
      <c r="K47" s="123">
        <f t="shared" ref="K47:K67" si="23">H47</f>
        <v>1302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1140.9999999999998</v>
      </c>
      <c r="E48" s="35">
        <f t="shared" si="17"/>
        <v>176.40000000000003</v>
      </c>
      <c r="F48" s="66">
        <f t="shared" si="18"/>
        <v>1317.3999999999999</v>
      </c>
      <c r="G48" s="66">
        <f t="shared" si="19"/>
        <v>1317</v>
      </c>
      <c r="H48" s="66">
        <f t="shared" si="20"/>
        <v>1317</v>
      </c>
      <c r="I48" s="67">
        <f t="shared" si="21"/>
        <v>-0.39999999999986358</v>
      </c>
      <c r="J48" s="66">
        <f t="shared" si="22"/>
        <v>1140.5999999999999</v>
      </c>
      <c r="K48" s="123">
        <f t="shared" si="23"/>
        <v>1317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1148.4999999999998</v>
      </c>
      <c r="E49" s="35">
        <f t="shared" si="17"/>
        <v>176.40000000000003</v>
      </c>
      <c r="F49" s="66">
        <f t="shared" si="18"/>
        <v>1324.8999999999999</v>
      </c>
      <c r="G49" s="66">
        <f t="shared" si="19"/>
        <v>1325</v>
      </c>
      <c r="H49" s="66">
        <f t="shared" si="20"/>
        <v>1325</v>
      </c>
      <c r="I49" s="67">
        <f t="shared" si="21"/>
        <v>0.10000000000013642</v>
      </c>
      <c r="J49" s="66">
        <f t="shared" si="22"/>
        <v>1148.5999999999999</v>
      </c>
      <c r="K49" s="123">
        <f t="shared" si="23"/>
        <v>1325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1155.2999999999997</v>
      </c>
      <c r="E50" s="35">
        <f t="shared" si="17"/>
        <v>176.40000000000003</v>
      </c>
      <c r="F50" s="66">
        <f t="shared" si="18"/>
        <v>1331.6999999999998</v>
      </c>
      <c r="G50" s="66">
        <f t="shared" si="19"/>
        <v>1332</v>
      </c>
      <c r="H50" s="66">
        <f t="shared" si="20"/>
        <v>1332</v>
      </c>
      <c r="I50" s="67">
        <f t="shared" si="21"/>
        <v>0.3000000000001819</v>
      </c>
      <c r="J50" s="66">
        <f t="shared" si="22"/>
        <v>1155.5999999999999</v>
      </c>
      <c r="K50" s="123">
        <f t="shared" si="23"/>
        <v>1332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1153.9999999999998</v>
      </c>
      <c r="E51" s="45">
        <f t="shared" si="17"/>
        <v>176.40000000000003</v>
      </c>
      <c r="F51" s="45">
        <f t="shared" si="18"/>
        <v>1330.3999999999999</v>
      </c>
      <c r="G51" s="45">
        <f t="shared" si="19"/>
        <v>1330</v>
      </c>
      <c r="H51" s="45">
        <f t="shared" si="20"/>
        <v>1330</v>
      </c>
      <c r="I51" s="53">
        <f t="shared" si="21"/>
        <v>-0.39999999999986358</v>
      </c>
      <c r="J51" s="45">
        <f t="shared" si="22"/>
        <v>1153.5999999999999</v>
      </c>
      <c r="K51" s="126">
        <f t="shared" si="23"/>
        <v>1330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1166.2999999999997</v>
      </c>
      <c r="E52" s="35">
        <f t="shared" si="17"/>
        <v>176.40000000000003</v>
      </c>
      <c r="F52" s="66">
        <f t="shared" si="18"/>
        <v>1342.6999999999998</v>
      </c>
      <c r="G52" s="66">
        <f t="shared" si="19"/>
        <v>1343</v>
      </c>
      <c r="H52" s="66">
        <f t="shared" si="20"/>
        <v>1343</v>
      </c>
      <c r="I52" s="25">
        <f t="shared" si="21"/>
        <v>0.3000000000001819</v>
      </c>
      <c r="J52" s="66">
        <f t="shared" si="22"/>
        <v>1166.5999999999999</v>
      </c>
      <c r="K52" s="122">
        <f t="shared" si="23"/>
        <v>1343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1182.3999999999999</v>
      </c>
      <c r="E53" s="35">
        <f t="shared" si="17"/>
        <v>176.40000000000003</v>
      </c>
      <c r="F53" s="66">
        <f t="shared" si="18"/>
        <v>1358.8</v>
      </c>
      <c r="G53" s="66">
        <f t="shared" si="19"/>
        <v>1359</v>
      </c>
      <c r="H53" s="66">
        <f t="shared" si="20"/>
        <v>1359</v>
      </c>
      <c r="I53" s="25">
        <f t="shared" ref="I53:I67" si="24">H53-F53</f>
        <v>0.20000000000004547</v>
      </c>
      <c r="J53" s="66">
        <f t="shared" si="22"/>
        <v>1182.5999999999999</v>
      </c>
      <c r="K53" s="122">
        <f t="shared" si="23"/>
        <v>1359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1189.3999999999999</v>
      </c>
      <c r="E54" s="35">
        <f t="shared" si="17"/>
        <v>176.40000000000003</v>
      </c>
      <c r="F54" s="66">
        <f t="shared" si="18"/>
        <v>1365.8</v>
      </c>
      <c r="G54" s="66">
        <f t="shared" si="19"/>
        <v>1366</v>
      </c>
      <c r="H54" s="66">
        <f t="shared" si="20"/>
        <v>1366</v>
      </c>
      <c r="I54" s="25">
        <f t="shared" si="24"/>
        <v>0.20000000000004547</v>
      </c>
      <c r="J54" s="66">
        <f t="shared" si="22"/>
        <v>1189.5999999999999</v>
      </c>
      <c r="K54" s="122">
        <f t="shared" si="23"/>
        <v>1366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1202.7999999999997</v>
      </c>
      <c r="E55" s="35">
        <f t="shared" si="17"/>
        <v>176.40000000000003</v>
      </c>
      <c r="F55" s="66">
        <f t="shared" si="18"/>
        <v>1379.1999999999998</v>
      </c>
      <c r="G55" s="66">
        <f t="shared" si="19"/>
        <v>1379</v>
      </c>
      <c r="H55" s="66">
        <f t="shared" si="20"/>
        <v>1379</v>
      </c>
      <c r="I55" s="25">
        <f t="shared" si="24"/>
        <v>-0.1999999999998181</v>
      </c>
      <c r="J55" s="66">
        <f t="shared" si="22"/>
        <v>1202.5999999999999</v>
      </c>
      <c r="K55" s="122">
        <f t="shared" si="23"/>
        <v>1379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1218.8999999999999</v>
      </c>
      <c r="E56" s="35">
        <f t="shared" si="17"/>
        <v>176.40000000000003</v>
      </c>
      <c r="F56" s="66">
        <f t="shared" si="18"/>
        <v>1395.3</v>
      </c>
      <c r="G56" s="66">
        <f t="shared" si="19"/>
        <v>1395</v>
      </c>
      <c r="H56" s="66">
        <f t="shared" si="20"/>
        <v>1395</v>
      </c>
      <c r="I56" s="25">
        <f t="shared" si="24"/>
        <v>-0.29999999999995453</v>
      </c>
      <c r="J56" s="66">
        <f t="shared" si="22"/>
        <v>1218.5999999999999</v>
      </c>
      <c r="K56" s="122">
        <f t="shared" si="23"/>
        <v>1395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1206.6999999999998</v>
      </c>
      <c r="E57" s="35">
        <f t="shared" si="17"/>
        <v>176.40000000000003</v>
      </c>
      <c r="F57" s="66">
        <f t="shared" si="18"/>
        <v>1383.1</v>
      </c>
      <c r="G57" s="66">
        <f t="shared" si="19"/>
        <v>1383</v>
      </c>
      <c r="H57" s="66">
        <f t="shared" si="20"/>
        <v>1383</v>
      </c>
      <c r="I57" s="25">
        <f t="shared" si="24"/>
        <v>-9.9999999999909051E-2</v>
      </c>
      <c r="J57" s="66">
        <f t="shared" si="22"/>
        <v>1206.5999999999999</v>
      </c>
      <c r="K57" s="122">
        <f t="shared" si="23"/>
        <v>1383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1205.2999999999997</v>
      </c>
      <c r="E58" s="35">
        <f t="shared" si="17"/>
        <v>176.40000000000003</v>
      </c>
      <c r="F58" s="66">
        <f t="shared" si="18"/>
        <v>1381.6999999999998</v>
      </c>
      <c r="G58" s="66">
        <f t="shared" si="19"/>
        <v>1382</v>
      </c>
      <c r="H58" s="66">
        <f t="shared" si="20"/>
        <v>1382</v>
      </c>
      <c r="I58" s="25">
        <f t="shared" si="24"/>
        <v>0.3000000000001819</v>
      </c>
      <c r="J58" s="66">
        <f t="shared" si="22"/>
        <v>1205.5999999999999</v>
      </c>
      <c r="K58" s="122">
        <f t="shared" si="23"/>
        <v>1382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1219.7999999999997</v>
      </c>
      <c r="E59" s="35">
        <f t="shared" si="17"/>
        <v>176.40000000000003</v>
      </c>
      <c r="F59" s="66">
        <f t="shared" si="18"/>
        <v>1396.1999999999998</v>
      </c>
      <c r="G59" s="66">
        <f t="shared" si="19"/>
        <v>1396</v>
      </c>
      <c r="H59" s="66">
        <f t="shared" si="20"/>
        <v>1396</v>
      </c>
      <c r="I59" s="25">
        <f t="shared" si="24"/>
        <v>-0.1999999999998181</v>
      </c>
      <c r="J59" s="66">
        <f t="shared" si="22"/>
        <v>1219.5999999999999</v>
      </c>
      <c r="K59" s="122">
        <f t="shared" si="23"/>
        <v>1396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1148.4999999999998</v>
      </c>
      <c r="E60" s="35">
        <f t="shared" si="17"/>
        <v>176.40000000000003</v>
      </c>
      <c r="F60" s="66">
        <f t="shared" si="18"/>
        <v>1324.8999999999999</v>
      </c>
      <c r="G60" s="66">
        <f t="shared" si="19"/>
        <v>1325</v>
      </c>
      <c r="H60" s="66">
        <f t="shared" si="20"/>
        <v>1325</v>
      </c>
      <c r="I60" s="25">
        <f t="shared" si="24"/>
        <v>0.10000000000013642</v>
      </c>
      <c r="J60" s="66">
        <f t="shared" si="22"/>
        <v>1148.5999999999999</v>
      </c>
      <c r="K60" s="122">
        <f t="shared" si="23"/>
        <v>1325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1155.2999999999997</v>
      </c>
      <c r="E61" s="35">
        <f t="shared" si="17"/>
        <v>176.40000000000003</v>
      </c>
      <c r="F61" s="66">
        <f t="shared" si="18"/>
        <v>1331.6999999999998</v>
      </c>
      <c r="G61" s="66">
        <f t="shared" si="19"/>
        <v>1332</v>
      </c>
      <c r="H61" s="66">
        <f t="shared" si="20"/>
        <v>1332</v>
      </c>
      <c r="I61" s="25">
        <f t="shared" si="24"/>
        <v>0.3000000000001819</v>
      </c>
      <c r="J61" s="66">
        <f t="shared" si="22"/>
        <v>1155.5999999999999</v>
      </c>
      <c r="K61" s="122">
        <f t="shared" si="23"/>
        <v>1332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1166.2999999999997</v>
      </c>
      <c r="E62" s="35">
        <f t="shared" si="17"/>
        <v>176.40000000000003</v>
      </c>
      <c r="F62" s="66">
        <f t="shared" si="18"/>
        <v>1342.6999999999998</v>
      </c>
      <c r="G62" s="66">
        <f t="shared" si="19"/>
        <v>1343</v>
      </c>
      <c r="H62" s="66">
        <f t="shared" si="20"/>
        <v>1343</v>
      </c>
      <c r="I62" s="25">
        <f t="shared" si="24"/>
        <v>0.3000000000001819</v>
      </c>
      <c r="J62" s="66">
        <f t="shared" si="22"/>
        <v>1166.5999999999999</v>
      </c>
      <c r="K62" s="122">
        <f t="shared" si="23"/>
        <v>1343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1182.3999999999999</v>
      </c>
      <c r="E63" s="35">
        <f t="shared" si="17"/>
        <v>176.40000000000003</v>
      </c>
      <c r="F63" s="66">
        <f t="shared" si="18"/>
        <v>1358.8</v>
      </c>
      <c r="G63" s="66">
        <f t="shared" si="19"/>
        <v>1359</v>
      </c>
      <c r="H63" s="66">
        <f t="shared" si="20"/>
        <v>1359</v>
      </c>
      <c r="I63" s="25">
        <f t="shared" si="24"/>
        <v>0.20000000000004547</v>
      </c>
      <c r="J63" s="66">
        <f t="shared" si="22"/>
        <v>1182.5999999999999</v>
      </c>
      <c r="K63" s="122">
        <f t="shared" si="23"/>
        <v>1359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1189.3999999999999</v>
      </c>
      <c r="E64" s="35">
        <f t="shared" si="17"/>
        <v>176.40000000000003</v>
      </c>
      <c r="F64" s="66">
        <f t="shared" si="18"/>
        <v>1365.8</v>
      </c>
      <c r="G64" s="66">
        <f t="shared" si="19"/>
        <v>1366</v>
      </c>
      <c r="H64" s="66">
        <f t="shared" si="20"/>
        <v>1366</v>
      </c>
      <c r="I64" s="25">
        <f t="shared" si="24"/>
        <v>0.20000000000004547</v>
      </c>
      <c r="J64" s="66">
        <f t="shared" si="22"/>
        <v>1189.5999999999999</v>
      </c>
      <c r="K64" s="122">
        <f t="shared" si="23"/>
        <v>1366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1202.7999999999997</v>
      </c>
      <c r="E65" s="35">
        <f t="shared" si="17"/>
        <v>176.40000000000003</v>
      </c>
      <c r="F65" s="66">
        <f t="shared" si="18"/>
        <v>1379.1999999999998</v>
      </c>
      <c r="G65" s="66">
        <f t="shared" si="19"/>
        <v>1379</v>
      </c>
      <c r="H65" s="66">
        <f t="shared" si="20"/>
        <v>1379</v>
      </c>
      <c r="I65" s="25">
        <f t="shared" si="24"/>
        <v>-0.1999999999998181</v>
      </c>
      <c r="J65" s="66">
        <f t="shared" si="22"/>
        <v>1202.5999999999999</v>
      </c>
      <c r="K65" s="122">
        <f t="shared" si="23"/>
        <v>1379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1218.8999999999999</v>
      </c>
      <c r="E66" s="35">
        <f t="shared" si="17"/>
        <v>176.40000000000003</v>
      </c>
      <c r="F66" s="66">
        <f t="shared" si="18"/>
        <v>1395.3</v>
      </c>
      <c r="G66" s="66">
        <f t="shared" si="19"/>
        <v>1395</v>
      </c>
      <c r="H66" s="66">
        <f t="shared" si="20"/>
        <v>1395</v>
      </c>
      <c r="I66" s="25">
        <f t="shared" si="24"/>
        <v>-0.29999999999995453</v>
      </c>
      <c r="J66" s="66">
        <f t="shared" si="22"/>
        <v>1218.5999999999999</v>
      </c>
      <c r="K66" s="122">
        <f t="shared" si="23"/>
        <v>1395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1219.7999999999997</v>
      </c>
      <c r="E67" s="35">
        <f t="shared" si="17"/>
        <v>176.40000000000003</v>
      </c>
      <c r="F67" s="66">
        <f t="shared" si="18"/>
        <v>1396.1999999999998</v>
      </c>
      <c r="G67" s="66">
        <f t="shared" si="19"/>
        <v>1396</v>
      </c>
      <c r="H67" s="66">
        <f t="shared" si="20"/>
        <v>1396</v>
      </c>
      <c r="I67" s="25">
        <f t="shared" si="24"/>
        <v>-0.1999999999998181</v>
      </c>
      <c r="J67" s="66">
        <f t="shared" si="22"/>
        <v>1219.5999999999999</v>
      </c>
      <c r="K67" s="122">
        <f t="shared" si="23"/>
        <v>1396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1112.9999999999998</v>
      </c>
      <c r="C70" s="358">
        <v>60.9</v>
      </c>
      <c r="D70" s="65">
        <f t="shared" ref="D70:D76" si="25">$B$17+C70</f>
        <v>1173.8999999999999</v>
      </c>
      <c r="E70" s="35">
        <f t="shared" ref="E70:E76" si="26">$E$17</f>
        <v>176.40000000000003</v>
      </c>
      <c r="F70" s="66">
        <f t="shared" ref="F70:F76" si="27">D70+E70</f>
        <v>1350.3</v>
      </c>
      <c r="G70" s="66">
        <f t="shared" ref="G70:G76" si="28">ROUND(((F70*10)+0.4)/10,0)</f>
        <v>1350</v>
      </c>
      <c r="H70" s="66">
        <f t="shared" ref="H70:H76" si="29">IF(FLOOR(G70,1)&lt;1000,FLOOR(G70,1),FLOOR((G70),1))</f>
        <v>1350</v>
      </c>
      <c r="I70" s="67">
        <f t="shared" ref="I70:I76" si="30">H70-F70</f>
        <v>-0.29999999999995453</v>
      </c>
      <c r="J70" s="66">
        <f t="shared" ref="J70:J76" si="31">I70+D70</f>
        <v>1173.5999999999999</v>
      </c>
      <c r="K70" s="123">
        <f t="shared" ref="K70:K76" si="32">H70</f>
        <v>1350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1195.8999999999999</v>
      </c>
      <c r="E71" s="35">
        <f t="shared" si="26"/>
        <v>176.40000000000003</v>
      </c>
      <c r="F71" s="66">
        <f t="shared" si="27"/>
        <v>1372.3</v>
      </c>
      <c r="G71" s="66">
        <f t="shared" si="28"/>
        <v>1372</v>
      </c>
      <c r="H71" s="66">
        <f t="shared" si="29"/>
        <v>1372</v>
      </c>
      <c r="I71" s="67">
        <f>H71-F71</f>
        <v>-0.29999999999995453</v>
      </c>
      <c r="J71" s="66">
        <f t="shared" si="31"/>
        <v>1195.5999999999999</v>
      </c>
      <c r="K71" s="123">
        <f>H71</f>
        <v>1372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1207.7999999999997</v>
      </c>
      <c r="E72" s="35">
        <f t="shared" si="26"/>
        <v>176.40000000000003</v>
      </c>
      <c r="F72" s="35">
        <f t="shared" si="27"/>
        <v>1384.1999999999998</v>
      </c>
      <c r="G72" s="35">
        <f t="shared" si="28"/>
        <v>1384</v>
      </c>
      <c r="H72" s="66">
        <f t="shared" si="29"/>
        <v>1384</v>
      </c>
      <c r="I72" s="25">
        <f t="shared" si="30"/>
        <v>-0.1999999999998181</v>
      </c>
      <c r="J72" s="35">
        <f t="shared" si="31"/>
        <v>1207.5999999999999</v>
      </c>
      <c r="K72" s="122">
        <f t="shared" si="32"/>
        <v>1384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1206.3999999999999</v>
      </c>
      <c r="E73" s="35">
        <f t="shared" si="26"/>
        <v>176.40000000000003</v>
      </c>
      <c r="F73" s="35">
        <f t="shared" si="27"/>
        <v>1382.8</v>
      </c>
      <c r="G73" s="35">
        <f t="shared" si="28"/>
        <v>1383</v>
      </c>
      <c r="H73" s="66">
        <f t="shared" si="29"/>
        <v>1383</v>
      </c>
      <c r="I73" s="25">
        <f t="shared" si="30"/>
        <v>0.20000000000004547</v>
      </c>
      <c r="J73" s="35">
        <f t="shared" si="31"/>
        <v>1206.5999999999999</v>
      </c>
      <c r="K73" s="122">
        <f t="shared" si="32"/>
        <v>1383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1210.4999999999998</v>
      </c>
      <c r="E74" s="35">
        <f t="shared" si="26"/>
        <v>176.40000000000003</v>
      </c>
      <c r="F74" s="35">
        <f t="shared" si="27"/>
        <v>1386.8999999999999</v>
      </c>
      <c r="G74" s="35">
        <f t="shared" si="28"/>
        <v>1387</v>
      </c>
      <c r="H74" s="66">
        <f t="shared" si="29"/>
        <v>1387</v>
      </c>
      <c r="I74" s="25">
        <f t="shared" si="30"/>
        <v>0.10000000000013642</v>
      </c>
      <c r="J74" s="35">
        <f t="shared" si="31"/>
        <v>1210.5999999999999</v>
      </c>
      <c r="K74" s="122">
        <f t="shared" si="32"/>
        <v>1387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1210.4999999999998</v>
      </c>
      <c r="E75" s="35">
        <f t="shared" si="26"/>
        <v>176.40000000000003</v>
      </c>
      <c r="F75" s="66">
        <f t="shared" si="27"/>
        <v>1386.8999999999999</v>
      </c>
      <c r="G75" s="66">
        <f t="shared" si="28"/>
        <v>1387</v>
      </c>
      <c r="H75" s="66">
        <f t="shared" si="29"/>
        <v>1387</v>
      </c>
      <c r="I75" s="67">
        <f t="shared" si="30"/>
        <v>0.10000000000013642</v>
      </c>
      <c r="J75" s="66">
        <f t="shared" si="31"/>
        <v>1210.5999999999999</v>
      </c>
      <c r="K75" s="123">
        <f t="shared" si="32"/>
        <v>1387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1221.2999999999997</v>
      </c>
      <c r="E76" s="35">
        <f t="shared" si="26"/>
        <v>176.40000000000003</v>
      </c>
      <c r="F76" s="35">
        <f t="shared" si="27"/>
        <v>1397.6999999999998</v>
      </c>
      <c r="G76" s="35">
        <f t="shared" si="28"/>
        <v>1398</v>
      </c>
      <c r="H76" s="66">
        <f t="shared" si="29"/>
        <v>1398</v>
      </c>
      <c r="I76" s="25">
        <f t="shared" si="30"/>
        <v>0.3000000000001819</v>
      </c>
      <c r="J76" s="35">
        <f t="shared" si="31"/>
        <v>1221.5999999999999</v>
      </c>
      <c r="K76" s="122">
        <f t="shared" si="32"/>
        <v>1398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5.7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5.7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4" t="str">
        <f>D8</f>
        <v>PETROL PUMP PRICES BY ZONE IN THE REPUBLIC OF SOUTH AFRICA</v>
      </c>
      <c r="E87" s="421"/>
      <c r="F87" s="421"/>
      <c r="G87" s="421"/>
      <c r="H87" s="421"/>
      <c r="I87" s="42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4" t="str">
        <f>H10</f>
        <v>EFFECTIVE 01 March 2017</v>
      </c>
      <c r="I89" s="421"/>
      <c r="J89" s="42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1217.6+36-0.2+20-3-14-15-22+31-0-0.2-67-4-5-45+2.5+0.3+0.9-0.5-80-123-93+96+30.5+50+0.4+79+0+47+41-51-74+0.4+4-22+2.2-0.3+0.1-7-3+6-69+30+53+12+52+8-99-18+43+45+2.4-0.6+3.6-0.1-40+48+29-8</f>
        <v>1127</v>
      </c>
      <c r="C96" s="101">
        <f t="shared" ref="C96:C112" si="33">C17</f>
        <v>2.6</v>
      </c>
      <c r="D96" s="23">
        <f t="shared" ref="D96:D101" si="34">$B$96+C96</f>
        <v>1129.5999999999999</v>
      </c>
      <c r="E96" s="36">
        <f t="shared" ref="E96:E112" si="35">$E$17</f>
        <v>176.40000000000003</v>
      </c>
      <c r="F96" s="36">
        <f t="shared" ref="F96:F112" si="36">D96+E96</f>
        <v>1306</v>
      </c>
      <c r="G96" s="36">
        <f t="shared" ref="G96:G112" si="37">ROUND(((F96*10)+0.4)/10,0)</f>
        <v>1306</v>
      </c>
      <c r="H96" s="36">
        <f>IF(FLOOR(G96,1)&lt;1000,FLOOR(G96,1),FLOOR((G96),1))</f>
        <v>1306</v>
      </c>
      <c r="I96" s="36">
        <f t="shared" ref="I96:I155" si="38">H96-F96</f>
        <v>0</v>
      </c>
      <c r="J96" s="36">
        <f t="shared" ref="J96:J112" si="39">I96+D96</f>
        <v>1129.5999999999999</v>
      </c>
      <c r="K96" s="56">
        <f t="shared" ref="K96:K112" si="40">H96</f>
        <v>1306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1134</v>
      </c>
      <c r="E97" s="35">
        <f t="shared" si="35"/>
        <v>176.40000000000003</v>
      </c>
      <c r="F97" s="38">
        <f t="shared" si="36"/>
        <v>1310.4000000000001</v>
      </c>
      <c r="G97" s="38">
        <f t="shared" si="37"/>
        <v>1310</v>
      </c>
      <c r="H97" s="38">
        <f t="shared" ref="H97:H112" si="41">IF(FLOOR(G97,1)&lt;1000,FLOOR(G97,1),FLOOR((G97),1))</f>
        <v>1310</v>
      </c>
      <c r="I97" s="50">
        <f t="shared" si="38"/>
        <v>-0.40000000000009095</v>
      </c>
      <c r="J97" s="38">
        <f t="shared" si="39"/>
        <v>1133.5999999999999</v>
      </c>
      <c r="K97" s="55">
        <f t="shared" si="40"/>
        <v>1310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1137.8</v>
      </c>
      <c r="E98" s="35">
        <f t="shared" si="35"/>
        <v>176.40000000000003</v>
      </c>
      <c r="F98" s="38">
        <f t="shared" si="36"/>
        <v>1314.2</v>
      </c>
      <c r="G98" s="38">
        <f t="shared" si="37"/>
        <v>1314</v>
      </c>
      <c r="H98" s="38">
        <f t="shared" si="41"/>
        <v>1314</v>
      </c>
      <c r="I98" s="50">
        <f t="shared" si="38"/>
        <v>-0.20000000000004547</v>
      </c>
      <c r="J98" s="38">
        <f t="shared" si="39"/>
        <v>1137.5999999999999</v>
      </c>
      <c r="K98" s="55">
        <f t="shared" si="40"/>
        <v>1314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1142.9000000000001</v>
      </c>
      <c r="E99" s="35">
        <f t="shared" si="35"/>
        <v>176.40000000000003</v>
      </c>
      <c r="F99" s="38">
        <f t="shared" si="36"/>
        <v>1319.3000000000002</v>
      </c>
      <c r="G99" s="38">
        <f t="shared" si="37"/>
        <v>1319</v>
      </c>
      <c r="H99" s="38">
        <f t="shared" si="41"/>
        <v>1319</v>
      </c>
      <c r="I99" s="50">
        <f t="shared" si="38"/>
        <v>-0.3000000000001819</v>
      </c>
      <c r="J99" s="38">
        <f t="shared" si="39"/>
        <v>1142.5999999999999</v>
      </c>
      <c r="K99" s="55">
        <f t="shared" si="40"/>
        <v>1319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1150</v>
      </c>
      <c r="E100" s="35">
        <f t="shared" si="35"/>
        <v>176.40000000000003</v>
      </c>
      <c r="F100" s="38">
        <f t="shared" si="36"/>
        <v>1326.4</v>
      </c>
      <c r="G100" s="38">
        <f t="shared" si="37"/>
        <v>1326</v>
      </c>
      <c r="H100" s="38">
        <f t="shared" si="41"/>
        <v>1326</v>
      </c>
      <c r="I100" s="50">
        <f t="shared" si="38"/>
        <v>-0.40000000000009095</v>
      </c>
      <c r="J100" s="38">
        <f t="shared" si="39"/>
        <v>1149.5999999999999</v>
      </c>
      <c r="K100" s="55">
        <f t="shared" si="40"/>
        <v>1326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1160.3</v>
      </c>
      <c r="E101" s="35">
        <f t="shared" si="35"/>
        <v>176.40000000000003</v>
      </c>
      <c r="F101" s="38">
        <f t="shared" si="36"/>
        <v>1336.7</v>
      </c>
      <c r="G101" s="38">
        <f t="shared" si="37"/>
        <v>1337</v>
      </c>
      <c r="H101" s="38">
        <f t="shared" si="41"/>
        <v>1337</v>
      </c>
      <c r="I101" s="51">
        <f t="shared" si="38"/>
        <v>0.29999999999995453</v>
      </c>
      <c r="J101" s="42">
        <f t="shared" si="39"/>
        <v>1160.5999999999999</v>
      </c>
      <c r="K101" s="59">
        <f t="shared" si="40"/>
        <v>1337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1179.5</v>
      </c>
      <c r="E102" s="35">
        <f t="shared" si="35"/>
        <v>176.40000000000003</v>
      </c>
      <c r="F102" s="38">
        <f t="shared" si="36"/>
        <v>1355.9</v>
      </c>
      <c r="G102" s="38">
        <f t="shared" si="37"/>
        <v>1356</v>
      </c>
      <c r="H102" s="38">
        <f t="shared" si="41"/>
        <v>1356</v>
      </c>
      <c r="I102" s="51">
        <f t="shared" si="38"/>
        <v>9.9999999999909051E-2</v>
      </c>
      <c r="J102" s="42">
        <f t="shared" si="39"/>
        <v>1179.5999999999999</v>
      </c>
      <c r="K102" s="59">
        <f t="shared" si="40"/>
        <v>1356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1196.9000000000001</v>
      </c>
      <c r="E103" s="35">
        <f t="shared" si="35"/>
        <v>176.40000000000003</v>
      </c>
      <c r="F103" s="38">
        <f t="shared" si="36"/>
        <v>1373.3000000000002</v>
      </c>
      <c r="G103" s="38">
        <f t="shared" si="37"/>
        <v>1373</v>
      </c>
      <c r="H103" s="38">
        <f t="shared" si="41"/>
        <v>1373</v>
      </c>
      <c r="I103" s="51">
        <f t="shared" si="38"/>
        <v>-0.3000000000001819</v>
      </c>
      <c r="J103" s="42">
        <f t="shared" si="39"/>
        <v>1196.5999999999999</v>
      </c>
      <c r="K103" s="59">
        <f t="shared" si="40"/>
        <v>1373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1215.3</v>
      </c>
      <c r="E104" s="35">
        <f t="shared" si="35"/>
        <v>176.40000000000003</v>
      </c>
      <c r="F104" s="38">
        <f t="shared" si="36"/>
        <v>1391.7</v>
      </c>
      <c r="G104" s="38">
        <f t="shared" si="37"/>
        <v>1392</v>
      </c>
      <c r="H104" s="38">
        <f t="shared" si="41"/>
        <v>1392</v>
      </c>
      <c r="I104" s="51">
        <f t="shared" si="38"/>
        <v>0.29999999999995453</v>
      </c>
      <c r="J104" s="42">
        <f t="shared" si="39"/>
        <v>1215.5999999999999</v>
      </c>
      <c r="K104" s="59">
        <f t="shared" si="40"/>
        <v>1392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1226.8</v>
      </c>
      <c r="E105" s="35">
        <f t="shared" si="35"/>
        <v>176.40000000000003</v>
      </c>
      <c r="F105" s="38">
        <f t="shared" si="36"/>
        <v>1403.2</v>
      </c>
      <c r="G105" s="38">
        <f t="shared" si="37"/>
        <v>1403</v>
      </c>
      <c r="H105" s="38">
        <f t="shared" si="41"/>
        <v>1403</v>
      </c>
      <c r="I105" s="51">
        <f t="shared" si="38"/>
        <v>-0.20000000000004547</v>
      </c>
      <c r="J105" s="42">
        <f t="shared" si="39"/>
        <v>1226.5999999999999</v>
      </c>
      <c r="K105" s="59">
        <f t="shared" si="40"/>
        <v>1403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1232</v>
      </c>
      <c r="E106" s="35">
        <f t="shared" si="35"/>
        <v>176.40000000000003</v>
      </c>
      <c r="F106" s="38">
        <f t="shared" si="36"/>
        <v>1408.4</v>
      </c>
      <c r="G106" s="38">
        <f t="shared" si="37"/>
        <v>1408</v>
      </c>
      <c r="H106" s="38">
        <f t="shared" si="41"/>
        <v>1408</v>
      </c>
      <c r="I106" s="51">
        <f t="shared" si="38"/>
        <v>-0.40000000000009095</v>
      </c>
      <c r="J106" s="42">
        <f t="shared" si="39"/>
        <v>1231.5999999999999</v>
      </c>
      <c r="K106" s="59">
        <f t="shared" si="40"/>
        <v>1408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1233.4000000000001</v>
      </c>
      <c r="E107" s="35">
        <f t="shared" si="35"/>
        <v>176.40000000000003</v>
      </c>
      <c r="F107" s="38">
        <f t="shared" si="36"/>
        <v>1409.8000000000002</v>
      </c>
      <c r="G107" s="38">
        <f t="shared" si="37"/>
        <v>1410</v>
      </c>
      <c r="H107" s="38">
        <f t="shared" si="41"/>
        <v>1410</v>
      </c>
      <c r="I107" s="51">
        <f t="shared" si="38"/>
        <v>0.1999999999998181</v>
      </c>
      <c r="J107" s="42">
        <f t="shared" si="39"/>
        <v>1233.5999999999999</v>
      </c>
      <c r="K107" s="59">
        <f t="shared" si="40"/>
        <v>1410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1229</v>
      </c>
      <c r="E108" s="35">
        <f t="shared" si="35"/>
        <v>176.40000000000003</v>
      </c>
      <c r="F108" s="38">
        <f t="shared" si="36"/>
        <v>1405.4</v>
      </c>
      <c r="G108" s="38">
        <f t="shared" si="37"/>
        <v>1405</v>
      </c>
      <c r="H108" s="38">
        <f t="shared" si="41"/>
        <v>1405</v>
      </c>
      <c r="I108" s="51">
        <f t="shared" si="38"/>
        <v>-0.40000000000009095</v>
      </c>
      <c r="J108" s="42">
        <f t="shared" si="39"/>
        <v>1228.5999999999999</v>
      </c>
      <c r="K108" s="59">
        <f t="shared" si="40"/>
        <v>1405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1245.4000000000001</v>
      </c>
      <c r="E109" s="35">
        <f t="shared" si="35"/>
        <v>176.40000000000003</v>
      </c>
      <c r="F109" s="38">
        <f t="shared" si="36"/>
        <v>1421.8000000000002</v>
      </c>
      <c r="G109" s="38">
        <f t="shared" si="37"/>
        <v>1422</v>
      </c>
      <c r="H109" s="38">
        <f t="shared" si="41"/>
        <v>1422</v>
      </c>
      <c r="I109" s="51">
        <f t="shared" si="38"/>
        <v>0.1999999999998181</v>
      </c>
      <c r="J109" s="42">
        <f t="shared" si="39"/>
        <v>1245.5999999999999</v>
      </c>
      <c r="K109" s="59">
        <f t="shared" si="40"/>
        <v>1422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1252.8</v>
      </c>
      <c r="E110" s="35">
        <f t="shared" si="35"/>
        <v>176.40000000000003</v>
      </c>
      <c r="F110" s="38">
        <f t="shared" si="36"/>
        <v>1429.2</v>
      </c>
      <c r="G110" s="38">
        <f t="shared" si="37"/>
        <v>1429</v>
      </c>
      <c r="H110" s="38">
        <f t="shared" si="41"/>
        <v>1429</v>
      </c>
      <c r="I110" s="51">
        <f t="shared" si="38"/>
        <v>-0.20000000000004547</v>
      </c>
      <c r="J110" s="42">
        <f t="shared" si="39"/>
        <v>1252.5999999999999</v>
      </c>
      <c r="K110" s="59">
        <f t="shared" si="40"/>
        <v>1429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1169.5</v>
      </c>
      <c r="E111" s="35">
        <f t="shared" si="35"/>
        <v>176.40000000000003</v>
      </c>
      <c r="F111" s="38">
        <f t="shared" si="36"/>
        <v>1345.9</v>
      </c>
      <c r="G111" s="38">
        <f t="shared" si="37"/>
        <v>1346</v>
      </c>
      <c r="H111" s="38">
        <f t="shared" si="41"/>
        <v>1346</v>
      </c>
      <c r="I111" s="51">
        <f t="shared" si="38"/>
        <v>9.9999999999909051E-2</v>
      </c>
      <c r="J111" s="42">
        <f t="shared" si="39"/>
        <v>1169.5999999999999</v>
      </c>
      <c r="K111" s="59">
        <f t="shared" si="40"/>
        <v>1346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1242.8</v>
      </c>
      <c r="E112" s="35">
        <f t="shared" si="35"/>
        <v>176.40000000000003</v>
      </c>
      <c r="F112" s="38">
        <f t="shared" si="36"/>
        <v>1419.2</v>
      </c>
      <c r="G112" s="38">
        <f t="shared" si="37"/>
        <v>1419</v>
      </c>
      <c r="H112" s="38">
        <f t="shared" si="41"/>
        <v>1419</v>
      </c>
      <c r="I112" s="51">
        <f t="shared" si="38"/>
        <v>-0.20000000000004547</v>
      </c>
      <c r="J112" s="42">
        <f t="shared" si="39"/>
        <v>1242.5999999999999</v>
      </c>
      <c r="K112" s="59">
        <f t="shared" si="40"/>
        <v>1419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1127</v>
      </c>
      <c r="C115" s="102">
        <f t="shared" ref="C115:C123" si="43">C36</f>
        <v>16.600000000000001</v>
      </c>
      <c r="D115" s="21">
        <f t="shared" ref="D115:D123" si="44">$B$96+C115</f>
        <v>1143.5999999999999</v>
      </c>
      <c r="E115" s="35">
        <f t="shared" ref="E115:E123" si="45">$E$17</f>
        <v>176.40000000000003</v>
      </c>
      <c r="F115" s="38">
        <f t="shared" ref="F115:F123" si="46">D115+E115</f>
        <v>1320</v>
      </c>
      <c r="G115" s="38">
        <f t="shared" ref="G115:G123" si="47">ROUND(((F115*10)+0.4)/10,0)</f>
        <v>1320</v>
      </c>
      <c r="H115" s="38">
        <f t="shared" ref="H115:H123" si="48">IF(FLOOR(G115,1)&lt;1000,FLOOR(G115,1),FLOOR((G115),1))</f>
        <v>1320</v>
      </c>
      <c r="I115" s="51">
        <f t="shared" si="38"/>
        <v>0</v>
      </c>
      <c r="J115" s="42">
        <f t="shared" ref="J115:J123" si="49">I115+D115</f>
        <v>1143.5999999999999</v>
      </c>
      <c r="K115" s="59">
        <f t="shared" ref="K115:K123" si="50">H115</f>
        <v>1320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1153.0999999999999</v>
      </c>
      <c r="E116" s="35">
        <f t="shared" si="45"/>
        <v>176.40000000000003</v>
      </c>
      <c r="F116" s="38">
        <f>D116+E116</f>
        <v>1329.5</v>
      </c>
      <c r="G116" s="38">
        <f>ROUND(((F116*10)+0.4)/10,0)</f>
        <v>1330</v>
      </c>
      <c r="H116" s="38">
        <f t="shared" si="48"/>
        <v>1330</v>
      </c>
      <c r="I116" s="51">
        <f>H116-F116</f>
        <v>0.5</v>
      </c>
      <c r="J116" s="42">
        <f>I116+D116</f>
        <v>1153.5999999999999</v>
      </c>
      <c r="K116" s="59">
        <f>H116</f>
        <v>1330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1147.5999999999999</v>
      </c>
      <c r="E117" s="35">
        <f t="shared" si="45"/>
        <v>176.40000000000003</v>
      </c>
      <c r="F117" s="38">
        <f t="shared" si="46"/>
        <v>1324</v>
      </c>
      <c r="G117" s="38">
        <f t="shared" si="47"/>
        <v>1324</v>
      </c>
      <c r="H117" s="38">
        <f t="shared" si="48"/>
        <v>1324</v>
      </c>
      <c r="I117" s="51">
        <f t="shared" si="38"/>
        <v>0</v>
      </c>
      <c r="J117" s="42">
        <f t="shared" si="49"/>
        <v>1147.5999999999999</v>
      </c>
      <c r="K117" s="59">
        <f t="shared" si="50"/>
        <v>1324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1156.3</v>
      </c>
      <c r="E118" s="35">
        <f t="shared" si="45"/>
        <v>176.40000000000003</v>
      </c>
      <c r="F118" s="38">
        <f t="shared" si="46"/>
        <v>1332.7</v>
      </c>
      <c r="G118" s="38">
        <f t="shared" si="47"/>
        <v>1333</v>
      </c>
      <c r="H118" s="38">
        <f t="shared" si="48"/>
        <v>1333</v>
      </c>
      <c r="I118" s="51">
        <f t="shared" si="38"/>
        <v>0.29999999999995453</v>
      </c>
      <c r="J118" s="42">
        <f t="shared" si="49"/>
        <v>1156.5999999999999</v>
      </c>
      <c r="K118" s="59">
        <f t="shared" si="50"/>
        <v>1333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1167.2</v>
      </c>
      <c r="E119" s="35">
        <f t="shared" si="45"/>
        <v>176.40000000000003</v>
      </c>
      <c r="F119" s="38">
        <f t="shared" si="46"/>
        <v>1343.6000000000001</v>
      </c>
      <c r="G119" s="38">
        <f t="shared" si="47"/>
        <v>1344</v>
      </c>
      <c r="H119" s="38">
        <f t="shared" si="48"/>
        <v>1344</v>
      </c>
      <c r="I119" s="51">
        <f t="shared" si="38"/>
        <v>0.39999999999986358</v>
      </c>
      <c r="J119" s="42">
        <f t="shared" si="49"/>
        <v>1167.5999999999999</v>
      </c>
      <c r="K119" s="59">
        <f t="shared" si="50"/>
        <v>1344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1164.9000000000001</v>
      </c>
      <c r="E120" s="35">
        <f t="shared" si="45"/>
        <v>176.40000000000003</v>
      </c>
      <c r="F120" s="38">
        <f t="shared" si="46"/>
        <v>1341.3000000000002</v>
      </c>
      <c r="G120" s="38">
        <f t="shared" si="47"/>
        <v>1341</v>
      </c>
      <c r="H120" s="38">
        <f t="shared" si="48"/>
        <v>1341</v>
      </c>
      <c r="I120" s="51">
        <f t="shared" si="38"/>
        <v>-0.3000000000001819</v>
      </c>
      <c r="J120" s="42">
        <f t="shared" si="49"/>
        <v>1164.5999999999999</v>
      </c>
      <c r="K120" s="59">
        <f t="shared" si="50"/>
        <v>1341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1175</v>
      </c>
      <c r="E121" s="35">
        <f t="shared" si="45"/>
        <v>176.40000000000003</v>
      </c>
      <c r="F121" s="38">
        <f t="shared" si="46"/>
        <v>1351.4</v>
      </c>
      <c r="G121" s="38">
        <f t="shared" si="47"/>
        <v>1351</v>
      </c>
      <c r="H121" s="38">
        <f t="shared" si="48"/>
        <v>1351</v>
      </c>
      <c r="I121" s="51">
        <f t="shared" si="38"/>
        <v>-0.40000000000009095</v>
      </c>
      <c r="J121" s="42">
        <f t="shared" si="49"/>
        <v>1174.5999999999999</v>
      </c>
      <c r="K121" s="59">
        <f t="shared" si="50"/>
        <v>1351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1178.9000000000001</v>
      </c>
      <c r="E122" s="35">
        <f t="shared" si="45"/>
        <v>176.40000000000003</v>
      </c>
      <c r="F122" s="38">
        <f t="shared" si="46"/>
        <v>1355.3000000000002</v>
      </c>
      <c r="G122" s="38">
        <f t="shared" si="47"/>
        <v>1355</v>
      </c>
      <c r="H122" s="38">
        <f t="shared" si="48"/>
        <v>1355</v>
      </c>
      <c r="I122" s="51">
        <f t="shared" si="38"/>
        <v>-0.3000000000001819</v>
      </c>
      <c r="J122" s="42">
        <f t="shared" si="49"/>
        <v>1178.5999999999999</v>
      </c>
      <c r="K122" s="59">
        <f t="shared" si="50"/>
        <v>1355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1187.5999999999999</v>
      </c>
      <c r="E123" s="35">
        <f t="shared" si="45"/>
        <v>176.40000000000003</v>
      </c>
      <c r="F123" s="38">
        <f t="shared" si="46"/>
        <v>1364</v>
      </c>
      <c r="G123" s="38">
        <f t="shared" si="47"/>
        <v>1364</v>
      </c>
      <c r="H123" s="38">
        <f t="shared" si="48"/>
        <v>1364</v>
      </c>
      <c r="I123" s="51">
        <f t="shared" si="38"/>
        <v>0</v>
      </c>
      <c r="J123" s="42">
        <f t="shared" si="49"/>
        <v>1187.5999999999999</v>
      </c>
      <c r="K123" s="59">
        <f t="shared" si="50"/>
        <v>1364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1139.0999999999999</v>
      </c>
      <c r="E126" s="35">
        <f t="shared" ref="E126:E146" si="52">$E$17</f>
        <v>176.40000000000003</v>
      </c>
      <c r="F126" s="38">
        <f t="shared" ref="F126:F146" si="53">D126+E126</f>
        <v>1315.5</v>
      </c>
      <c r="G126" s="38">
        <f t="shared" ref="G126:G146" si="54">ROUND(((F126*10)+0.4)/10,0)</f>
        <v>1316</v>
      </c>
      <c r="H126" s="38">
        <f t="shared" ref="H126:H146" si="55">IF(FLOOR(G126,1)&lt;1000,FLOOR(G126,1),FLOOR((G126),1))</f>
        <v>1316</v>
      </c>
      <c r="I126" s="51">
        <f t="shared" si="38"/>
        <v>0.5</v>
      </c>
      <c r="J126" s="42">
        <f t="shared" ref="J126:J146" si="56">I126+D126</f>
        <v>1139.5999999999999</v>
      </c>
      <c r="K126" s="59">
        <f t="shared" ref="K126:K146" si="57">H126</f>
        <v>1316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1155</v>
      </c>
      <c r="E127" s="35">
        <f t="shared" si="52"/>
        <v>176.40000000000003</v>
      </c>
      <c r="F127" s="42">
        <f t="shared" si="53"/>
        <v>1331.4</v>
      </c>
      <c r="G127" s="42">
        <f t="shared" si="54"/>
        <v>1331</v>
      </c>
      <c r="H127" s="38">
        <f t="shared" si="55"/>
        <v>1331</v>
      </c>
      <c r="I127" s="51">
        <f>H127-F127</f>
        <v>-0.40000000000009095</v>
      </c>
      <c r="J127" s="42">
        <f t="shared" si="56"/>
        <v>1154.5999999999999</v>
      </c>
      <c r="K127" s="59">
        <f t="shared" si="57"/>
        <v>1331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1172.5</v>
      </c>
      <c r="E128" s="35">
        <f t="shared" si="52"/>
        <v>176.40000000000003</v>
      </c>
      <c r="F128" s="38">
        <f t="shared" si="53"/>
        <v>1348.9</v>
      </c>
      <c r="G128" s="38">
        <f t="shared" si="54"/>
        <v>1349</v>
      </c>
      <c r="H128" s="38">
        <f t="shared" si="55"/>
        <v>1349</v>
      </c>
      <c r="I128" s="51">
        <f t="shared" si="38"/>
        <v>9.9999999999909051E-2</v>
      </c>
      <c r="J128" s="42">
        <f t="shared" si="56"/>
        <v>1172.5999999999999</v>
      </c>
      <c r="K128" s="59">
        <f t="shared" si="57"/>
        <v>1349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1179.3</v>
      </c>
      <c r="E129" s="35">
        <f t="shared" si="52"/>
        <v>176.40000000000003</v>
      </c>
      <c r="F129" s="38">
        <f t="shared" si="53"/>
        <v>1355.7</v>
      </c>
      <c r="G129" s="38">
        <f t="shared" si="54"/>
        <v>1356</v>
      </c>
      <c r="H129" s="38">
        <f t="shared" si="55"/>
        <v>1356</v>
      </c>
      <c r="I129" s="51">
        <f t="shared" si="38"/>
        <v>0.29999999999995453</v>
      </c>
      <c r="J129" s="42">
        <f t="shared" si="56"/>
        <v>1179.5999999999999</v>
      </c>
      <c r="K129" s="59">
        <f t="shared" si="57"/>
        <v>1356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1178</v>
      </c>
      <c r="E130" s="36">
        <f t="shared" si="52"/>
        <v>176.40000000000003</v>
      </c>
      <c r="F130" s="36">
        <f t="shared" si="53"/>
        <v>1354.4</v>
      </c>
      <c r="G130" s="36">
        <f t="shared" si="54"/>
        <v>1354</v>
      </c>
      <c r="H130" s="36">
        <f t="shared" si="55"/>
        <v>1354</v>
      </c>
      <c r="I130" s="53">
        <f t="shared" si="38"/>
        <v>-0.40000000000009095</v>
      </c>
      <c r="J130" s="45">
        <f t="shared" si="56"/>
        <v>1177.5999999999999</v>
      </c>
      <c r="K130" s="62">
        <f t="shared" si="57"/>
        <v>1354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1190.3</v>
      </c>
      <c r="E131" s="35">
        <f t="shared" si="52"/>
        <v>176.40000000000003</v>
      </c>
      <c r="F131" s="38">
        <f t="shared" si="53"/>
        <v>1366.7</v>
      </c>
      <c r="G131" s="38">
        <f t="shared" si="54"/>
        <v>1367</v>
      </c>
      <c r="H131" s="38">
        <f t="shared" si="55"/>
        <v>1367</v>
      </c>
      <c r="I131" s="50">
        <f>H131-F131</f>
        <v>0.29999999999995453</v>
      </c>
      <c r="J131" s="42">
        <f t="shared" si="56"/>
        <v>1190.5999999999999</v>
      </c>
      <c r="K131" s="55">
        <f t="shared" si="57"/>
        <v>1367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1206.4000000000001</v>
      </c>
      <c r="E132" s="35">
        <f t="shared" si="52"/>
        <v>176.40000000000003</v>
      </c>
      <c r="F132" s="38">
        <f t="shared" si="53"/>
        <v>1382.8000000000002</v>
      </c>
      <c r="G132" s="38">
        <f t="shared" si="54"/>
        <v>1383</v>
      </c>
      <c r="H132" s="38">
        <f t="shared" si="55"/>
        <v>1383</v>
      </c>
      <c r="I132" s="50">
        <f t="shared" ref="I132:I146" si="59">H132-F132</f>
        <v>0.1999999999998181</v>
      </c>
      <c r="J132" s="42">
        <f t="shared" si="56"/>
        <v>1206.5999999999999</v>
      </c>
      <c r="K132" s="55">
        <f t="shared" si="57"/>
        <v>1383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1213.4000000000001</v>
      </c>
      <c r="E133" s="35">
        <f t="shared" si="52"/>
        <v>176.40000000000003</v>
      </c>
      <c r="F133" s="38">
        <f t="shared" si="53"/>
        <v>1389.8000000000002</v>
      </c>
      <c r="G133" s="38">
        <f t="shared" si="54"/>
        <v>1390</v>
      </c>
      <c r="H133" s="38">
        <f t="shared" si="55"/>
        <v>1390</v>
      </c>
      <c r="I133" s="50">
        <f t="shared" si="59"/>
        <v>0.1999999999998181</v>
      </c>
      <c r="J133" s="42">
        <f t="shared" si="56"/>
        <v>1213.5999999999999</v>
      </c>
      <c r="K133" s="55">
        <f t="shared" si="57"/>
        <v>1390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1226.8</v>
      </c>
      <c r="E134" s="35">
        <f t="shared" si="52"/>
        <v>176.40000000000003</v>
      </c>
      <c r="F134" s="38">
        <f t="shared" si="53"/>
        <v>1403.2</v>
      </c>
      <c r="G134" s="38">
        <f t="shared" si="54"/>
        <v>1403</v>
      </c>
      <c r="H134" s="38">
        <f t="shared" si="55"/>
        <v>1403</v>
      </c>
      <c r="I134" s="50">
        <f t="shared" si="59"/>
        <v>-0.20000000000004547</v>
      </c>
      <c r="J134" s="42">
        <f t="shared" si="56"/>
        <v>1226.5999999999999</v>
      </c>
      <c r="K134" s="55">
        <f t="shared" si="57"/>
        <v>1403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1242.9000000000001</v>
      </c>
      <c r="E135" s="35">
        <f t="shared" si="52"/>
        <v>176.40000000000003</v>
      </c>
      <c r="F135" s="38">
        <f t="shared" si="53"/>
        <v>1419.3000000000002</v>
      </c>
      <c r="G135" s="38">
        <f t="shared" si="54"/>
        <v>1419</v>
      </c>
      <c r="H135" s="38">
        <f t="shared" si="55"/>
        <v>1419</v>
      </c>
      <c r="I135" s="50">
        <f t="shared" si="59"/>
        <v>-0.3000000000001819</v>
      </c>
      <c r="J135" s="42">
        <f t="shared" si="56"/>
        <v>1242.5999999999999</v>
      </c>
      <c r="K135" s="55">
        <f t="shared" si="57"/>
        <v>1419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1230.7</v>
      </c>
      <c r="E136" s="35">
        <f t="shared" si="52"/>
        <v>176.40000000000003</v>
      </c>
      <c r="F136" s="38">
        <f t="shared" si="53"/>
        <v>1407.1000000000001</v>
      </c>
      <c r="G136" s="38">
        <f t="shared" si="54"/>
        <v>1407</v>
      </c>
      <c r="H136" s="38">
        <f t="shared" si="55"/>
        <v>1407</v>
      </c>
      <c r="I136" s="50">
        <f t="shared" si="59"/>
        <v>-0.10000000000013642</v>
      </c>
      <c r="J136" s="42">
        <f t="shared" si="56"/>
        <v>1230.5999999999999</v>
      </c>
      <c r="K136" s="55">
        <f t="shared" si="57"/>
        <v>1407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1229.3</v>
      </c>
      <c r="E137" s="35">
        <f t="shared" si="52"/>
        <v>176.40000000000003</v>
      </c>
      <c r="F137" s="38">
        <f t="shared" si="53"/>
        <v>1405.7</v>
      </c>
      <c r="G137" s="38">
        <f t="shared" si="54"/>
        <v>1406</v>
      </c>
      <c r="H137" s="38">
        <f t="shared" si="55"/>
        <v>1406</v>
      </c>
      <c r="I137" s="50">
        <f t="shared" si="59"/>
        <v>0.29999999999995453</v>
      </c>
      <c r="J137" s="42">
        <f t="shared" si="56"/>
        <v>1229.5999999999999</v>
      </c>
      <c r="K137" s="55">
        <f t="shared" si="57"/>
        <v>1406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1243.8</v>
      </c>
      <c r="E138" s="35">
        <f t="shared" si="52"/>
        <v>176.40000000000003</v>
      </c>
      <c r="F138" s="38">
        <f t="shared" si="53"/>
        <v>1420.2</v>
      </c>
      <c r="G138" s="38">
        <f t="shared" si="54"/>
        <v>1420</v>
      </c>
      <c r="H138" s="38">
        <f t="shared" si="55"/>
        <v>1420</v>
      </c>
      <c r="I138" s="50">
        <f t="shared" si="59"/>
        <v>-0.20000000000004547</v>
      </c>
      <c r="J138" s="42">
        <f t="shared" si="56"/>
        <v>1243.5999999999999</v>
      </c>
      <c r="K138" s="55">
        <f t="shared" si="57"/>
        <v>1420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1162.5</v>
      </c>
      <c r="E139" s="35">
        <f t="shared" si="52"/>
        <v>176.40000000000003</v>
      </c>
      <c r="F139" s="38">
        <f t="shared" si="53"/>
        <v>1338.9</v>
      </c>
      <c r="G139" s="38">
        <f t="shared" si="54"/>
        <v>1339</v>
      </c>
      <c r="H139" s="38">
        <f t="shared" si="55"/>
        <v>1339</v>
      </c>
      <c r="I139" s="50">
        <f t="shared" si="59"/>
        <v>9.9999999999909051E-2</v>
      </c>
      <c r="J139" s="42">
        <f t="shared" si="56"/>
        <v>1162.5999999999999</v>
      </c>
      <c r="K139" s="55">
        <f t="shared" si="57"/>
        <v>1339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1169.3</v>
      </c>
      <c r="E140" s="35">
        <f t="shared" si="52"/>
        <v>176.40000000000003</v>
      </c>
      <c r="F140" s="38">
        <f t="shared" si="53"/>
        <v>1345.7</v>
      </c>
      <c r="G140" s="38">
        <f t="shared" si="54"/>
        <v>1346</v>
      </c>
      <c r="H140" s="38">
        <f t="shared" si="55"/>
        <v>1346</v>
      </c>
      <c r="I140" s="50">
        <f t="shared" si="59"/>
        <v>0.29999999999995453</v>
      </c>
      <c r="J140" s="42">
        <f t="shared" si="56"/>
        <v>1169.5999999999999</v>
      </c>
      <c r="K140" s="55">
        <f t="shared" si="57"/>
        <v>1346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1180.3</v>
      </c>
      <c r="E141" s="35">
        <f t="shared" si="52"/>
        <v>176.40000000000003</v>
      </c>
      <c r="F141" s="38">
        <f t="shared" si="53"/>
        <v>1356.7</v>
      </c>
      <c r="G141" s="38">
        <f t="shared" si="54"/>
        <v>1357</v>
      </c>
      <c r="H141" s="38">
        <f t="shared" si="55"/>
        <v>1357</v>
      </c>
      <c r="I141" s="50">
        <f t="shared" si="59"/>
        <v>0.29999999999995453</v>
      </c>
      <c r="J141" s="42">
        <f t="shared" si="56"/>
        <v>1180.5999999999999</v>
      </c>
      <c r="K141" s="55">
        <f t="shared" si="57"/>
        <v>1357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1196.4000000000001</v>
      </c>
      <c r="E142" s="35">
        <f t="shared" si="52"/>
        <v>176.40000000000003</v>
      </c>
      <c r="F142" s="38">
        <f t="shared" si="53"/>
        <v>1372.8000000000002</v>
      </c>
      <c r="G142" s="38">
        <f t="shared" si="54"/>
        <v>1373</v>
      </c>
      <c r="H142" s="38">
        <f t="shared" si="55"/>
        <v>1373</v>
      </c>
      <c r="I142" s="50">
        <f t="shared" si="59"/>
        <v>0.1999999999998181</v>
      </c>
      <c r="J142" s="42">
        <f t="shared" si="56"/>
        <v>1196.5999999999999</v>
      </c>
      <c r="K142" s="55">
        <f t="shared" si="57"/>
        <v>1373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1203.4000000000001</v>
      </c>
      <c r="E143" s="35">
        <f t="shared" si="52"/>
        <v>176.40000000000003</v>
      </c>
      <c r="F143" s="38">
        <f t="shared" si="53"/>
        <v>1379.8000000000002</v>
      </c>
      <c r="G143" s="38">
        <f t="shared" si="54"/>
        <v>1380</v>
      </c>
      <c r="H143" s="38">
        <f t="shared" si="55"/>
        <v>1380</v>
      </c>
      <c r="I143" s="50">
        <f t="shared" si="59"/>
        <v>0.1999999999998181</v>
      </c>
      <c r="J143" s="42">
        <f t="shared" si="56"/>
        <v>1203.5999999999999</v>
      </c>
      <c r="K143" s="55">
        <f t="shared" si="57"/>
        <v>1380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1216.8</v>
      </c>
      <c r="E144" s="35">
        <f t="shared" si="52"/>
        <v>176.40000000000003</v>
      </c>
      <c r="F144" s="38">
        <f t="shared" si="53"/>
        <v>1393.2</v>
      </c>
      <c r="G144" s="38">
        <f t="shared" si="54"/>
        <v>1393</v>
      </c>
      <c r="H144" s="38">
        <f t="shared" si="55"/>
        <v>1393</v>
      </c>
      <c r="I144" s="50">
        <f t="shared" si="59"/>
        <v>-0.20000000000004547</v>
      </c>
      <c r="J144" s="42">
        <f t="shared" si="56"/>
        <v>1216.5999999999999</v>
      </c>
      <c r="K144" s="55">
        <f t="shared" si="57"/>
        <v>1393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1232.9000000000001</v>
      </c>
      <c r="E145" s="35">
        <f t="shared" si="52"/>
        <v>176.40000000000003</v>
      </c>
      <c r="F145" s="38">
        <f t="shared" si="53"/>
        <v>1409.3000000000002</v>
      </c>
      <c r="G145" s="38">
        <f t="shared" si="54"/>
        <v>1409</v>
      </c>
      <c r="H145" s="38">
        <f t="shared" si="55"/>
        <v>1409</v>
      </c>
      <c r="I145" s="50">
        <f t="shared" si="59"/>
        <v>-0.3000000000001819</v>
      </c>
      <c r="J145" s="42">
        <f t="shared" si="56"/>
        <v>1232.5999999999999</v>
      </c>
      <c r="K145" s="55">
        <f t="shared" si="57"/>
        <v>1409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1233.8</v>
      </c>
      <c r="E146" s="35">
        <f t="shared" si="52"/>
        <v>176.40000000000003</v>
      </c>
      <c r="F146" s="38">
        <f t="shared" si="53"/>
        <v>1410.2</v>
      </c>
      <c r="G146" s="38">
        <f t="shared" si="54"/>
        <v>1410</v>
      </c>
      <c r="H146" s="38">
        <f t="shared" si="55"/>
        <v>1410</v>
      </c>
      <c r="I146" s="50">
        <f t="shared" si="59"/>
        <v>-0.20000000000004547</v>
      </c>
      <c r="J146" s="42">
        <f t="shared" si="56"/>
        <v>1233.5999999999999</v>
      </c>
      <c r="K146" s="55">
        <f t="shared" si="57"/>
        <v>1410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1127</v>
      </c>
      <c r="C149" s="102">
        <f t="shared" ref="C149:C155" si="61">C70</f>
        <v>60.9</v>
      </c>
      <c r="D149" s="21">
        <f t="shared" ref="D149:D155" si="62">$B$96+C149</f>
        <v>1187.9000000000001</v>
      </c>
      <c r="E149" s="35">
        <f t="shared" ref="E149:E155" si="63">$E$17</f>
        <v>176.40000000000003</v>
      </c>
      <c r="F149" s="38">
        <f t="shared" ref="F149:F155" si="64">D149+E149</f>
        <v>1364.3000000000002</v>
      </c>
      <c r="G149" s="38">
        <f t="shared" ref="G149:G155" si="65">ROUND(((F149*10)+0.4)/10,0)</f>
        <v>1364</v>
      </c>
      <c r="H149" s="38">
        <f t="shared" ref="H149:H155" si="66">IF(FLOOR(G149,1)&lt;1000,FLOOR(G149,1),FLOOR((G149),1))</f>
        <v>1364</v>
      </c>
      <c r="I149" s="51">
        <f t="shared" si="38"/>
        <v>-0.3000000000001819</v>
      </c>
      <c r="J149" s="42">
        <f t="shared" ref="J149:J155" si="67">I149+D149</f>
        <v>1187.5999999999999</v>
      </c>
      <c r="K149" s="59">
        <f t="shared" ref="K149:K155" si="68">H149</f>
        <v>1364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1209.9000000000001</v>
      </c>
      <c r="E150" s="35">
        <f t="shared" si="63"/>
        <v>176.40000000000003</v>
      </c>
      <c r="F150" s="38">
        <f t="shared" si="64"/>
        <v>1386.3000000000002</v>
      </c>
      <c r="G150" s="38">
        <f t="shared" si="65"/>
        <v>1386</v>
      </c>
      <c r="H150" s="38">
        <f t="shared" si="66"/>
        <v>1386</v>
      </c>
      <c r="I150" s="51">
        <f t="shared" si="38"/>
        <v>-0.3000000000001819</v>
      </c>
      <c r="J150" s="42">
        <f t="shared" si="67"/>
        <v>1209.5999999999999</v>
      </c>
      <c r="K150" s="59">
        <f t="shared" si="68"/>
        <v>1386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1221.8</v>
      </c>
      <c r="E151" s="35">
        <f t="shared" si="63"/>
        <v>176.40000000000003</v>
      </c>
      <c r="F151" s="38">
        <f t="shared" si="64"/>
        <v>1398.2</v>
      </c>
      <c r="G151" s="38">
        <f t="shared" si="65"/>
        <v>1398</v>
      </c>
      <c r="H151" s="38">
        <f t="shared" si="66"/>
        <v>1398</v>
      </c>
      <c r="I151" s="51">
        <f t="shared" si="38"/>
        <v>-0.20000000000004547</v>
      </c>
      <c r="J151" s="42">
        <f t="shared" si="67"/>
        <v>1221.5999999999999</v>
      </c>
      <c r="K151" s="59">
        <f t="shared" si="68"/>
        <v>1398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1220.4000000000001</v>
      </c>
      <c r="E152" s="35">
        <f t="shared" si="63"/>
        <v>176.40000000000003</v>
      </c>
      <c r="F152" s="38">
        <f t="shared" si="64"/>
        <v>1396.8000000000002</v>
      </c>
      <c r="G152" s="38">
        <f t="shared" si="65"/>
        <v>1397</v>
      </c>
      <c r="H152" s="38">
        <f t="shared" si="66"/>
        <v>1397</v>
      </c>
      <c r="I152" s="51">
        <f t="shared" si="38"/>
        <v>0.1999999999998181</v>
      </c>
      <c r="J152" s="42">
        <f t="shared" si="67"/>
        <v>1220.5999999999999</v>
      </c>
      <c r="K152" s="59">
        <f t="shared" si="68"/>
        <v>1397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1224.5</v>
      </c>
      <c r="E153" s="35">
        <f t="shared" si="63"/>
        <v>176.40000000000003</v>
      </c>
      <c r="F153" s="38">
        <f t="shared" si="64"/>
        <v>1400.9</v>
      </c>
      <c r="G153" s="38">
        <f t="shared" si="65"/>
        <v>1401</v>
      </c>
      <c r="H153" s="38">
        <f t="shared" si="66"/>
        <v>1401</v>
      </c>
      <c r="I153" s="51">
        <f t="shared" si="38"/>
        <v>9.9999999999909051E-2</v>
      </c>
      <c r="J153" s="42">
        <f t="shared" si="67"/>
        <v>1224.5999999999999</v>
      </c>
      <c r="K153" s="59">
        <f t="shared" si="68"/>
        <v>1401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1224.5</v>
      </c>
      <c r="E154" s="35">
        <f t="shared" si="63"/>
        <v>176.40000000000003</v>
      </c>
      <c r="F154" s="38">
        <f t="shared" si="64"/>
        <v>1400.9</v>
      </c>
      <c r="G154" s="38">
        <f t="shared" si="65"/>
        <v>1401</v>
      </c>
      <c r="H154" s="38">
        <f t="shared" si="66"/>
        <v>1401</v>
      </c>
      <c r="I154" s="51">
        <f t="shared" si="38"/>
        <v>9.9999999999909051E-2</v>
      </c>
      <c r="J154" s="42">
        <f t="shared" si="67"/>
        <v>1224.5999999999999</v>
      </c>
      <c r="K154" s="59">
        <f t="shared" si="68"/>
        <v>1401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1235.3</v>
      </c>
      <c r="E155" s="35">
        <f t="shared" si="63"/>
        <v>176.40000000000003</v>
      </c>
      <c r="F155" s="38">
        <f t="shared" si="64"/>
        <v>1411.7</v>
      </c>
      <c r="G155" s="38">
        <f t="shared" si="65"/>
        <v>1412</v>
      </c>
      <c r="H155" s="38">
        <f t="shared" si="66"/>
        <v>1412</v>
      </c>
      <c r="I155" s="51">
        <f t="shared" si="38"/>
        <v>0.29999999999995453</v>
      </c>
      <c r="J155" s="42">
        <f t="shared" si="67"/>
        <v>1235.5999999999999</v>
      </c>
      <c r="K155" s="59">
        <f t="shared" si="68"/>
        <v>1412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5.7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5.7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4" t="str">
        <f>D8</f>
        <v>PETROL PUMP PRICES BY ZONE IN THE REPUBLIC OF SOUTH AFRICA</v>
      </c>
      <c r="E165" s="424"/>
      <c r="F165" s="424"/>
      <c r="G165" s="424"/>
      <c r="H165" s="424"/>
      <c r="I165" s="424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2" t="s">
        <v>97</v>
      </c>
      <c r="E167" s="423"/>
      <c r="F167" s="423"/>
      <c r="G167" s="223"/>
      <c r="H167" s="424" t="str">
        <f>H10</f>
        <v>EFFECTIVE 01 March 2017</v>
      </c>
      <c r="I167" s="421"/>
      <c r="J167" s="421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1217.6+36-0.2+20-3-14-15-22+31-0-0.2-67-4-5-45+2.5+0.3+0.9-0.5-80-123-93+96+30.5+50+0.4+79+0+47+41-51-74+0.4+4-22+2.2-0.3+0.1-7-3+6-69+30+53+12+52+8-99-18+43+45+2.4-0.6+3.6-0.1-40+48+29-8</f>
        <v>1127</v>
      </c>
      <c r="C174" s="101">
        <f t="shared" ref="C174:C190" si="69">C17</f>
        <v>2.6</v>
      </c>
      <c r="D174" s="20">
        <f t="shared" ref="D174:D190" si="70">$B$174+C174</f>
        <v>1129.5999999999999</v>
      </c>
      <c r="E174" s="39">
        <f t="shared" ref="E174:E190" si="71">$E$17</f>
        <v>176.40000000000003</v>
      </c>
      <c r="F174" s="39">
        <f t="shared" ref="F174:F190" si="72">D174+E174</f>
        <v>1306</v>
      </c>
      <c r="G174" s="39">
        <f t="shared" ref="G174:G190" si="73">ROUND(((F174*10)+0.4)/10,0)</f>
        <v>1306</v>
      </c>
      <c r="H174" s="39">
        <f>IF(FLOOR(G174,1)&lt;1000,FLOOR(G174,1),FLOOR((G174),1))</f>
        <v>1306</v>
      </c>
      <c r="I174" s="374">
        <f t="shared" ref="I174:I233" si="74">H174-F174</f>
        <v>0</v>
      </c>
      <c r="J174" s="39">
        <f t="shared" ref="J174:J190" si="75">I174+D174</f>
        <v>1129.5999999999999</v>
      </c>
      <c r="K174" s="121">
        <f t="shared" ref="K174:K190" si="76">H174</f>
        <v>1306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1134</v>
      </c>
      <c r="E175" s="35">
        <f t="shared" si="71"/>
        <v>176.40000000000003</v>
      </c>
      <c r="F175" s="38">
        <f t="shared" si="72"/>
        <v>1310.4000000000001</v>
      </c>
      <c r="G175" s="38">
        <f t="shared" si="73"/>
        <v>1310</v>
      </c>
      <c r="H175" s="38">
        <f>IF(FLOOR(G175,1)&lt;1000,FLOOR(G175,1),FLOOR((G175),1))</f>
        <v>1310</v>
      </c>
      <c r="I175" s="50">
        <f t="shared" si="74"/>
        <v>-0.40000000000009095</v>
      </c>
      <c r="J175" s="38">
        <f t="shared" si="75"/>
        <v>1133.5999999999999</v>
      </c>
      <c r="K175" s="122">
        <f t="shared" si="76"/>
        <v>1310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1137.8</v>
      </c>
      <c r="E176" s="35">
        <f t="shared" si="71"/>
        <v>176.40000000000003</v>
      </c>
      <c r="F176" s="38">
        <f t="shared" si="72"/>
        <v>1314.2</v>
      </c>
      <c r="G176" s="38">
        <f t="shared" si="73"/>
        <v>1314</v>
      </c>
      <c r="H176" s="38">
        <f t="shared" ref="H176:H190" si="77">IF(FLOOR(G176,1)&lt;1000,FLOOR(G176,1),FLOOR((G176),1))</f>
        <v>1314</v>
      </c>
      <c r="I176" s="50">
        <f t="shared" si="74"/>
        <v>-0.20000000000004547</v>
      </c>
      <c r="J176" s="38">
        <f t="shared" si="75"/>
        <v>1137.5999999999999</v>
      </c>
      <c r="K176" s="122">
        <f t="shared" si="76"/>
        <v>1314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1142.9000000000001</v>
      </c>
      <c r="E177" s="35">
        <f t="shared" si="71"/>
        <v>176.40000000000003</v>
      </c>
      <c r="F177" s="38">
        <f t="shared" si="72"/>
        <v>1319.3000000000002</v>
      </c>
      <c r="G177" s="38">
        <f t="shared" si="73"/>
        <v>1319</v>
      </c>
      <c r="H177" s="38">
        <f t="shared" si="77"/>
        <v>1319</v>
      </c>
      <c r="I177" s="51">
        <f t="shared" si="74"/>
        <v>-0.3000000000001819</v>
      </c>
      <c r="J177" s="42">
        <f t="shared" si="75"/>
        <v>1142.5999999999999</v>
      </c>
      <c r="K177" s="123">
        <f t="shared" si="76"/>
        <v>1319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1150</v>
      </c>
      <c r="E178" s="35">
        <f t="shared" si="71"/>
        <v>176.40000000000003</v>
      </c>
      <c r="F178" s="38">
        <f t="shared" si="72"/>
        <v>1326.4</v>
      </c>
      <c r="G178" s="38">
        <f t="shared" si="73"/>
        <v>1326</v>
      </c>
      <c r="H178" s="38">
        <f t="shared" si="77"/>
        <v>1326</v>
      </c>
      <c r="I178" s="51">
        <f t="shared" si="74"/>
        <v>-0.40000000000009095</v>
      </c>
      <c r="J178" s="42">
        <f t="shared" si="75"/>
        <v>1149.5999999999999</v>
      </c>
      <c r="K178" s="123">
        <f t="shared" si="76"/>
        <v>1326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1160.3</v>
      </c>
      <c r="E179" s="35">
        <f t="shared" si="71"/>
        <v>176.40000000000003</v>
      </c>
      <c r="F179" s="38">
        <f t="shared" si="72"/>
        <v>1336.7</v>
      </c>
      <c r="G179" s="38">
        <f t="shared" si="73"/>
        <v>1337</v>
      </c>
      <c r="H179" s="38">
        <f t="shared" si="77"/>
        <v>1337</v>
      </c>
      <c r="I179" s="51">
        <f t="shared" si="74"/>
        <v>0.29999999999995453</v>
      </c>
      <c r="J179" s="42">
        <f t="shared" si="75"/>
        <v>1160.5999999999999</v>
      </c>
      <c r="K179" s="123">
        <f t="shared" si="76"/>
        <v>1337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1169.5</v>
      </c>
      <c r="E180" s="35">
        <f t="shared" si="71"/>
        <v>176.40000000000003</v>
      </c>
      <c r="F180" s="38">
        <f t="shared" si="72"/>
        <v>1345.9</v>
      </c>
      <c r="G180" s="38">
        <f t="shared" si="73"/>
        <v>1346</v>
      </c>
      <c r="H180" s="38">
        <f t="shared" si="77"/>
        <v>1346</v>
      </c>
      <c r="I180" s="51">
        <f t="shared" si="74"/>
        <v>9.9999999999909051E-2</v>
      </c>
      <c r="J180" s="42">
        <f t="shared" si="75"/>
        <v>1169.5999999999999</v>
      </c>
      <c r="K180" s="123">
        <f t="shared" si="76"/>
        <v>1346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1186.9000000000001</v>
      </c>
      <c r="E181" s="35">
        <f t="shared" si="71"/>
        <v>176.40000000000003</v>
      </c>
      <c r="F181" s="38">
        <f t="shared" si="72"/>
        <v>1363.3000000000002</v>
      </c>
      <c r="G181" s="38">
        <f t="shared" si="73"/>
        <v>1363</v>
      </c>
      <c r="H181" s="38">
        <f t="shared" si="77"/>
        <v>1363</v>
      </c>
      <c r="I181" s="51">
        <f t="shared" si="74"/>
        <v>-0.3000000000001819</v>
      </c>
      <c r="J181" s="42">
        <f t="shared" si="75"/>
        <v>1186.5999999999999</v>
      </c>
      <c r="K181" s="123">
        <f t="shared" si="76"/>
        <v>1363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1205.3</v>
      </c>
      <c r="E182" s="35">
        <f t="shared" si="71"/>
        <v>176.40000000000003</v>
      </c>
      <c r="F182" s="38">
        <f t="shared" si="72"/>
        <v>1381.7</v>
      </c>
      <c r="G182" s="38">
        <f t="shared" si="73"/>
        <v>1382</v>
      </c>
      <c r="H182" s="38">
        <f t="shared" si="77"/>
        <v>1382</v>
      </c>
      <c r="I182" s="51">
        <f t="shared" si="74"/>
        <v>0.29999999999995453</v>
      </c>
      <c r="J182" s="42">
        <f t="shared" si="75"/>
        <v>1205.5999999999999</v>
      </c>
      <c r="K182" s="123">
        <f t="shared" si="76"/>
        <v>1382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1216.8</v>
      </c>
      <c r="E183" s="35">
        <f t="shared" si="71"/>
        <v>176.40000000000003</v>
      </c>
      <c r="F183" s="38">
        <f t="shared" si="72"/>
        <v>1393.2</v>
      </c>
      <c r="G183" s="38">
        <f t="shared" si="73"/>
        <v>1393</v>
      </c>
      <c r="H183" s="38">
        <f t="shared" si="77"/>
        <v>1393</v>
      </c>
      <c r="I183" s="51">
        <f t="shared" si="74"/>
        <v>-0.20000000000004547</v>
      </c>
      <c r="J183" s="42">
        <f t="shared" si="75"/>
        <v>1216.5999999999999</v>
      </c>
      <c r="K183" s="123">
        <f t="shared" si="76"/>
        <v>1393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1222</v>
      </c>
      <c r="E184" s="35">
        <f t="shared" si="71"/>
        <v>176.40000000000003</v>
      </c>
      <c r="F184" s="38">
        <f t="shared" si="72"/>
        <v>1398.4</v>
      </c>
      <c r="G184" s="38">
        <f t="shared" si="73"/>
        <v>1398</v>
      </c>
      <c r="H184" s="38">
        <f t="shared" si="77"/>
        <v>1398</v>
      </c>
      <c r="I184" s="51">
        <f t="shared" si="74"/>
        <v>-0.40000000000009095</v>
      </c>
      <c r="J184" s="42">
        <f t="shared" si="75"/>
        <v>1221.5999999999999</v>
      </c>
      <c r="K184" s="123">
        <f t="shared" si="76"/>
        <v>1398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1223.4000000000001</v>
      </c>
      <c r="E185" s="35">
        <f t="shared" si="71"/>
        <v>176.40000000000003</v>
      </c>
      <c r="F185" s="38">
        <f t="shared" si="72"/>
        <v>1399.8000000000002</v>
      </c>
      <c r="G185" s="38">
        <f t="shared" si="73"/>
        <v>1400</v>
      </c>
      <c r="H185" s="38">
        <f t="shared" si="77"/>
        <v>1400</v>
      </c>
      <c r="I185" s="51">
        <f t="shared" si="74"/>
        <v>0.1999999999998181</v>
      </c>
      <c r="J185" s="42">
        <f t="shared" si="75"/>
        <v>1223.5999999999999</v>
      </c>
      <c r="K185" s="123">
        <f t="shared" si="76"/>
        <v>1400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1219</v>
      </c>
      <c r="E186" s="35">
        <f t="shared" si="71"/>
        <v>176.40000000000003</v>
      </c>
      <c r="F186" s="38">
        <f t="shared" si="72"/>
        <v>1395.4</v>
      </c>
      <c r="G186" s="38">
        <f t="shared" si="73"/>
        <v>1395</v>
      </c>
      <c r="H186" s="38">
        <f t="shared" si="77"/>
        <v>1395</v>
      </c>
      <c r="I186" s="51">
        <f t="shared" si="74"/>
        <v>-0.40000000000009095</v>
      </c>
      <c r="J186" s="42">
        <f t="shared" si="75"/>
        <v>1218.5999999999999</v>
      </c>
      <c r="K186" s="123">
        <f t="shared" si="76"/>
        <v>1395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1235.4000000000001</v>
      </c>
      <c r="E187" s="35">
        <f t="shared" si="71"/>
        <v>176.40000000000003</v>
      </c>
      <c r="F187" s="38">
        <f t="shared" si="72"/>
        <v>1411.8000000000002</v>
      </c>
      <c r="G187" s="38">
        <f t="shared" si="73"/>
        <v>1412</v>
      </c>
      <c r="H187" s="38">
        <f t="shared" si="77"/>
        <v>1412</v>
      </c>
      <c r="I187" s="51">
        <f t="shared" si="74"/>
        <v>0.1999999999998181</v>
      </c>
      <c r="J187" s="42">
        <f t="shared" si="75"/>
        <v>1235.5999999999999</v>
      </c>
      <c r="K187" s="123">
        <f t="shared" si="76"/>
        <v>1412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1242.8</v>
      </c>
      <c r="E188" s="35">
        <f t="shared" si="71"/>
        <v>176.40000000000003</v>
      </c>
      <c r="F188" s="38">
        <f t="shared" si="72"/>
        <v>1419.2</v>
      </c>
      <c r="G188" s="38">
        <f t="shared" si="73"/>
        <v>1419</v>
      </c>
      <c r="H188" s="38">
        <f t="shared" si="77"/>
        <v>1419</v>
      </c>
      <c r="I188" s="51">
        <f t="shared" si="74"/>
        <v>-0.20000000000004547</v>
      </c>
      <c r="J188" s="42">
        <f t="shared" si="75"/>
        <v>1242.5999999999999</v>
      </c>
      <c r="K188" s="123">
        <f t="shared" si="76"/>
        <v>1419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1169.5</v>
      </c>
      <c r="E189" s="35">
        <f t="shared" si="71"/>
        <v>176.40000000000003</v>
      </c>
      <c r="F189" s="38">
        <f t="shared" si="72"/>
        <v>1345.9</v>
      </c>
      <c r="G189" s="38">
        <f t="shared" si="73"/>
        <v>1346</v>
      </c>
      <c r="H189" s="38">
        <f t="shared" si="77"/>
        <v>1346</v>
      </c>
      <c r="I189" s="51">
        <f t="shared" si="74"/>
        <v>9.9999999999909051E-2</v>
      </c>
      <c r="J189" s="42">
        <f t="shared" si="75"/>
        <v>1169.5999999999999</v>
      </c>
      <c r="K189" s="123">
        <f t="shared" si="76"/>
        <v>1346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1242.8</v>
      </c>
      <c r="E190" s="35">
        <f t="shared" si="71"/>
        <v>176.40000000000003</v>
      </c>
      <c r="F190" s="38">
        <f t="shared" si="72"/>
        <v>1419.2</v>
      </c>
      <c r="G190" s="38">
        <f t="shared" si="73"/>
        <v>1419</v>
      </c>
      <c r="H190" s="38">
        <f t="shared" si="77"/>
        <v>1419</v>
      </c>
      <c r="I190" s="51">
        <f t="shared" si="74"/>
        <v>-0.20000000000004547</v>
      </c>
      <c r="J190" s="42">
        <f t="shared" si="75"/>
        <v>1242.5999999999999</v>
      </c>
      <c r="K190" s="123">
        <f t="shared" si="76"/>
        <v>1419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1127</v>
      </c>
      <c r="C193" s="102">
        <f t="shared" ref="C193:C201" si="78">C36</f>
        <v>16.600000000000001</v>
      </c>
      <c r="D193" s="21">
        <f t="shared" ref="D193:D201" si="79">$B$174+C193</f>
        <v>1143.5999999999999</v>
      </c>
      <c r="E193" s="35">
        <f t="shared" ref="E193:E201" si="80">$E$17</f>
        <v>176.40000000000003</v>
      </c>
      <c r="F193" s="38">
        <f t="shared" ref="F193:F201" si="81">D193+E193</f>
        <v>1320</v>
      </c>
      <c r="G193" s="38">
        <f t="shared" ref="G193:G201" si="82">ROUND(((F193*10)+0.4)/10,0)</f>
        <v>1320</v>
      </c>
      <c r="H193" s="38">
        <f t="shared" ref="H193:H201" si="83">IF(FLOOR(G193,1)&lt;1000,FLOOR(G193,1),FLOOR((G193),1))</f>
        <v>1320</v>
      </c>
      <c r="I193" s="51">
        <f t="shared" si="74"/>
        <v>0</v>
      </c>
      <c r="J193" s="42">
        <f t="shared" ref="J193:J201" si="84">I193+D193</f>
        <v>1143.5999999999999</v>
      </c>
      <c r="K193" s="123">
        <f t="shared" ref="K193:K201" si="85">H193</f>
        <v>1320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1153.0999999999999</v>
      </c>
      <c r="E194" s="35">
        <f t="shared" si="80"/>
        <v>176.40000000000003</v>
      </c>
      <c r="F194" s="38">
        <f>D194+E194</f>
        <v>1329.5</v>
      </c>
      <c r="G194" s="38">
        <f>ROUND(((F194*10)+0.4)/10,0)</f>
        <v>1330</v>
      </c>
      <c r="H194" s="38">
        <f t="shared" si="83"/>
        <v>1330</v>
      </c>
      <c r="I194" s="51">
        <f>H194-F194</f>
        <v>0.5</v>
      </c>
      <c r="J194" s="42">
        <f>I194+D194</f>
        <v>1153.5999999999999</v>
      </c>
      <c r="K194" s="123">
        <f>H194</f>
        <v>1330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1147.5999999999999</v>
      </c>
      <c r="E195" s="35">
        <f t="shared" si="80"/>
        <v>176.40000000000003</v>
      </c>
      <c r="F195" s="38">
        <f t="shared" si="81"/>
        <v>1324</v>
      </c>
      <c r="G195" s="38">
        <f t="shared" si="82"/>
        <v>1324</v>
      </c>
      <c r="H195" s="38">
        <f t="shared" si="83"/>
        <v>1324</v>
      </c>
      <c r="I195" s="51">
        <f t="shared" si="74"/>
        <v>0</v>
      </c>
      <c r="J195" s="42">
        <f t="shared" si="84"/>
        <v>1147.5999999999999</v>
      </c>
      <c r="K195" s="123">
        <f t="shared" si="85"/>
        <v>1324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1156.3</v>
      </c>
      <c r="E196" s="35">
        <f t="shared" si="80"/>
        <v>176.40000000000003</v>
      </c>
      <c r="F196" s="38">
        <f t="shared" si="81"/>
        <v>1332.7</v>
      </c>
      <c r="G196" s="38">
        <f t="shared" si="82"/>
        <v>1333</v>
      </c>
      <c r="H196" s="38">
        <f t="shared" si="83"/>
        <v>1333</v>
      </c>
      <c r="I196" s="51">
        <f t="shared" si="74"/>
        <v>0.29999999999995453</v>
      </c>
      <c r="J196" s="42">
        <f t="shared" si="84"/>
        <v>1156.5999999999999</v>
      </c>
      <c r="K196" s="123">
        <f t="shared" si="85"/>
        <v>1333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1167.2</v>
      </c>
      <c r="E197" s="35">
        <f t="shared" si="80"/>
        <v>176.40000000000003</v>
      </c>
      <c r="F197" s="38">
        <f t="shared" si="81"/>
        <v>1343.6000000000001</v>
      </c>
      <c r="G197" s="38">
        <f t="shared" si="82"/>
        <v>1344</v>
      </c>
      <c r="H197" s="38">
        <f t="shared" si="83"/>
        <v>1344</v>
      </c>
      <c r="I197" s="51">
        <f t="shared" si="74"/>
        <v>0.39999999999986358</v>
      </c>
      <c r="J197" s="42">
        <f t="shared" si="84"/>
        <v>1167.5999999999999</v>
      </c>
      <c r="K197" s="123">
        <f t="shared" si="85"/>
        <v>1344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1164.9000000000001</v>
      </c>
      <c r="E198" s="35">
        <f t="shared" si="80"/>
        <v>176.40000000000003</v>
      </c>
      <c r="F198" s="38">
        <f t="shared" si="81"/>
        <v>1341.3000000000002</v>
      </c>
      <c r="G198" s="38">
        <f t="shared" si="82"/>
        <v>1341</v>
      </c>
      <c r="H198" s="38">
        <f t="shared" si="83"/>
        <v>1341</v>
      </c>
      <c r="I198" s="51">
        <f t="shared" si="74"/>
        <v>-0.3000000000001819</v>
      </c>
      <c r="J198" s="42">
        <f t="shared" si="84"/>
        <v>1164.5999999999999</v>
      </c>
      <c r="K198" s="123">
        <f t="shared" si="85"/>
        <v>1341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1175</v>
      </c>
      <c r="E199" s="35">
        <f t="shared" si="80"/>
        <v>176.40000000000003</v>
      </c>
      <c r="F199" s="38">
        <f t="shared" si="81"/>
        <v>1351.4</v>
      </c>
      <c r="G199" s="38">
        <f t="shared" si="82"/>
        <v>1351</v>
      </c>
      <c r="H199" s="38">
        <f t="shared" si="83"/>
        <v>1351</v>
      </c>
      <c r="I199" s="51">
        <f t="shared" si="74"/>
        <v>-0.40000000000009095</v>
      </c>
      <c r="J199" s="42">
        <f t="shared" si="84"/>
        <v>1174.5999999999999</v>
      </c>
      <c r="K199" s="123">
        <f t="shared" si="85"/>
        <v>1351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1178.9000000000001</v>
      </c>
      <c r="E200" s="35">
        <f t="shared" si="80"/>
        <v>176.40000000000003</v>
      </c>
      <c r="F200" s="38">
        <f t="shared" si="81"/>
        <v>1355.3000000000002</v>
      </c>
      <c r="G200" s="38">
        <f t="shared" si="82"/>
        <v>1355</v>
      </c>
      <c r="H200" s="38">
        <f t="shared" si="83"/>
        <v>1355</v>
      </c>
      <c r="I200" s="51">
        <f t="shared" si="74"/>
        <v>-0.3000000000001819</v>
      </c>
      <c r="J200" s="42">
        <f t="shared" si="84"/>
        <v>1178.5999999999999</v>
      </c>
      <c r="K200" s="123">
        <f t="shared" si="85"/>
        <v>1355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1187.5999999999999</v>
      </c>
      <c r="E201" s="35">
        <f t="shared" si="80"/>
        <v>176.40000000000003</v>
      </c>
      <c r="F201" s="38">
        <f t="shared" si="81"/>
        <v>1364</v>
      </c>
      <c r="G201" s="38">
        <f t="shared" si="82"/>
        <v>1364</v>
      </c>
      <c r="H201" s="38">
        <f t="shared" si="83"/>
        <v>1364</v>
      </c>
      <c r="I201" s="51">
        <f t="shared" si="74"/>
        <v>0</v>
      </c>
      <c r="J201" s="42">
        <f t="shared" si="84"/>
        <v>1187.5999999999999</v>
      </c>
      <c r="K201" s="123">
        <f t="shared" si="85"/>
        <v>1364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1139.0999999999999</v>
      </c>
      <c r="E204" s="35">
        <f t="shared" ref="E204:E224" si="88">$E$17</f>
        <v>176.40000000000003</v>
      </c>
      <c r="F204" s="38">
        <f t="shared" ref="F204:F224" si="89">D204+E204</f>
        <v>1315.5</v>
      </c>
      <c r="G204" s="38">
        <f t="shared" ref="G204:G224" si="90">ROUND(((F204*10)+0.4)/10,0)</f>
        <v>1316</v>
      </c>
      <c r="H204" s="38">
        <f t="shared" ref="H204:H224" si="91">IF(FLOOR(G204,1)&lt;1000,FLOOR(G204,1),FLOOR((G204),1))</f>
        <v>1316</v>
      </c>
      <c r="I204" s="51">
        <f t="shared" si="74"/>
        <v>0.5</v>
      </c>
      <c r="J204" s="42">
        <f t="shared" ref="J204:J224" si="92">I204+D204</f>
        <v>1139.5999999999999</v>
      </c>
      <c r="K204" s="123">
        <f t="shared" ref="K204:K224" si="93">H204</f>
        <v>1316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1155</v>
      </c>
      <c r="E205" s="35">
        <f t="shared" si="88"/>
        <v>176.40000000000003</v>
      </c>
      <c r="F205" s="42">
        <f t="shared" si="89"/>
        <v>1331.4</v>
      </c>
      <c r="G205" s="42">
        <f t="shared" si="90"/>
        <v>1331</v>
      </c>
      <c r="H205" s="38">
        <f t="shared" si="91"/>
        <v>1331</v>
      </c>
      <c r="I205" s="51">
        <f t="shared" si="74"/>
        <v>-0.40000000000009095</v>
      </c>
      <c r="J205" s="42">
        <f t="shared" si="92"/>
        <v>1154.5999999999999</v>
      </c>
      <c r="K205" s="123">
        <f t="shared" si="93"/>
        <v>1331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1162.5</v>
      </c>
      <c r="E206" s="35">
        <f t="shared" si="88"/>
        <v>176.40000000000003</v>
      </c>
      <c r="F206" s="38">
        <f t="shared" si="89"/>
        <v>1338.9</v>
      </c>
      <c r="G206" s="38">
        <f t="shared" si="90"/>
        <v>1339</v>
      </c>
      <c r="H206" s="38">
        <f t="shared" si="91"/>
        <v>1339</v>
      </c>
      <c r="I206" s="51">
        <f t="shared" si="74"/>
        <v>9.9999999999909051E-2</v>
      </c>
      <c r="J206" s="42">
        <f t="shared" si="92"/>
        <v>1162.5999999999999</v>
      </c>
      <c r="K206" s="123">
        <f t="shared" si="93"/>
        <v>1339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1169.3</v>
      </c>
      <c r="E207" s="35">
        <f t="shared" si="88"/>
        <v>176.40000000000003</v>
      </c>
      <c r="F207" s="38">
        <f t="shared" si="89"/>
        <v>1345.7</v>
      </c>
      <c r="G207" s="38">
        <f t="shared" si="90"/>
        <v>1346</v>
      </c>
      <c r="H207" s="38">
        <f t="shared" si="91"/>
        <v>1346</v>
      </c>
      <c r="I207" s="51">
        <f t="shared" si="74"/>
        <v>0.29999999999995453</v>
      </c>
      <c r="J207" s="42">
        <f t="shared" si="92"/>
        <v>1169.5999999999999</v>
      </c>
      <c r="K207" s="123">
        <f t="shared" si="93"/>
        <v>1346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1168</v>
      </c>
      <c r="E208" s="36">
        <f t="shared" si="88"/>
        <v>176.40000000000003</v>
      </c>
      <c r="F208" s="36">
        <f t="shared" si="89"/>
        <v>1344.4</v>
      </c>
      <c r="G208" s="36">
        <f t="shared" si="90"/>
        <v>1344</v>
      </c>
      <c r="H208" s="36">
        <f t="shared" si="91"/>
        <v>1344</v>
      </c>
      <c r="I208" s="53">
        <f t="shared" si="74"/>
        <v>-0.40000000000009095</v>
      </c>
      <c r="J208" s="45">
        <f t="shared" si="92"/>
        <v>1167.5999999999999</v>
      </c>
      <c r="K208" s="126">
        <f t="shared" si="93"/>
        <v>1344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1180.3</v>
      </c>
      <c r="E209" s="35">
        <f t="shared" si="88"/>
        <v>176.40000000000003</v>
      </c>
      <c r="F209" s="38">
        <f t="shared" si="89"/>
        <v>1356.7</v>
      </c>
      <c r="G209" s="38">
        <f t="shared" si="90"/>
        <v>1357</v>
      </c>
      <c r="H209" s="38">
        <f t="shared" si="91"/>
        <v>1357</v>
      </c>
      <c r="I209" s="50">
        <f>H209-F209</f>
        <v>0.29999999999995453</v>
      </c>
      <c r="J209" s="42">
        <f t="shared" si="92"/>
        <v>1180.5999999999999</v>
      </c>
      <c r="K209" s="122">
        <f t="shared" si="93"/>
        <v>1357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1196.4000000000001</v>
      </c>
      <c r="E210" s="35">
        <f t="shared" si="88"/>
        <v>176.40000000000003</v>
      </c>
      <c r="F210" s="38">
        <f t="shared" si="89"/>
        <v>1372.8000000000002</v>
      </c>
      <c r="G210" s="38">
        <f t="shared" si="90"/>
        <v>1373</v>
      </c>
      <c r="H210" s="38">
        <f t="shared" si="91"/>
        <v>1373</v>
      </c>
      <c r="I210" s="50">
        <f t="shared" ref="I210:I224" si="94">H210-F210</f>
        <v>0.1999999999998181</v>
      </c>
      <c r="J210" s="42">
        <f t="shared" si="92"/>
        <v>1196.5999999999999</v>
      </c>
      <c r="K210" s="122">
        <f t="shared" si="93"/>
        <v>1373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1203.4000000000001</v>
      </c>
      <c r="E211" s="35">
        <f t="shared" si="88"/>
        <v>176.40000000000003</v>
      </c>
      <c r="F211" s="38">
        <f t="shared" si="89"/>
        <v>1379.8000000000002</v>
      </c>
      <c r="G211" s="38">
        <f t="shared" si="90"/>
        <v>1380</v>
      </c>
      <c r="H211" s="38">
        <f t="shared" si="91"/>
        <v>1380</v>
      </c>
      <c r="I211" s="50">
        <f t="shared" si="94"/>
        <v>0.1999999999998181</v>
      </c>
      <c r="J211" s="42">
        <f t="shared" si="92"/>
        <v>1203.5999999999999</v>
      </c>
      <c r="K211" s="122">
        <f t="shared" si="93"/>
        <v>1380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1216.8</v>
      </c>
      <c r="E212" s="35">
        <f t="shared" si="88"/>
        <v>176.40000000000003</v>
      </c>
      <c r="F212" s="38">
        <f t="shared" si="89"/>
        <v>1393.2</v>
      </c>
      <c r="G212" s="38">
        <f t="shared" si="90"/>
        <v>1393</v>
      </c>
      <c r="H212" s="38">
        <f t="shared" si="91"/>
        <v>1393</v>
      </c>
      <c r="I212" s="50">
        <f t="shared" si="94"/>
        <v>-0.20000000000004547</v>
      </c>
      <c r="J212" s="42">
        <f t="shared" si="92"/>
        <v>1216.5999999999999</v>
      </c>
      <c r="K212" s="122">
        <f t="shared" si="93"/>
        <v>1393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1232.9000000000001</v>
      </c>
      <c r="E213" s="35">
        <f t="shared" si="88"/>
        <v>176.40000000000003</v>
      </c>
      <c r="F213" s="38">
        <f t="shared" si="89"/>
        <v>1409.3000000000002</v>
      </c>
      <c r="G213" s="38">
        <f t="shared" si="90"/>
        <v>1409</v>
      </c>
      <c r="H213" s="38">
        <f t="shared" si="91"/>
        <v>1409</v>
      </c>
      <c r="I213" s="50">
        <f t="shared" si="94"/>
        <v>-0.3000000000001819</v>
      </c>
      <c r="J213" s="42">
        <f t="shared" si="92"/>
        <v>1232.5999999999999</v>
      </c>
      <c r="K213" s="122">
        <f t="shared" si="93"/>
        <v>1409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1220.7</v>
      </c>
      <c r="E214" s="35">
        <f t="shared" si="88"/>
        <v>176.40000000000003</v>
      </c>
      <c r="F214" s="38">
        <f t="shared" si="89"/>
        <v>1397.1000000000001</v>
      </c>
      <c r="G214" s="38">
        <f t="shared" si="90"/>
        <v>1397</v>
      </c>
      <c r="H214" s="38">
        <f t="shared" si="91"/>
        <v>1397</v>
      </c>
      <c r="I214" s="50">
        <f t="shared" si="94"/>
        <v>-0.10000000000013642</v>
      </c>
      <c r="J214" s="42">
        <f t="shared" si="92"/>
        <v>1220.5999999999999</v>
      </c>
      <c r="K214" s="122">
        <f t="shared" si="93"/>
        <v>1397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1219.3</v>
      </c>
      <c r="E215" s="35">
        <f t="shared" si="88"/>
        <v>176.40000000000003</v>
      </c>
      <c r="F215" s="38">
        <f t="shared" si="89"/>
        <v>1395.7</v>
      </c>
      <c r="G215" s="38">
        <f t="shared" si="90"/>
        <v>1396</v>
      </c>
      <c r="H215" s="38">
        <f t="shared" si="91"/>
        <v>1396</v>
      </c>
      <c r="I215" s="50">
        <f t="shared" si="94"/>
        <v>0.29999999999995453</v>
      </c>
      <c r="J215" s="42">
        <f t="shared" si="92"/>
        <v>1219.5999999999999</v>
      </c>
      <c r="K215" s="122">
        <f t="shared" si="93"/>
        <v>1396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1233.8</v>
      </c>
      <c r="E216" s="35">
        <f t="shared" si="88"/>
        <v>176.40000000000003</v>
      </c>
      <c r="F216" s="38">
        <f t="shared" si="89"/>
        <v>1410.2</v>
      </c>
      <c r="G216" s="38">
        <f t="shared" si="90"/>
        <v>1410</v>
      </c>
      <c r="H216" s="38">
        <f t="shared" si="91"/>
        <v>1410</v>
      </c>
      <c r="I216" s="50">
        <f t="shared" si="94"/>
        <v>-0.20000000000004547</v>
      </c>
      <c r="J216" s="42">
        <f t="shared" si="92"/>
        <v>1233.5999999999999</v>
      </c>
      <c r="K216" s="122">
        <f t="shared" si="93"/>
        <v>1410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1162.5</v>
      </c>
      <c r="E217" s="35">
        <f t="shared" si="88"/>
        <v>176.40000000000003</v>
      </c>
      <c r="F217" s="38">
        <f t="shared" si="89"/>
        <v>1338.9</v>
      </c>
      <c r="G217" s="38">
        <f t="shared" si="90"/>
        <v>1339</v>
      </c>
      <c r="H217" s="38">
        <f t="shared" si="91"/>
        <v>1339</v>
      </c>
      <c r="I217" s="50">
        <f t="shared" si="94"/>
        <v>9.9999999999909051E-2</v>
      </c>
      <c r="J217" s="42">
        <f t="shared" si="92"/>
        <v>1162.5999999999999</v>
      </c>
      <c r="K217" s="122">
        <f t="shared" si="93"/>
        <v>1339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1169.3</v>
      </c>
      <c r="E218" s="35">
        <f t="shared" si="88"/>
        <v>176.40000000000003</v>
      </c>
      <c r="F218" s="38">
        <f t="shared" si="89"/>
        <v>1345.7</v>
      </c>
      <c r="G218" s="38">
        <f t="shared" si="90"/>
        <v>1346</v>
      </c>
      <c r="H218" s="38">
        <f t="shared" si="91"/>
        <v>1346</v>
      </c>
      <c r="I218" s="50">
        <f t="shared" si="94"/>
        <v>0.29999999999995453</v>
      </c>
      <c r="J218" s="42">
        <f t="shared" si="92"/>
        <v>1169.5999999999999</v>
      </c>
      <c r="K218" s="122">
        <f t="shared" si="93"/>
        <v>1346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1180.3</v>
      </c>
      <c r="E219" s="35">
        <f t="shared" si="88"/>
        <v>176.40000000000003</v>
      </c>
      <c r="F219" s="38">
        <f t="shared" si="89"/>
        <v>1356.7</v>
      </c>
      <c r="G219" s="38">
        <f t="shared" si="90"/>
        <v>1357</v>
      </c>
      <c r="H219" s="38">
        <f t="shared" si="91"/>
        <v>1357</v>
      </c>
      <c r="I219" s="50">
        <f t="shared" si="94"/>
        <v>0.29999999999995453</v>
      </c>
      <c r="J219" s="42">
        <f t="shared" si="92"/>
        <v>1180.5999999999999</v>
      </c>
      <c r="K219" s="122">
        <f t="shared" si="93"/>
        <v>1357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1196.4000000000001</v>
      </c>
      <c r="E220" s="35">
        <f t="shared" si="88"/>
        <v>176.40000000000003</v>
      </c>
      <c r="F220" s="38">
        <f t="shared" si="89"/>
        <v>1372.8000000000002</v>
      </c>
      <c r="G220" s="38">
        <f t="shared" si="90"/>
        <v>1373</v>
      </c>
      <c r="H220" s="38">
        <f t="shared" si="91"/>
        <v>1373</v>
      </c>
      <c r="I220" s="50">
        <f t="shared" si="94"/>
        <v>0.1999999999998181</v>
      </c>
      <c r="J220" s="42">
        <f t="shared" si="92"/>
        <v>1196.5999999999999</v>
      </c>
      <c r="K220" s="122">
        <f t="shared" si="93"/>
        <v>1373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1203.4000000000001</v>
      </c>
      <c r="E221" s="35">
        <f t="shared" si="88"/>
        <v>176.40000000000003</v>
      </c>
      <c r="F221" s="38">
        <f t="shared" si="89"/>
        <v>1379.8000000000002</v>
      </c>
      <c r="G221" s="38">
        <f t="shared" si="90"/>
        <v>1380</v>
      </c>
      <c r="H221" s="38">
        <f t="shared" si="91"/>
        <v>1380</v>
      </c>
      <c r="I221" s="50">
        <f t="shared" si="94"/>
        <v>0.1999999999998181</v>
      </c>
      <c r="J221" s="42">
        <f t="shared" si="92"/>
        <v>1203.5999999999999</v>
      </c>
      <c r="K221" s="122">
        <f t="shared" si="93"/>
        <v>1380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1216.8</v>
      </c>
      <c r="E222" s="35">
        <f t="shared" si="88"/>
        <v>176.40000000000003</v>
      </c>
      <c r="F222" s="38">
        <f t="shared" si="89"/>
        <v>1393.2</v>
      </c>
      <c r="G222" s="38">
        <f t="shared" si="90"/>
        <v>1393</v>
      </c>
      <c r="H222" s="38">
        <f t="shared" si="91"/>
        <v>1393</v>
      </c>
      <c r="I222" s="50">
        <f t="shared" si="94"/>
        <v>-0.20000000000004547</v>
      </c>
      <c r="J222" s="42">
        <f t="shared" si="92"/>
        <v>1216.5999999999999</v>
      </c>
      <c r="K222" s="122">
        <f t="shared" si="93"/>
        <v>1393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1232.9000000000001</v>
      </c>
      <c r="E223" s="35">
        <f t="shared" si="88"/>
        <v>176.40000000000003</v>
      </c>
      <c r="F223" s="38">
        <f t="shared" si="89"/>
        <v>1409.3000000000002</v>
      </c>
      <c r="G223" s="38">
        <f t="shared" si="90"/>
        <v>1409</v>
      </c>
      <c r="H223" s="38">
        <f t="shared" si="91"/>
        <v>1409</v>
      </c>
      <c r="I223" s="50">
        <f t="shared" si="94"/>
        <v>-0.3000000000001819</v>
      </c>
      <c r="J223" s="42">
        <f t="shared" si="92"/>
        <v>1232.5999999999999</v>
      </c>
      <c r="K223" s="122">
        <f t="shared" si="93"/>
        <v>1409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1233.8</v>
      </c>
      <c r="E224" s="35">
        <f t="shared" si="88"/>
        <v>176.40000000000003</v>
      </c>
      <c r="F224" s="38">
        <f t="shared" si="89"/>
        <v>1410.2</v>
      </c>
      <c r="G224" s="38">
        <f t="shared" si="90"/>
        <v>1410</v>
      </c>
      <c r="H224" s="38">
        <f t="shared" si="91"/>
        <v>1410</v>
      </c>
      <c r="I224" s="50">
        <f t="shared" si="94"/>
        <v>-0.20000000000004547</v>
      </c>
      <c r="J224" s="42">
        <f t="shared" si="92"/>
        <v>1233.5999999999999</v>
      </c>
      <c r="K224" s="122">
        <f t="shared" si="93"/>
        <v>1410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1127</v>
      </c>
      <c r="C227" s="67">
        <f t="shared" ref="C227:C233" si="95">C70</f>
        <v>60.9</v>
      </c>
      <c r="D227" s="21">
        <f t="shared" ref="D227:D233" si="96">$B$174+C227</f>
        <v>1187.9000000000001</v>
      </c>
      <c r="E227" s="35">
        <f t="shared" ref="E227:E233" si="97">$E$17</f>
        <v>176.40000000000003</v>
      </c>
      <c r="F227" s="38">
        <f t="shared" ref="F227:F233" si="98">D227+E227</f>
        <v>1364.3000000000002</v>
      </c>
      <c r="G227" s="38">
        <f t="shared" ref="G227:G233" si="99">ROUND(((F227*10)+0.4)/10,0)</f>
        <v>1364</v>
      </c>
      <c r="H227" s="38">
        <f t="shared" ref="H227:H233" si="100">IF(FLOOR(G227,1)&lt;1000,FLOOR(G227,1),FLOOR((G227),1))</f>
        <v>1364</v>
      </c>
      <c r="I227" s="51">
        <f t="shared" si="74"/>
        <v>-0.3000000000001819</v>
      </c>
      <c r="J227" s="42">
        <f t="shared" ref="J227:J233" si="101">I227+D227</f>
        <v>1187.5999999999999</v>
      </c>
      <c r="K227" s="123">
        <f t="shared" ref="K227:K233" si="102">H227</f>
        <v>1364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1209.9000000000001</v>
      </c>
      <c r="E228" s="35">
        <f t="shared" si="97"/>
        <v>176.40000000000003</v>
      </c>
      <c r="F228" s="38">
        <f t="shared" si="98"/>
        <v>1386.3000000000002</v>
      </c>
      <c r="G228" s="38">
        <f t="shared" si="99"/>
        <v>1386</v>
      </c>
      <c r="H228" s="38">
        <f t="shared" si="100"/>
        <v>1386</v>
      </c>
      <c r="I228" s="51">
        <f t="shared" si="74"/>
        <v>-0.3000000000001819</v>
      </c>
      <c r="J228" s="42">
        <f t="shared" si="101"/>
        <v>1209.5999999999999</v>
      </c>
      <c r="K228" s="123">
        <f t="shared" si="102"/>
        <v>1386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1221.8</v>
      </c>
      <c r="E229" s="35">
        <f t="shared" si="97"/>
        <v>176.40000000000003</v>
      </c>
      <c r="F229" s="38">
        <f t="shared" si="98"/>
        <v>1398.2</v>
      </c>
      <c r="G229" s="38">
        <f t="shared" si="99"/>
        <v>1398</v>
      </c>
      <c r="H229" s="38">
        <f t="shared" si="100"/>
        <v>1398</v>
      </c>
      <c r="I229" s="51">
        <f t="shared" si="74"/>
        <v>-0.20000000000004547</v>
      </c>
      <c r="J229" s="42">
        <f t="shared" si="101"/>
        <v>1221.5999999999999</v>
      </c>
      <c r="K229" s="123">
        <f t="shared" si="102"/>
        <v>1398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1220.4000000000001</v>
      </c>
      <c r="E230" s="35">
        <f t="shared" si="97"/>
        <v>176.40000000000003</v>
      </c>
      <c r="F230" s="38">
        <f t="shared" si="98"/>
        <v>1396.8000000000002</v>
      </c>
      <c r="G230" s="38">
        <f t="shared" si="99"/>
        <v>1397</v>
      </c>
      <c r="H230" s="38">
        <f t="shared" si="100"/>
        <v>1397</v>
      </c>
      <c r="I230" s="51">
        <f t="shared" si="74"/>
        <v>0.1999999999998181</v>
      </c>
      <c r="J230" s="42">
        <f t="shared" si="101"/>
        <v>1220.5999999999999</v>
      </c>
      <c r="K230" s="123">
        <f t="shared" si="102"/>
        <v>1397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1224.5</v>
      </c>
      <c r="E231" s="35">
        <f t="shared" si="97"/>
        <v>176.40000000000003</v>
      </c>
      <c r="F231" s="38">
        <f t="shared" si="98"/>
        <v>1400.9</v>
      </c>
      <c r="G231" s="38">
        <f t="shared" si="99"/>
        <v>1401</v>
      </c>
      <c r="H231" s="38">
        <f t="shared" si="100"/>
        <v>1401</v>
      </c>
      <c r="I231" s="51">
        <f t="shared" si="74"/>
        <v>9.9999999999909051E-2</v>
      </c>
      <c r="J231" s="42">
        <f t="shared" si="101"/>
        <v>1224.5999999999999</v>
      </c>
      <c r="K231" s="123">
        <f t="shared" si="102"/>
        <v>1401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1224.5</v>
      </c>
      <c r="E232" s="35">
        <f t="shared" si="97"/>
        <v>176.40000000000003</v>
      </c>
      <c r="F232" s="38">
        <f t="shared" si="98"/>
        <v>1400.9</v>
      </c>
      <c r="G232" s="38">
        <f t="shared" si="99"/>
        <v>1401</v>
      </c>
      <c r="H232" s="38">
        <f t="shared" si="100"/>
        <v>1401</v>
      </c>
      <c r="I232" s="51">
        <f t="shared" si="74"/>
        <v>9.9999999999909051E-2</v>
      </c>
      <c r="J232" s="42">
        <f t="shared" si="101"/>
        <v>1224.5999999999999</v>
      </c>
      <c r="K232" s="123">
        <f t="shared" si="102"/>
        <v>1401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1235.3</v>
      </c>
      <c r="E233" s="35">
        <f t="shared" si="97"/>
        <v>176.40000000000003</v>
      </c>
      <c r="F233" s="38">
        <f t="shared" si="98"/>
        <v>1411.7</v>
      </c>
      <c r="G233" s="38">
        <f t="shared" si="99"/>
        <v>1412</v>
      </c>
      <c r="H233" s="38">
        <f t="shared" si="100"/>
        <v>1412</v>
      </c>
      <c r="I233" s="51">
        <f t="shared" si="74"/>
        <v>0.29999999999995453</v>
      </c>
      <c r="J233" s="42">
        <f t="shared" si="101"/>
        <v>1235.5999999999999</v>
      </c>
      <c r="K233" s="123">
        <f t="shared" si="102"/>
        <v>1412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5.7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A7" sqref="A7:F7"/>
    </sheetView>
  </sheetViews>
  <sheetFormatPr defaultColWidth="9" defaultRowHeight="15" x14ac:dyDescent="0.2"/>
  <cols>
    <col min="1" max="1" width="15.44140625" style="135" bestFit="1" customWidth="1"/>
    <col min="2" max="2" width="10" style="135" customWidth="1"/>
    <col min="3" max="3" width="35.44140625" style="135" customWidth="1"/>
    <col min="4" max="4" width="7" style="135" customWidth="1"/>
    <col min="5" max="5" width="13.77734375" style="135" customWidth="1"/>
    <col min="6" max="6" width="14" style="135" customWidth="1"/>
    <col min="7" max="16384" width="9" style="135"/>
  </cols>
  <sheetData>
    <row r="1" spans="1:6" ht="16.5" x14ac:dyDescent="0.3">
      <c r="A1" s="426" t="s">
        <v>173</v>
      </c>
      <c r="B1" s="426"/>
      <c r="C1" s="426"/>
      <c r="D1" s="426"/>
      <c r="E1" s="42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42794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7" t="s">
        <v>104</v>
      </c>
      <c r="B7" s="427"/>
      <c r="C7" s="427"/>
      <c r="D7" s="427"/>
      <c r="E7" s="427"/>
      <c r="F7" s="427"/>
    </row>
    <row r="8" spans="1:6" ht="16.5" x14ac:dyDescent="0.3">
      <c r="A8" s="427" t="s">
        <v>105</v>
      </c>
      <c r="B8" s="427"/>
      <c r="C8" s="427"/>
      <c r="D8" s="427"/>
      <c r="E8" s="427"/>
      <c r="F8" s="42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8"/>
      <c r="B10" s="429"/>
      <c r="C10" s="429"/>
      <c r="D10" s="429"/>
      <c r="E10" s="137"/>
      <c r="F10" s="137"/>
    </row>
    <row r="11" spans="1:6" x14ac:dyDescent="0.2">
      <c r="A11" s="430"/>
      <c r="B11" s="429"/>
      <c r="C11" s="429"/>
      <c r="D11" s="429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8"/>
      <c r="B14" s="429"/>
      <c r="C14" s="429"/>
      <c r="D14" s="429"/>
      <c r="E14" s="428"/>
      <c r="F14" s="429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2038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2049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2057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2071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2090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2116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2138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2183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2224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2262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2299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2437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2278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2342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2333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2138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2333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2073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2098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2087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2101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2134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2125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2149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2164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2178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2117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2128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2160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2198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2226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2260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2285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2335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2354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2383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2362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2347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2409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2160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2198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2260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2285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2335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2354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2383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2409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2187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2231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2264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2259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2273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2273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2303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5" t="s">
        <v>192</v>
      </c>
      <c r="C90" s="425"/>
      <c r="D90" s="425"/>
      <c r="E90" s="425"/>
      <c r="F90" s="42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75" zoomScaleNormal="100" workbookViewId="0">
      <selection activeCell="D43" sqref="D43"/>
    </sheetView>
  </sheetViews>
  <sheetFormatPr defaultColWidth="9" defaultRowHeight="15" x14ac:dyDescent="0.2"/>
  <cols>
    <col min="1" max="1" width="15.44140625" style="175" bestFit="1" customWidth="1"/>
    <col min="2" max="2" width="12.44140625" style="175" customWidth="1"/>
    <col min="3" max="5" width="14.6640625" style="175" customWidth="1"/>
    <col min="6" max="6" width="16.21875" style="175" customWidth="1"/>
    <col min="7" max="7" width="15.77734375" style="175" customWidth="1"/>
    <col min="8" max="8" width="13.4414062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 t="s">
        <v>191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2" t="s">
        <v>107</v>
      </c>
      <c r="C35" s="433"/>
      <c r="D35" s="433"/>
      <c r="E35" s="433"/>
      <c r="F35" s="434"/>
      <c r="G35" s="303"/>
      <c r="H35" s="303"/>
      <c r="I35" s="304"/>
      <c r="J35" s="305"/>
    </row>
    <row r="36" spans="1:10" ht="16.5" x14ac:dyDescent="0.25">
      <c r="A36" s="306"/>
      <c r="B36" s="318"/>
      <c r="C36" s="431" t="s">
        <v>108</v>
      </c>
      <c r="D36" s="431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1292</v>
      </c>
      <c r="D38" s="321">
        <f>Petrol!K96</f>
        <v>1306</v>
      </c>
      <c r="E38" s="321">
        <f>C38</f>
        <v>1292</v>
      </c>
      <c r="F38" s="321">
        <f>Petrol!K174</f>
        <v>1306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1296</v>
      </c>
      <c r="D39" s="321">
        <f>Petrol!K97</f>
        <v>1310</v>
      </c>
      <c r="E39" s="321">
        <f t="shared" ref="E39:E62" si="0">C39</f>
        <v>1296</v>
      </c>
      <c r="F39" s="321">
        <f>Petrol!K175</f>
        <v>1310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1300</v>
      </c>
      <c r="D40" s="321">
        <f>Petrol!K98</f>
        <v>1314</v>
      </c>
      <c r="E40" s="321">
        <f t="shared" si="0"/>
        <v>1300</v>
      </c>
      <c r="F40" s="321">
        <f>Petrol!K176</f>
        <v>1314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1305</v>
      </c>
      <c r="D41" s="321">
        <f>Petrol!K99</f>
        <v>1319</v>
      </c>
      <c r="E41" s="321">
        <f t="shared" si="0"/>
        <v>1305</v>
      </c>
      <c r="F41" s="321">
        <f>Petrol!K177</f>
        <v>1319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1312</v>
      </c>
      <c r="D42" s="321">
        <f>Petrol!K100</f>
        <v>1326</v>
      </c>
      <c r="E42" s="321">
        <f t="shared" si="0"/>
        <v>1312</v>
      </c>
      <c r="F42" s="321">
        <f>Petrol!K178</f>
        <v>1326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1323</v>
      </c>
      <c r="D43" s="321">
        <f>Petrol!K101</f>
        <v>1337</v>
      </c>
      <c r="E43" s="321">
        <f t="shared" si="0"/>
        <v>1323</v>
      </c>
      <c r="F43" s="321">
        <f>Petrol!K179</f>
        <v>1337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1332</v>
      </c>
      <c r="D44" s="321">
        <f>Petrol!K102</f>
        <v>1356</v>
      </c>
      <c r="E44" s="321">
        <f t="shared" si="0"/>
        <v>1332</v>
      </c>
      <c r="F44" s="321">
        <f>Petrol!K180</f>
        <v>1346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1349</v>
      </c>
      <c r="D45" s="321">
        <f>Petrol!K103</f>
        <v>1373</v>
      </c>
      <c r="E45" s="321">
        <f t="shared" si="0"/>
        <v>1349</v>
      </c>
      <c r="F45" s="321">
        <f>Petrol!K181</f>
        <v>1363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1368</v>
      </c>
      <c r="D46" s="321">
        <f>Petrol!K104</f>
        <v>1392</v>
      </c>
      <c r="E46" s="321">
        <f t="shared" si="0"/>
        <v>1368</v>
      </c>
      <c r="F46" s="321">
        <f>Petrol!K182</f>
        <v>1382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1379</v>
      </c>
      <c r="D47" s="321">
        <f>Petrol!K105</f>
        <v>1403</v>
      </c>
      <c r="E47" s="321">
        <f t="shared" si="0"/>
        <v>1379</v>
      </c>
      <c r="F47" s="321">
        <f>Petrol!K183</f>
        <v>1393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1384</v>
      </c>
      <c r="D48" s="321">
        <f>Petrol!K106</f>
        <v>1408</v>
      </c>
      <c r="E48" s="321">
        <f t="shared" si="0"/>
        <v>1384</v>
      </c>
      <c r="F48" s="321">
        <f>Petrol!K184</f>
        <v>1398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1386</v>
      </c>
      <c r="D49" s="321">
        <f>Petrol!K107</f>
        <v>1410</v>
      </c>
      <c r="E49" s="321">
        <f t="shared" si="0"/>
        <v>1386</v>
      </c>
      <c r="F49" s="321">
        <f>Petrol!K185</f>
        <v>1400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1381</v>
      </c>
      <c r="D50" s="321">
        <f>Petrol!K108</f>
        <v>1405</v>
      </c>
      <c r="E50" s="321">
        <f t="shared" si="0"/>
        <v>1381</v>
      </c>
      <c r="F50" s="321">
        <f>Petrol!K186</f>
        <v>1395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1398</v>
      </c>
      <c r="D51" s="321">
        <f>Petrol!K109</f>
        <v>1422</v>
      </c>
      <c r="E51" s="321">
        <f t="shared" si="0"/>
        <v>1398</v>
      </c>
      <c r="F51" s="321">
        <f>Petrol!K187</f>
        <v>1412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1405</v>
      </c>
      <c r="D52" s="321">
        <f>Petrol!K110</f>
        <v>1429</v>
      </c>
      <c r="E52" s="321">
        <f t="shared" si="0"/>
        <v>1405</v>
      </c>
      <c r="F52" s="321">
        <f>Petrol!K188</f>
        <v>1419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1332</v>
      </c>
      <c r="D53" s="321">
        <f>Petrol!K111</f>
        <v>1346</v>
      </c>
      <c r="E53" s="321">
        <f t="shared" si="0"/>
        <v>1332</v>
      </c>
      <c r="F53" s="321">
        <f>Petrol!K189</f>
        <v>1346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1405</v>
      </c>
      <c r="D54" s="321">
        <f>Petrol!K112</f>
        <v>1419</v>
      </c>
      <c r="E54" s="321">
        <f t="shared" si="0"/>
        <v>1405</v>
      </c>
      <c r="F54" s="321">
        <f>Petrol!K190</f>
        <v>1419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1306</v>
      </c>
      <c r="D55" s="321">
        <f>Petrol!K115</f>
        <v>1320</v>
      </c>
      <c r="E55" s="321">
        <f t="shared" si="0"/>
        <v>1306</v>
      </c>
      <c r="F55" s="321">
        <f>Petrol!K193</f>
        <v>1320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1316</v>
      </c>
      <c r="D56" s="321">
        <f>Petrol!K116</f>
        <v>1330</v>
      </c>
      <c r="E56" s="321">
        <f t="shared" si="0"/>
        <v>1316</v>
      </c>
      <c r="F56" s="321">
        <f>Petrol!K194</f>
        <v>1330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1310</v>
      </c>
      <c r="D57" s="321">
        <f>Petrol!K117</f>
        <v>1324</v>
      </c>
      <c r="E57" s="321">
        <f t="shared" si="0"/>
        <v>1310</v>
      </c>
      <c r="F57" s="321">
        <f>Petrol!K195</f>
        <v>1324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1319</v>
      </c>
      <c r="D58" s="321">
        <f>Petrol!K118</f>
        <v>1333</v>
      </c>
      <c r="E58" s="321">
        <f t="shared" si="0"/>
        <v>1319</v>
      </c>
      <c r="F58" s="321">
        <f>Petrol!K196</f>
        <v>1333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1330</v>
      </c>
      <c r="D59" s="321">
        <f>Petrol!K119</f>
        <v>1344</v>
      </c>
      <c r="E59" s="321">
        <f t="shared" si="0"/>
        <v>1330</v>
      </c>
      <c r="F59" s="321">
        <f>Petrol!K197</f>
        <v>1344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1327</v>
      </c>
      <c r="D60" s="321">
        <f>Petrol!K120</f>
        <v>1341</v>
      </c>
      <c r="E60" s="321">
        <f t="shared" si="0"/>
        <v>1327</v>
      </c>
      <c r="F60" s="321">
        <f>Petrol!K198</f>
        <v>1341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1337</v>
      </c>
      <c r="D61" s="321">
        <f>Petrol!K121</f>
        <v>1351</v>
      </c>
      <c r="E61" s="321">
        <f t="shared" si="0"/>
        <v>1337</v>
      </c>
      <c r="F61" s="321">
        <f>Petrol!K199</f>
        <v>1351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1341</v>
      </c>
      <c r="D62" s="321">
        <f>Petrol!K122</f>
        <v>1355</v>
      </c>
      <c r="E62" s="321">
        <f t="shared" si="0"/>
        <v>1341</v>
      </c>
      <c r="F62" s="321">
        <f>Petrol!K200</f>
        <v>1355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5" t="s">
        <v>107</v>
      </c>
      <c r="C65" s="435"/>
      <c r="D65" s="435"/>
      <c r="E65" s="435"/>
      <c r="F65" s="435"/>
      <c r="G65" s="303"/>
      <c r="H65" s="303"/>
      <c r="I65" s="304"/>
      <c r="J65" s="305"/>
    </row>
    <row r="66" spans="1:10" ht="16.5" x14ac:dyDescent="0.25">
      <c r="A66" s="306"/>
      <c r="B66" s="318"/>
      <c r="C66" s="431" t="s">
        <v>108</v>
      </c>
      <c r="D66" s="431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1350</v>
      </c>
      <c r="D68" s="321">
        <f>Petrol!K123</f>
        <v>1364</v>
      </c>
      <c r="E68" s="324">
        <f>C68</f>
        <v>1350</v>
      </c>
      <c r="F68" s="323">
        <f>Petrol!K201</f>
        <v>1364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1302</v>
      </c>
      <c r="D69" s="321">
        <f>Petrol!K126</f>
        <v>1316</v>
      </c>
      <c r="E69" s="324">
        <f t="shared" ref="E69:E96" si="1">C69</f>
        <v>1302</v>
      </c>
      <c r="F69" s="323">
        <f>Petrol!K204</f>
        <v>1316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1317</v>
      </c>
      <c r="D70" s="321">
        <f>Petrol!K127</f>
        <v>1331</v>
      </c>
      <c r="E70" s="324">
        <f t="shared" si="1"/>
        <v>1317</v>
      </c>
      <c r="F70" s="323">
        <f>Petrol!K205</f>
        <v>1331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1325</v>
      </c>
      <c r="D71" s="321">
        <f>Petrol!K128</f>
        <v>1349</v>
      </c>
      <c r="E71" s="324">
        <f t="shared" si="1"/>
        <v>1325</v>
      </c>
      <c r="F71" s="323">
        <f>Petrol!K206</f>
        <v>1339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1332</v>
      </c>
      <c r="D72" s="321">
        <f>Petrol!K129</f>
        <v>1356</v>
      </c>
      <c r="E72" s="324">
        <f t="shared" si="1"/>
        <v>1332</v>
      </c>
      <c r="F72" s="323">
        <f>Petrol!K207</f>
        <v>1346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1330</v>
      </c>
      <c r="D73" s="321">
        <f>Petrol!K130</f>
        <v>1354</v>
      </c>
      <c r="E73" s="324">
        <f t="shared" si="1"/>
        <v>1330</v>
      </c>
      <c r="F73" s="323">
        <f>Petrol!K208</f>
        <v>1344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1343</v>
      </c>
      <c r="D74" s="321">
        <f>Petrol!K131</f>
        <v>1367</v>
      </c>
      <c r="E74" s="324">
        <f t="shared" si="1"/>
        <v>1343</v>
      </c>
      <c r="F74" s="323">
        <f>Petrol!K209</f>
        <v>1357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1359</v>
      </c>
      <c r="D75" s="321">
        <f>Petrol!K132</f>
        <v>1383</v>
      </c>
      <c r="E75" s="324">
        <f t="shared" si="1"/>
        <v>1359</v>
      </c>
      <c r="F75" s="323">
        <f>Petrol!K210</f>
        <v>1373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1366</v>
      </c>
      <c r="D76" s="321">
        <f>Petrol!K133</f>
        <v>1390</v>
      </c>
      <c r="E76" s="324">
        <f t="shared" si="1"/>
        <v>1366</v>
      </c>
      <c r="F76" s="323">
        <f>Petrol!K211</f>
        <v>1380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1379</v>
      </c>
      <c r="D77" s="321">
        <f>Petrol!K134</f>
        <v>1403</v>
      </c>
      <c r="E77" s="324">
        <f t="shared" si="1"/>
        <v>1379</v>
      </c>
      <c r="F77" s="323">
        <f>Petrol!K212</f>
        <v>1393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1395</v>
      </c>
      <c r="D78" s="321">
        <f>Petrol!K135</f>
        <v>1419</v>
      </c>
      <c r="E78" s="324">
        <f t="shared" si="1"/>
        <v>1395</v>
      </c>
      <c r="F78" s="323">
        <f>Petrol!K213</f>
        <v>1409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1383</v>
      </c>
      <c r="D79" s="321">
        <f>Petrol!K136</f>
        <v>1407</v>
      </c>
      <c r="E79" s="324">
        <f t="shared" si="1"/>
        <v>1383</v>
      </c>
      <c r="F79" s="323">
        <f>Petrol!K214</f>
        <v>1397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1382</v>
      </c>
      <c r="D80" s="321">
        <f>Petrol!K137</f>
        <v>1406</v>
      </c>
      <c r="E80" s="324">
        <f t="shared" si="1"/>
        <v>1382</v>
      </c>
      <c r="F80" s="323">
        <f>Petrol!K215</f>
        <v>1396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1396</v>
      </c>
      <c r="D81" s="321">
        <f>Petrol!K138</f>
        <v>1420</v>
      </c>
      <c r="E81" s="324">
        <f t="shared" si="1"/>
        <v>1396</v>
      </c>
      <c r="F81" s="323">
        <f>Petrol!K216</f>
        <v>1410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1325</v>
      </c>
      <c r="D82" s="321">
        <f>Petrol!K139</f>
        <v>1339</v>
      </c>
      <c r="E82" s="324">
        <f t="shared" si="1"/>
        <v>1325</v>
      </c>
      <c r="F82" s="323">
        <f>Petrol!K217</f>
        <v>1339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1332</v>
      </c>
      <c r="D83" s="321">
        <f>Petrol!K140</f>
        <v>1346</v>
      </c>
      <c r="E83" s="324">
        <f t="shared" si="1"/>
        <v>1332</v>
      </c>
      <c r="F83" s="323">
        <f>Petrol!K218</f>
        <v>1346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1343</v>
      </c>
      <c r="D84" s="321">
        <f>Petrol!K141</f>
        <v>1357</v>
      </c>
      <c r="E84" s="324">
        <f t="shared" si="1"/>
        <v>1343</v>
      </c>
      <c r="F84" s="323">
        <f>Petrol!K219</f>
        <v>1357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1359</v>
      </c>
      <c r="D85" s="321">
        <f>Petrol!K142</f>
        <v>1373</v>
      </c>
      <c r="E85" s="324">
        <f t="shared" si="1"/>
        <v>1359</v>
      </c>
      <c r="F85" s="323">
        <f>Petrol!K220</f>
        <v>1373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1366</v>
      </c>
      <c r="D86" s="321">
        <f>Petrol!K143</f>
        <v>1380</v>
      </c>
      <c r="E86" s="324">
        <f t="shared" si="1"/>
        <v>1366</v>
      </c>
      <c r="F86" s="323">
        <f>Petrol!K221</f>
        <v>1380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1379</v>
      </c>
      <c r="D87" s="321">
        <f>Petrol!K144</f>
        <v>1393</v>
      </c>
      <c r="E87" s="324">
        <f t="shared" si="1"/>
        <v>1379</v>
      </c>
      <c r="F87" s="323">
        <f>Petrol!K222</f>
        <v>1393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1395</v>
      </c>
      <c r="D88" s="321">
        <f>Petrol!K145</f>
        <v>1409</v>
      </c>
      <c r="E88" s="324">
        <f t="shared" si="1"/>
        <v>1395</v>
      </c>
      <c r="F88" s="323">
        <f>Petrol!K223</f>
        <v>1409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1396</v>
      </c>
      <c r="D89" s="321">
        <f>Petrol!K146</f>
        <v>1410</v>
      </c>
      <c r="E89" s="324">
        <f t="shared" si="1"/>
        <v>1396</v>
      </c>
      <c r="F89" s="323">
        <f>Petrol!K224</f>
        <v>1410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1350</v>
      </c>
      <c r="D90" s="321">
        <f>Petrol!K149</f>
        <v>1364</v>
      </c>
      <c r="E90" s="324">
        <f t="shared" si="1"/>
        <v>1350</v>
      </c>
      <c r="F90" s="323">
        <f>Petrol!K227</f>
        <v>1364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1372</v>
      </c>
      <c r="D91" s="321">
        <f>Petrol!K150</f>
        <v>1386</v>
      </c>
      <c r="E91" s="324">
        <f t="shared" si="1"/>
        <v>1372</v>
      </c>
      <c r="F91" s="323">
        <f>Petrol!K228</f>
        <v>1386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1384</v>
      </c>
      <c r="D92" s="321">
        <f>Petrol!K151</f>
        <v>1398</v>
      </c>
      <c r="E92" s="324">
        <f t="shared" si="1"/>
        <v>1384</v>
      </c>
      <c r="F92" s="323">
        <f>Petrol!K229</f>
        <v>1398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1383</v>
      </c>
      <c r="D93" s="321">
        <f>Petrol!K152</f>
        <v>1397</v>
      </c>
      <c r="E93" s="324">
        <f t="shared" si="1"/>
        <v>1383</v>
      </c>
      <c r="F93" s="323">
        <f>Petrol!K230</f>
        <v>1397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1387</v>
      </c>
      <c r="D94" s="321">
        <f>Petrol!K153</f>
        <v>1401</v>
      </c>
      <c r="E94" s="324">
        <f t="shared" si="1"/>
        <v>1387</v>
      </c>
      <c r="F94" s="323">
        <f>Petrol!K231</f>
        <v>1401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1387</v>
      </c>
      <c r="D95" s="321">
        <f>Petrol!K154</f>
        <v>1401</v>
      </c>
      <c r="E95" s="324">
        <f t="shared" si="1"/>
        <v>1387</v>
      </c>
      <c r="F95" s="323">
        <f>Petrol!K232</f>
        <v>1401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1398</v>
      </c>
      <c r="D96" s="321">
        <f>Petrol!K155</f>
        <v>1412</v>
      </c>
      <c r="E96" s="324">
        <f t="shared" si="1"/>
        <v>1398</v>
      </c>
      <c r="F96" s="323">
        <f>Petrol!K233</f>
        <v>1412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192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2017-01-27T16:23:22Z</cp:lastPrinted>
  <dcterms:created xsi:type="dcterms:W3CDTF">1999-04-30T13:31:58Z</dcterms:created>
  <dcterms:modified xsi:type="dcterms:W3CDTF">2017-02-27T10:05:04Z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