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174" i="1" l="1"/>
  <c r="B96" i="1"/>
  <c r="B17" i="1"/>
  <c r="B92" i="3"/>
  <c r="B16" i="3"/>
  <c r="C15" i="2"/>
  <c r="C76" i="5" l="1"/>
  <c r="C75" i="5"/>
  <c r="C74" i="5"/>
  <c r="C73" i="5"/>
  <c r="C72" i="5"/>
  <c r="C71" i="5"/>
  <c r="C70" i="5"/>
  <c r="C67" i="5"/>
  <c r="C66" i="5"/>
  <c r="C65" i="5"/>
  <c r="C64" i="5"/>
  <c r="C63" i="5"/>
  <c r="C62" i="5"/>
  <c r="C61" i="5"/>
  <c r="C60" i="5"/>
  <c r="C59" i="5"/>
  <c r="C58" i="5"/>
  <c r="C57" i="5"/>
  <c r="C56" i="5"/>
  <c r="C55" i="5"/>
  <c r="C54" i="5"/>
  <c r="C53" i="5"/>
  <c r="C52" i="5"/>
  <c r="C51" i="5"/>
  <c r="C50" i="5"/>
  <c r="C49" i="5"/>
  <c r="C48" i="5"/>
  <c r="C47" i="5"/>
  <c r="C44" i="5"/>
  <c r="C43" i="5"/>
  <c r="C42" i="5"/>
  <c r="C41" i="5"/>
  <c r="C40" i="5"/>
  <c r="C39" i="5"/>
  <c r="C38" i="5"/>
  <c r="C37" i="5"/>
  <c r="C36" i="5"/>
  <c r="K76" i="5"/>
  <c r="K75" i="5"/>
  <c r="K74" i="5"/>
  <c r="K73" i="5"/>
  <c r="K72" i="5"/>
  <c r="K71" i="5"/>
  <c r="K70" i="5"/>
  <c r="K67" i="5"/>
  <c r="K66" i="5"/>
  <c r="K65" i="5"/>
  <c r="K64" i="5"/>
  <c r="K63" i="5"/>
  <c r="K62" i="5"/>
  <c r="K61" i="5"/>
  <c r="K60" i="5"/>
  <c r="K59" i="5"/>
  <c r="K58" i="5"/>
  <c r="K57" i="5"/>
  <c r="K56" i="5"/>
  <c r="K55" i="5"/>
  <c r="K54" i="5"/>
  <c r="K53" i="5"/>
  <c r="K52" i="5"/>
  <c r="K51" i="5"/>
  <c r="K50" i="5"/>
  <c r="K49" i="5"/>
  <c r="K48" i="5"/>
  <c r="K47" i="5"/>
  <c r="K44" i="5"/>
  <c r="K43" i="5"/>
  <c r="K42" i="5"/>
  <c r="K41" i="5"/>
  <c r="K40" i="5"/>
  <c r="K39" i="5"/>
  <c r="K38" i="5"/>
  <c r="K37" i="5"/>
  <c r="K36" i="5"/>
  <c r="J76" i="5"/>
  <c r="J75" i="5"/>
  <c r="J74" i="5"/>
  <c r="J73" i="5"/>
  <c r="J72" i="5"/>
  <c r="J71" i="5"/>
  <c r="J70" i="5"/>
  <c r="J67" i="5"/>
  <c r="J66" i="5"/>
  <c r="J65" i="5"/>
  <c r="J64" i="5"/>
  <c r="J63" i="5"/>
  <c r="J62" i="5"/>
  <c r="J61" i="5"/>
  <c r="J60" i="5"/>
  <c r="J59" i="5"/>
  <c r="J58" i="5"/>
  <c r="J57" i="5"/>
  <c r="J56" i="5"/>
  <c r="J55" i="5"/>
  <c r="J54" i="5"/>
  <c r="J53" i="5"/>
  <c r="J52" i="5"/>
  <c r="J51" i="5"/>
  <c r="J50" i="5"/>
  <c r="J49" i="5"/>
  <c r="J48" i="5"/>
  <c r="J47" i="5"/>
  <c r="J44" i="5"/>
  <c r="J43" i="5"/>
  <c r="J42" i="5"/>
  <c r="J41" i="5"/>
  <c r="J40" i="5"/>
  <c r="J39" i="5"/>
  <c r="J38" i="5"/>
  <c r="J37" i="5"/>
  <c r="J36" i="5"/>
  <c r="C18" i="5"/>
  <c r="C19" i="5"/>
  <c r="C20" i="5"/>
  <c r="C21" i="5"/>
  <c r="C22" i="5"/>
  <c r="C23" i="5"/>
  <c r="C24" i="5"/>
  <c r="C25" i="5"/>
  <c r="C26" i="5"/>
  <c r="C27" i="5"/>
  <c r="C28" i="5"/>
  <c r="C29" i="5"/>
  <c r="C30" i="5"/>
  <c r="C31" i="5"/>
  <c r="C32" i="5"/>
  <c r="C33" i="5"/>
  <c r="K18" i="5"/>
  <c r="K19" i="5"/>
  <c r="K20" i="5"/>
  <c r="K21" i="5"/>
  <c r="K22" i="5"/>
  <c r="K23" i="5"/>
  <c r="K24" i="5"/>
  <c r="K25" i="5"/>
  <c r="K26" i="5"/>
  <c r="K27" i="5"/>
  <c r="K28" i="5"/>
  <c r="K29" i="5"/>
  <c r="K30" i="5"/>
  <c r="K31" i="5"/>
  <c r="K32" i="5"/>
  <c r="K33" i="5"/>
  <c r="J18" i="5"/>
  <c r="J19" i="5"/>
  <c r="J20" i="5"/>
  <c r="J21" i="5"/>
  <c r="J22" i="5"/>
  <c r="J23" i="5"/>
  <c r="J24" i="5"/>
  <c r="J25" i="5"/>
  <c r="J26" i="5"/>
  <c r="J27" i="5"/>
  <c r="J28" i="5"/>
  <c r="J29" i="5"/>
  <c r="J30" i="5"/>
  <c r="J31" i="5"/>
  <c r="J32" i="5"/>
  <c r="J33" i="5"/>
  <c r="C17" i="5"/>
  <c r="J17" i="5"/>
  <c r="G89" i="5"/>
  <c r="B17" i="5" s="1"/>
  <c r="G88" i="5"/>
  <c r="G87" i="5"/>
  <c r="G86" i="5"/>
  <c r="G85" i="5"/>
  <c r="E17" i="1" l="1"/>
  <c r="N56" i="1" l="1"/>
  <c r="N54" i="1"/>
  <c r="N104" i="1"/>
  <c r="N103" i="1"/>
  <c r="F89" i="5" l="1"/>
  <c r="D51" i="5" l="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D17" i="5"/>
  <c r="E17" i="5" s="1"/>
  <c r="F17" i="5" s="1"/>
  <c r="G17" i="5" s="1"/>
  <c r="H17" i="5" s="1"/>
  <c r="H72" i="5" l="1"/>
  <c r="H27" i="5"/>
  <c r="H37" i="5"/>
  <c r="H76" i="5"/>
  <c r="H40" i="5"/>
  <c r="H53" i="5"/>
  <c r="H47" i="5"/>
  <c r="H65" i="5"/>
  <c r="H66" i="5"/>
  <c r="H59" i="5"/>
  <c r="H39" i="5"/>
  <c r="H20" i="5"/>
  <c r="H42" i="5"/>
  <c r="H19" i="5"/>
  <c r="C29" i="6"/>
  <c r="H31" i="5"/>
  <c r="H49" i="5"/>
  <c r="H36" i="5"/>
  <c r="H54" i="5"/>
  <c r="H50" i="5"/>
  <c r="H56" i="5"/>
  <c r="H62" i="5"/>
  <c r="H23" i="5"/>
  <c r="H75" i="5"/>
  <c r="H26" i="5"/>
  <c r="H28" i="5"/>
  <c r="H61" i="5"/>
  <c r="H74" i="5"/>
  <c r="M17" i="5"/>
  <c r="H22" i="5"/>
  <c r="H64" i="5"/>
  <c r="H43" i="5"/>
  <c r="H57" i="5"/>
  <c r="H73" i="5"/>
  <c r="H24" i="5"/>
  <c r="H21" i="5"/>
  <c r="H33" i="5"/>
  <c r="H38" i="5"/>
  <c r="H52" i="5"/>
  <c r="H32" i="5"/>
  <c r="H71" i="5"/>
  <c r="H51" i="5"/>
  <c r="H60" i="5"/>
  <c r="H63" i="5"/>
  <c r="H30" i="5"/>
  <c r="H25" i="5"/>
  <c r="H67" i="5"/>
  <c r="H58" i="5"/>
  <c r="H29" i="5"/>
  <c r="H44" i="5"/>
  <c r="H70" i="5"/>
  <c r="H41" i="5"/>
  <c r="H48" i="5"/>
  <c r="H18" i="5"/>
  <c r="H55" i="5"/>
  <c r="C51" i="6" l="1"/>
  <c r="M41" i="5"/>
  <c r="C71" i="6"/>
  <c r="M58" i="5"/>
  <c r="M63" i="5"/>
  <c r="C76" i="6"/>
  <c r="C44" i="6"/>
  <c r="M32" i="5"/>
  <c r="M21" i="5"/>
  <c r="C33" i="6"/>
  <c r="M43" i="5"/>
  <c r="C53" i="6"/>
  <c r="M74" i="5"/>
  <c r="C85" i="6"/>
  <c r="M75" i="5"/>
  <c r="C86" i="6"/>
  <c r="C63" i="6"/>
  <c r="M50" i="5"/>
  <c r="M31" i="5"/>
  <c r="C43" i="6"/>
  <c r="M20" i="5"/>
  <c r="C32" i="6"/>
  <c r="C78" i="6"/>
  <c r="M65" i="5"/>
  <c r="C87" i="6"/>
  <c r="M76" i="5"/>
  <c r="C68" i="6"/>
  <c r="M55" i="5"/>
  <c r="C81" i="6"/>
  <c r="M70" i="5"/>
  <c r="C80" i="6"/>
  <c r="M67" i="5"/>
  <c r="C73" i="6"/>
  <c r="M60" i="5"/>
  <c r="C65" i="6"/>
  <c r="M52" i="5"/>
  <c r="C36" i="6"/>
  <c r="M24" i="5"/>
  <c r="C77" i="6"/>
  <c r="M64" i="5"/>
  <c r="M61" i="5"/>
  <c r="C74" i="6"/>
  <c r="C35" i="6"/>
  <c r="M23" i="5"/>
  <c r="C67" i="6"/>
  <c r="M54" i="5"/>
  <c r="C49" i="6"/>
  <c r="M39" i="5"/>
  <c r="M47" i="5"/>
  <c r="C60" i="6"/>
  <c r="M37" i="5"/>
  <c r="C47" i="6"/>
  <c r="M18" i="5"/>
  <c r="C30" i="6"/>
  <c r="C59" i="6"/>
  <c r="M44" i="5"/>
  <c r="C37" i="6"/>
  <c r="M25" i="5"/>
  <c r="C64" i="6"/>
  <c r="M51" i="5"/>
  <c r="M38" i="5"/>
  <c r="C48" i="6"/>
  <c r="C84" i="6"/>
  <c r="M73" i="5"/>
  <c r="C34" i="6"/>
  <c r="M22" i="5"/>
  <c r="C40" i="6"/>
  <c r="M28" i="5"/>
  <c r="M62" i="5"/>
  <c r="C75" i="6"/>
  <c r="M36" i="5"/>
  <c r="C46" i="6"/>
  <c r="C31" i="6"/>
  <c r="M19" i="5"/>
  <c r="C72" i="6"/>
  <c r="M59" i="5"/>
  <c r="M53" i="5"/>
  <c r="C66" i="6"/>
  <c r="M27" i="5"/>
  <c r="C39" i="6"/>
  <c r="C61" i="6"/>
  <c r="M48" i="5"/>
  <c r="C41" i="6"/>
  <c r="M29" i="5"/>
  <c r="M30" i="5"/>
  <c r="C42" i="6"/>
  <c r="C82" i="6"/>
  <c r="M71" i="5"/>
  <c r="C45" i="6"/>
  <c r="M33" i="5"/>
  <c r="M57" i="5"/>
  <c r="C70" i="6"/>
  <c r="C38" i="6"/>
  <c r="M26" i="5"/>
  <c r="M56" i="5"/>
  <c r="C69" i="6"/>
  <c r="M49" i="5"/>
  <c r="C62" i="6"/>
  <c r="C52" i="6"/>
  <c r="M42" i="5"/>
  <c r="M66" i="5"/>
  <c r="C79" i="6"/>
  <c r="C50" i="6"/>
  <c r="M40" i="5"/>
  <c r="C83" i="6"/>
  <c r="M72"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<sst xmlns="http://schemas.openxmlformats.org/spreadsheetml/2006/main" count="694" uniqueCount="197">
  <si>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</si>
  <si>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</si>
  <si>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</si>
  <si>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</si>
  <si>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</si>
  <si>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</si>
  <si>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</si>
  <si>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</si>
  <si>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</si>
  <si>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</si>
  <si>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</si>
  <si>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</si>
  <si>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</si>
  <si>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</si>
  <si>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</si>
  <si>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</si>
  <si>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</si>
  <si>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</si>
  <si>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</si>
  <si>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</si>
  <si>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</si>
  <si>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</si>
  <si>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</si>
  <si>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</si>
  <si>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</si>
  <si>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</si>
  <si>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</si>
  <si>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</si>
  <si>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</si>
  <si>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</si>
  <si>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</si>
  <si>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</si>
  <si>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</si>
  <si>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</si>
  <si>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</si>
  <si>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</si>
  <si>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</si>
  <si>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</si>
  <si>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</si>
  <si>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</si>
  <si>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</si>
  <si>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</si>
  <si>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</si>
  <si>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</si>
  <si>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</si>
  <si>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</si>
  <si>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</si>
  <si>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</si>
  <si>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</si>
  <si>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</si>
  <si>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</si>
  <si>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</si>
  <si>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</si>
  <si>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</si>
  <si>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</si>
  <si>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</si>
  <si>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</si>
  <si>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</si>
  <si>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</si>
  <si>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</si>
  <si>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</si>
  <si>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</si>
  <si>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</si>
  <si>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</si>
  <si>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</si>
  <si>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</si>
  <si>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</si>
  <si>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</si>
  <si>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</si>
  <si>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</si>
  <si>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</si>
  <si>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</si>
  <si>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</si>
  <si>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</si>
  <si>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</si>
  <si>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</si>
  <si>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</si>
  <si>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</si>
  <si>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</si>
  <si>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</si>
  <si>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</si>
  <si>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</si>
  <si>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</si>
  <si>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</si>
  <si>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</si>
  <si>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</si>
  <si>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</si>
  <si>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</si>
  <si>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</si>
  <si>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</si>
  <si>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</si>
  <si>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</si>
  <si>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</si>
  <si>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</si>
  <si>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</si>
  <si>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</si>
  <si>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</si>
  <si>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</si>
  <si>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</si>
  <si>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</si>
  <si>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</si>
  <si>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</si>
  <si>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</si>
  <si>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</si>
  <si>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</si>
  <si>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</si>
  <si>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</si>
  <si>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</si>
  <si>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</si>
  <si>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</si>
  <si>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</si>
  <si>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</si>
  <si>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</si>
  <si>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</si>
  <si>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</si>
  <si>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</si>
  <si>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</si>
  <si>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</si>
  <si>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</si>
  <si>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</si>
  <si>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</si>
  <si>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</si>
  <si>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</si>
  <si>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</si>
  <si>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</si>
  <si>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</si>
  <si>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</si>
  <si>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</si>
  <si>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</si>
  <si>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</si>
  <si>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</si>
  <si>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</si>
  <si>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</si>
  <si>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</si>
  <si>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</si>
  <si>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</si>
  <si>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</si>
  <si>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</si>
  <si>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</si>
  <si>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</si>
  <si>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</si>
  <si>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</si>
  <si>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</si>
  <si>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</si>
  <si>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</si>
  <si>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</si>
  <si>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</si>
  <si>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</si>
  <si>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</si>
  <si>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</si>
  <si>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</si>
  <si>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</si>
  <si>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</si>
  <si>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</si>
  <si>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</si>
  <si>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</si>
  <si>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</si>
  <si>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</si>
  <si>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</si>
  <si>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</si>
  <si>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</si>
  <si>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</si>
  <si>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</si>
  <si>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</si>
  <si>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</si>
  <si>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</si>
  <si>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</si>
  <si>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</si>
  <si>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</si>
  <si>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</si>
  <si>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</si>
  <si>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</si>
  <si>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</si>
  <si>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</si>
  <si>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</si>
  <si>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</si>
  <si>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</si>
  <si>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</si>
  <si>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</si>
  <si>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</si>
  <si>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</si>
  <si>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</si>
  <si>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</si>
  <si>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</si>
  <si>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</si>
  <si>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</si>
  <si>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</si>
  <si>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</si>
  <si>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</si>
  <si>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</si>
  <si>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</si>
  <si>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07 FEBRUARY 2018</t>
  </si>
  <si>
    <t>EFFECTIVE 03 FEBRUARY 2018</t>
  </si>
  <si>
    <t>be sold at any place in South Africa is R1056.00 cents per litre,</t>
  </si>
  <si>
    <t>These Regulations will come into operation at 00h01 on 07 February  2018</t>
  </si>
  <si>
    <t>These Regulations will come into operation at 00h01 on 07 February 2018</t>
  </si>
  <si>
    <t xml:space="preserve">Substitution of Regulation NO. R2 of 02 January 2018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</si>
</sst>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4">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07 February</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06</a:t>
          </a:r>
          <a:r>
            <a:rPr lang="en-ZA" sz="1200" b="0" i="0" strike="noStrike" baseline="0">
              <a:solidFill>
                <a:srgbClr val="000000"/>
              </a:solidFill>
              <a:latin typeface="Courier New"/>
              <a:cs typeface="Courier New"/>
            </a:rPr>
            <a:t> March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 of 02</a:t>
          </a:r>
          <a:r>
            <a:rPr lang="en-ZA" sz="1100" b="0" i="0" strike="noStrike" baseline="0">
              <a:solidFill>
                <a:srgbClr val="000000"/>
              </a:solidFill>
              <a:latin typeface="Courier New"/>
              <a:cs typeface="Courier New"/>
            </a:rPr>
            <a:t> January</a:t>
          </a:r>
          <a:r>
            <a:rPr lang="en-ZA" sz="1100" b="0" i="0" strike="noStrike">
              <a:solidFill>
                <a:srgbClr val="000000"/>
              </a:solidFill>
              <a:latin typeface="Courier New"/>
              <a:cs typeface="Courier New"/>
            </a:rPr>
            <a:t> 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No.2</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02</a:t>
          </a:r>
          <a:r>
            <a:rPr lang="en-ZA" sz="1200" b="0" i="0" strike="noStrike" baseline="0">
              <a:solidFill>
                <a:srgbClr val="000000"/>
              </a:solidFill>
              <a:latin typeface="Courier New"/>
              <a:cs typeface="Courier New"/>
            </a:rPr>
            <a:t> January 2</a:t>
          </a:r>
          <a:r>
            <a:rPr lang="en-ZA" sz="1200" b="0" i="0" strike="noStrike">
              <a:solidFill>
                <a:srgbClr val="000000"/>
              </a:solidFill>
              <a:latin typeface="Courier New"/>
              <a:cs typeface="Courier New"/>
            </a:rPr>
            <a:t>018</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1350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H48" sqref="H4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2" t="s">
        <v>165</v>
      </c>
      <c r="B8" s="393"/>
      <c r="C8" s="393"/>
      <c r="D8" s="393"/>
      <c r="E8" s="393"/>
      <c r="F8" s="393"/>
      <c r="G8" s="393"/>
      <c r="H8" s="394"/>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192</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0.14000000000000001</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1593.0394000000001</v>
      </c>
      <c r="C17" s="285">
        <f>K17</f>
        <v>41.1482624</v>
      </c>
      <c r="D17" s="285">
        <f>ROUND(SUM($B$17,C17),3)</f>
        <v>1634.1880000000001</v>
      </c>
      <c r="E17" s="285">
        <f>ROUND(D17+(D17*$E$15),3)</f>
        <v>1879.316</v>
      </c>
      <c r="F17" s="285">
        <f>ROUND(E17+(E17*$F$15),3)</f>
        <v>2142.42</v>
      </c>
      <c r="G17" s="285">
        <f>ROUND(F17,0)</f>
        <v>2142</v>
      </c>
      <c r="H17" s="287">
        <f>G17</f>
        <v>2142</v>
      </c>
      <c r="I17" s="254">
        <v>38.456319999999998</v>
      </c>
      <c r="J17" s="104">
        <f>I17*7%</f>
        <v>2.6919424000000003</v>
      </c>
      <c r="K17" s="219">
        <f>I17+J17</f>
        <v>41.1482624</v>
      </c>
      <c r="L17" s="349">
        <v>1939</v>
      </c>
      <c r="M17" s="337">
        <f>H17-L17</f>
        <v>203</v>
      </c>
      <c r="P17" s="208"/>
      <c r="T17" s="186"/>
    </row>
    <row r="18" spans="1:20" x14ac:dyDescent="0.2">
      <c r="A18" s="3" t="s">
        <v>26</v>
      </c>
      <c r="B18" s="199"/>
      <c r="C18" s="285">
        <f t="shared" ref="C18:C33" si="0">K18</f>
        <v>50.127274400000005</v>
      </c>
      <c r="D18" s="286">
        <f t="shared" ref="D18:D33" si="1">ROUND(SUM($B$17,C18),3)</f>
        <v>1643.1669999999999</v>
      </c>
      <c r="E18" s="286">
        <f t="shared" ref="E18:E33" si="2">ROUND(D18+(D18*$E$15),3)</f>
        <v>1889.6420000000001</v>
      </c>
      <c r="F18" s="286">
        <f t="shared" ref="F18:F32" si="3">ROUND(E18+(E18*$F$15),3)</f>
        <v>2154.192</v>
      </c>
      <c r="G18" s="286">
        <f t="shared" ref="G18:G33" si="4">ROUND(F18,0)</f>
        <v>2154</v>
      </c>
      <c r="H18" s="288">
        <f t="shared" ref="H18:H33" si="5">IF(G18-L18=$H$17-$L$17,G18,IF(G18-L18&lt;$G$17-$L$17,G18+0,IF(G18-L18&gt;$G$17-$L$17,G18-0,FALSE)))</f>
        <v>2154</v>
      </c>
      <c r="I18" s="254">
        <v>46.847920000000002</v>
      </c>
      <c r="J18" s="104">
        <f t="shared" ref="J18:J33" si="6">I18*7%</f>
        <v>3.2793544000000003</v>
      </c>
      <c r="K18" s="219">
        <f t="shared" ref="K18:K33" si="7">I18+J18</f>
        <v>50.127274400000005</v>
      </c>
      <c r="L18" s="350">
        <v>1950</v>
      </c>
      <c r="M18" s="338">
        <f t="shared" ref="M18:M76" si="8">H18-L18</f>
        <v>204</v>
      </c>
      <c r="P18" s="208"/>
      <c r="T18" s="186"/>
    </row>
    <row r="19" spans="1:20" x14ac:dyDescent="0.2">
      <c r="A19" s="3" t="s">
        <v>27</v>
      </c>
      <c r="B19" s="199"/>
      <c r="C19" s="285">
        <f t="shared" si="0"/>
        <v>56.81165</v>
      </c>
      <c r="D19" s="286">
        <f t="shared" si="1"/>
        <v>1649.8510000000001</v>
      </c>
      <c r="E19" s="286">
        <f t="shared" si="2"/>
        <v>1897.329</v>
      </c>
      <c r="F19" s="286">
        <f t="shared" si="3"/>
        <v>2162.9549999999999</v>
      </c>
      <c r="G19" s="286">
        <f t="shared" si="4"/>
        <v>2163</v>
      </c>
      <c r="H19" s="288">
        <f t="shared" si="5"/>
        <v>2163</v>
      </c>
      <c r="I19" s="254">
        <v>53.094999999999999</v>
      </c>
      <c r="J19" s="104">
        <f t="shared" si="6"/>
        <v>3.7166500000000005</v>
      </c>
      <c r="K19" s="219">
        <f t="shared" si="7"/>
        <v>56.81165</v>
      </c>
      <c r="L19" s="350">
        <v>1958</v>
      </c>
      <c r="M19" s="338">
        <f t="shared" si="8"/>
        <v>205</v>
      </c>
      <c r="P19" s="208"/>
      <c r="T19" s="186"/>
    </row>
    <row r="20" spans="1:20" x14ac:dyDescent="0.2">
      <c r="A20" s="3" t="s">
        <v>28</v>
      </c>
      <c r="B20" s="199"/>
      <c r="C20" s="285">
        <f t="shared" si="0"/>
        <v>68.373513599999995</v>
      </c>
      <c r="D20" s="286">
        <f t="shared" si="1"/>
        <v>1661.413</v>
      </c>
      <c r="E20" s="286">
        <f t="shared" si="2"/>
        <v>1910.625</v>
      </c>
      <c r="F20" s="286">
        <f t="shared" si="3"/>
        <v>2178.1129999999998</v>
      </c>
      <c r="G20" s="286">
        <f t="shared" si="4"/>
        <v>2178</v>
      </c>
      <c r="H20" s="288">
        <f t="shared" si="5"/>
        <v>2178</v>
      </c>
      <c r="I20" s="254">
        <v>63.900480000000002</v>
      </c>
      <c r="J20" s="104">
        <f t="shared" si="6"/>
        <v>4.4730336000000008</v>
      </c>
      <c r="K20" s="219">
        <f t="shared" si="7"/>
        <v>68.373513599999995</v>
      </c>
      <c r="L20" s="350">
        <v>1972</v>
      </c>
      <c r="M20" s="338">
        <f t="shared" si="8"/>
        <v>206</v>
      </c>
      <c r="P20" s="208"/>
      <c r="T20" s="186"/>
    </row>
    <row r="21" spans="1:20" x14ac:dyDescent="0.2">
      <c r="A21" s="3" t="s">
        <v>29</v>
      </c>
      <c r="B21" s="199"/>
      <c r="C21" s="285">
        <f t="shared" si="0"/>
        <v>84.014730800000009</v>
      </c>
      <c r="D21" s="286">
        <f t="shared" si="1"/>
        <v>1677.0540000000001</v>
      </c>
      <c r="E21" s="286">
        <f t="shared" si="2"/>
        <v>1928.6120000000001</v>
      </c>
      <c r="F21" s="286">
        <f t="shared" si="3"/>
        <v>2198.6179999999999</v>
      </c>
      <c r="G21" s="286">
        <f t="shared" si="4"/>
        <v>2199</v>
      </c>
      <c r="H21" s="288">
        <f t="shared" si="5"/>
        <v>2199</v>
      </c>
      <c r="I21" s="254">
        <v>78.518440000000012</v>
      </c>
      <c r="J21" s="104">
        <f t="shared" si="6"/>
        <v>5.4962908000000015</v>
      </c>
      <c r="K21" s="219">
        <f t="shared" si="7"/>
        <v>84.014730800000009</v>
      </c>
      <c r="L21" s="350">
        <v>1990</v>
      </c>
      <c r="M21" s="338">
        <f t="shared" si="8"/>
        <v>209</v>
      </c>
      <c r="P21" s="208"/>
      <c r="T21" s="186"/>
    </row>
    <row r="22" spans="1:20" x14ac:dyDescent="0.2">
      <c r="A22" s="3" t="s">
        <v>30</v>
      </c>
      <c r="B22" s="199"/>
      <c r="C22" s="285">
        <f t="shared" si="0"/>
        <v>105.04335520000001</v>
      </c>
      <c r="D22" s="286">
        <f t="shared" si="1"/>
        <v>1698.0830000000001</v>
      </c>
      <c r="E22" s="286">
        <f t="shared" si="2"/>
        <v>1952.7950000000001</v>
      </c>
      <c r="F22" s="286">
        <f t="shared" si="3"/>
        <v>2226.1860000000001</v>
      </c>
      <c r="G22" s="286">
        <f t="shared" si="4"/>
        <v>2226</v>
      </c>
      <c r="H22" s="288">
        <f t="shared" si="5"/>
        <v>2226</v>
      </c>
      <c r="I22" s="254">
        <v>98.171360000000007</v>
      </c>
      <c r="J22" s="104">
        <f t="shared" si="6"/>
        <v>6.8719952000000015</v>
      </c>
      <c r="K22" s="219">
        <f t="shared" si="7"/>
        <v>105.04335520000001</v>
      </c>
      <c r="L22" s="350">
        <v>2015</v>
      </c>
      <c r="M22" s="338">
        <f t="shared" si="8"/>
        <v>211</v>
      </c>
      <c r="P22" s="208"/>
      <c r="T22" s="186"/>
    </row>
    <row r="23" spans="1:20" x14ac:dyDescent="0.2">
      <c r="A23" s="3" t="s">
        <v>31</v>
      </c>
      <c r="B23" s="199"/>
      <c r="C23" s="285">
        <f t="shared" si="0"/>
        <v>122.6799084</v>
      </c>
      <c r="D23" s="286">
        <f t="shared" si="1"/>
        <v>1715.7190000000001</v>
      </c>
      <c r="E23" s="286">
        <f t="shared" si="2"/>
        <v>1973.077</v>
      </c>
      <c r="F23" s="286">
        <f t="shared" si="3"/>
        <v>2249.308</v>
      </c>
      <c r="G23" s="286">
        <f t="shared" si="4"/>
        <v>2249</v>
      </c>
      <c r="H23" s="288">
        <f t="shared" si="5"/>
        <v>2249</v>
      </c>
      <c r="I23" s="254">
        <v>114.65412000000001</v>
      </c>
      <c r="J23" s="104">
        <f t="shared" si="6"/>
        <v>8.0257884000000015</v>
      </c>
      <c r="K23" s="219">
        <f t="shared" si="7"/>
        <v>122.6799084</v>
      </c>
      <c r="L23" s="350">
        <v>2036</v>
      </c>
      <c r="M23" s="338">
        <f t="shared" si="8"/>
        <v>213</v>
      </c>
      <c r="P23" s="208"/>
      <c r="T23" s="186"/>
    </row>
    <row r="24" spans="1:20" x14ac:dyDescent="0.2">
      <c r="A24" s="3" t="s">
        <v>32</v>
      </c>
      <c r="B24" s="199"/>
      <c r="C24" s="285">
        <f t="shared" si="0"/>
        <v>159.56036879999999</v>
      </c>
      <c r="D24" s="286">
        <f t="shared" si="1"/>
        <v>1752.6</v>
      </c>
      <c r="E24" s="286">
        <f t="shared" si="2"/>
        <v>2015.49</v>
      </c>
      <c r="F24" s="286">
        <f t="shared" si="3"/>
        <v>2297.6590000000001</v>
      </c>
      <c r="G24" s="286">
        <f t="shared" si="4"/>
        <v>2298</v>
      </c>
      <c r="H24" s="288">
        <f t="shared" si="5"/>
        <v>2298</v>
      </c>
      <c r="I24" s="254">
        <v>149.12183999999999</v>
      </c>
      <c r="J24" s="104">
        <f t="shared" si="6"/>
        <v>10.4385288</v>
      </c>
      <c r="K24" s="219">
        <f t="shared" si="7"/>
        <v>159.56036879999999</v>
      </c>
      <c r="L24" s="350">
        <v>2079</v>
      </c>
      <c r="M24" s="338">
        <f t="shared" si="8"/>
        <v>219</v>
      </c>
      <c r="P24" s="208"/>
      <c r="T24" s="186"/>
    </row>
    <row r="25" spans="1:20" x14ac:dyDescent="0.2">
      <c r="A25" s="3" t="s">
        <v>33</v>
      </c>
      <c r="B25" s="199"/>
      <c r="C25" s="285">
        <f t="shared" si="0"/>
        <v>193.39239920000003</v>
      </c>
      <c r="D25" s="286">
        <f t="shared" si="1"/>
        <v>1786.432</v>
      </c>
      <c r="E25" s="286">
        <f t="shared" si="2"/>
        <v>2054.3969999999999</v>
      </c>
      <c r="F25" s="286">
        <f t="shared" si="3"/>
        <v>2342.0129999999999</v>
      </c>
      <c r="G25" s="286">
        <f t="shared" si="4"/>
        <v>2342</v>
      </c>
      <c r="H25" s="288">
        <f t="shared" si="5"/>
        <v>2342</v>
      </c>
      <c r="I25" s="254">
        <v>180.74056000000002</v>
      </c>
      <c r="J25" s="104">
        <f t="shared" si="6"/>
        <v>12.651839200000003</v>
      </c>
      <c r="K25" s="219">
        <f t="shared" si="7"/>
        <v>193.39239920000003</v>
      </c>
      <c r="L25" s="350">
        <v>2119</v>
      </c>
      <c r="M25" s="338">
        <f t="shared" si="8"/>
        <v>223</v>
      </c>
      <c r="P25" s="208"/>
      <c r="T25" s="186"/>
    </row>
    <row r="26" spans="1:20" x14ac:dyDescent="0.2">
      <c r="A26" s="3" t="s">
        <v>34</v>
      </c>
      <c r="B26" s="199"/>
      <c r="C26" s="285">
        <f t="shared" si="0"/>
        <v>223.79910280000001</v>
      </c>
      <c r="D26" s="286">
        <f t="shared" si="1"/>
        <v>1816.8389999999999</v>
      </c>
      <c r="E26" s="286">
        <f t="shared" si="2"/>
        <v>2089.3649999999998</v>
      </c>
      <c r="F26" s="286">
        <f t="shared" si="3"/>
        <v>2381.8760000000002</v>
      </c>
      <c r="G26" s="286">
        <f t="shared" si="4"/>
        <v>2382</v>
      </c>
      <c r="H26" s="288">
        <f t="shared" si="5"/>
        <v>2382</v>
      </c>
      <c r="I26" s="254">
        <v>209.15804</v>
      </c>
      <c r="J26" s="104">
        <f t="shared" si="6"/>
        <v>14.641062800000002</v>
      </c>
      <c r="K26" s="219">
        <f t="shared" si="7"/>
        <v>223.79910280000001</v>
      </c>
      <c r="L26" s="350">
        <v>2155</v>
      </c>
      <c r="M26" s="338">
        <f t="shared" si="8"/>
        <v>227</v>
      </c>
      <c r="P26" s="208"/>
      <c r="T26" s="186"/>
    </row>
    <row r="27" spans="1:20" x14ac:dyDescent="0.2">
      <c r="A27" s="3" t="s">
        <v>35</v>
      </c>
      <c r="B27" s="199"/>
      <c r="C27" s="285">
        <f t="shared" si="0"/>
        <v>254.20580639999997</v>
      </c>
      <c r="D27" s="286">
        <f t="shared" si="1"/>
        <v>1847.2449999999999</v>
      </c>
      <c r="E27" s="286">
        <f>ROUND(D27+(D27*$E$15),3)</f>
        <v>2124.3319999999999</v>
      </c>
      <c r="F27" s="286">
        <f t="shared" si="3"/>
        <v>2421.7379999999998</v>
      </c>
      <c r="G27" s="286">
        <f t="shared" si="4"/>
        <v>2422</v>
      </c>
      <c r="H27" s="288">
        <f t="shared" si="5"/>
        <v>2422</v>
      </c>
      <c r="I27" s="254">
        <v>237.57551999999998</v>
      </c>
      <c r="J27" s="104">
        <f t="shared" si="6"/>
        <v>16.630286399999999</v>
      </c>
      <c r="K27" s="219">
        <f t="shared" si="7"/>
        <v>254.20580639999997</v>
      </c>
      <c r="L27" s="350">
        <v>2191</v>
      </c>
      <c r="M27" s="338">
        <f t="shared" si="8"/>
        <v>231</v>
      </c>
      <c r="P27" s="208"/>
      <c r="T27" s="186"/>
    </row>
    <row r="28" spans="1:20" x14ac:dyDescent="0.2">
      <c r="A28" s="3" t="s">
        <v>36</v>
      </c>
      <c r="B28" s="199"/>
      <c r="C28" s="285">
        <f t="shared" si="0"/>
        <v>367.20833520000002</v>
      </c>
      <c r="D28" s="286">
        <f t="shared" si="1"/>
        <v>1960.248</v>
      </c>
      <c r="E28" s="286">
        <f t="shared" si="2"/>
        <v>2254.2849999999999</v>
      </c>
      <c r="F28" s="286">
        <f t="shared" si="3"/>
        <v>2569.8850000000002</v>
      </c>
      <c r="G28" s="286">
        <f t="shared" si="4"/>
        <v>2570</v>
      </c>
      <c r="H28" s="288">
        <f t="shared" si="5"/>
        <v>2570</v>
      </c>
      <c r="I28" s="254">
        <v>343.18536</v>
      </c>
      <c r="J28" s="104">
        <f t="shared" si="6"/>
        <v>24.022975200000001</v>
      </c>
      <c r="K28" s="219">
        <f t="shared" si="7"/>
        <v>367.20833520000002</v>
      </c>
      <c r="L28" s="350">
        <v>2325</v>
      </c>
      <c r="M28" s="338">
        <f t="shared" si="8"/>
        <v>245</v>
      </c>
      <c r="P28" s="208"/>
      <c r="T28" s="186"/>
    </row>
    <row r="29" spans="1:20" x14ac:dyDescent="0.2">
      <c r="A29" s="3" t="s">
        <v>37</v>
      </c>
      <c r="B29" s="199"/>
      <c r="C29" s="285">
        <f t="shared" si="0"/>
        <v>237.05700199999998</v>
      </c>
      <c r="D29" s="286">
        <f t="shared" si="1"/>
        <v>1830.096</v>
      </c>
      <c r="E29" s="286">
        <f t="shared" si="2"/>
        <v>2104.61</v>
      </c>
      <c r="F29" s="286">
        <f t="shared" si="3"/>
        <v>2399.2550000000001</v>
      </c>
      <c r="G29" s="286">
        <f t="shared" si="4"/>
        <v>2399</v>
      </c>
      <c r="H29" s="288">
        <f t="shared" si="5"/>
        <v>2399</v>
      </c>
      <c r="I29" s="254">
        <v>221.54859999999999</v>
      </c>
      <c r="J29" s="104">
        <f t="shared" si="6"/>
        <v>15.508402</v>
      </c>
      <c r="K29" s="219">
        <f t="shared" si="7"/>
        <v>237.05700199999998</v>
      </c>
      <c r="L29" s="350">
        <v>2171</v>
      </c>
      <c r="M29" s="338">
        <f t="shared" si="8"/>
        <v>228</v>
      </c>
      <c r="P29" s="208"/>
      <c r="T29" s="186"/>
    </row>
    <row r="30" spans="1:20" x14ac:dyDescent="0.2">
      <c r="A30" s="3" t="s">
        <v>38</v>
      </c>
      <c r="B30" s="199"/>
      <c r="C30" s="285">
        <f t="shared" si="0"/>
        <v>289.62302039999997</v>
      </c>
      <c r="D30" s="286">
        <f t="shared" si="1"/>
        <v>1882.662</v>
      </c>
      <c r="E30" s="286">
        <f t="shared" si="2"/>
        <v>2165.0610000000001</v>
      </c>
      <c r="F30" s="286">
        <f t="shared" si="3"/>
        <v>2468.17</v>
      </c>
      <c r="G30" s="286">
        <f t="shared" si="4"/>
        <v>2468</v>
      </c>
      <c r="H30" s="288">
        <f t="shared" si="5"/>
        <v>2468</v>
      </c>
      <c r="I30" s="254">
        <v>270.67571999999996</v>
      </c>
      <c r="J30" s="104">
        <f t="shared" si="6"/>
        <v>18.9473004</v>
      </c>
      <c r="K30" s="219">
        <f t="shared" si="7"/>
        <v>289.62302039999997</v>
      </c>
      <c r="L30" s="350">
        <v>2233</v>
      </c>
      <c r="M30" s="338">
        <f t="shared" si="8"/>
        <v>235</v>
      </c>
      <c r="P30" s="208"/>
      <c r="T30" s="186"/>
    </row>
    <row r="31" spans="1:20" x14ac:dyDescent="0.2">
      <c r="A31" s="3" t="s">
        <v>39</v>
      </c>
      <c r="B31" s="199"/>
      <c r="C31" s="285">
        <f t="shared" si="0"/>
        <v>282.173766</v>
      </c>
      <c r="D31" s="286">
        <f t="shared" si="1"/>
        <v>1875.213</v>
      </c>
      <c r="E31" s="286">
        <f t="shared" si="2"/>
        <v>2156.4949999999999</v>
      </c>
      <c r="F31" s="286">
        <f t="shared" si="3"/>
        <v>2458.404</v>
      </c>
      <c r="G31" s="286">
        <f t="shared" si="4"/>
        <v>2458</v>
      </c>
      <c r="H31" s="288">
        <f t="shared" si="5"/>
        <v>2458</v>
      </c>
      <c r="I31" s="254">
        <v>263.71379999999999</v>
      </c>
      <c r="J31" s="104">
        <f t="shared" si="6"/>
        <v>18.459966000000001</v>
      </c>
      <c r="K31" s="219">
        <f t="shared" si="7"/>
        <v>282.173766</v>
      </c>
      <c r="L31" s="350">
        <v>2224</v>
      </c>
      <c r="M31" s="338">
        <f t="shared" si="8"/>
        <v>234</v>
      </c>
      <c r="P31" s="208"/>
      <c r="T31" s="186"/>
    </row>
    <row r="32" spans="1:20" x14ac:dyDescent="0.2">
      <c r="A32" s="7" t="s">
        <v>70</v>
      </c>
      <c r="B32" s="199"/>
      <c r="C32" s="285">
        <f t="shared" si="0"/>
        <v>122.6799084</v>
      </c>
      <c r="D32" s="286">
        <f t="shared" si="1"/>
        <v>1715.7190000000001</v>
      </c>
      <c r="E32" s="286">
        <f t="shared" si="2"/>
        <v>1973.077</v>
      </c>
      <c r="F32" s="286">
        <f t="shared" si="3"/>
        <v>2249.308</v>
      </c>
      <c r="G32" s="286">
        <f t="shared" si="4"/>
        <v>2249</v>
      </c>
      <c r="H32" s="288">
        <f t="shared" si="5"/>
        <v>2249</v>
      </c>
      <c r="I32" s="254">
        <v>114.65412000000001</v>
      </c>
      <c r="J32" s="104">
        <f t="shared" si="6"/>
        <v>8.0257884000000015</v>
      </c>
      <c r="K32" s="219">
        <f t="shared" si="7"/>
        <v>122.6799084</v>
      </c>
      <c r="L32" s="350">
        <v>2036</v>
      </c>
      <c r="M32" s="338">
        <f t="shared" si="8"/>
        <v>213</v>
      </c>
      <c r="P32" s="208"/>
      <c r="T32" s="186"/>
    </row>
    <row r="33" spans="1:51" x14ac:dyDescent="0.2">
      <c r="A33" s="7" t="s">
        <v>71</v>
      </c>
      <c r="B33" s="199"/>
      <c r="C33" s="285">
        <f t="shared" si="0"/>
        <v>282.173766</v>
      </c>
      <c r="D33" s="286">
        <f t="shared" si="1"/>
        <v>1875.213</v>
      </c>
      <c r="E33" s="286">
        <f t="shared" si="2"/>
        <v>2156.4949999999999</v>
      </c>
      <c r="F33" s="286">
        <f>ROUND(E33+(E33*$F$15),3)</f>
        <v>2458.404</v>
      </c>
      <c r="G33" s="286">
        <f t="shared" si="4"/>
        <v>2458</v>
      </c>
      <c r="H33" s="288">
        <f t="shared" si="5"/>
        <v>2458</v>
      </c>
      <c r="I33" s="254">
        <v>263.71379999999999</v>
      </c>
      <c r="J33" s="104">
        <f t="shared" si="6"/>
        <v>18.459966000000001</v>
      </c>
      <c r="K33" s="219">
        <f t="shared" si="7"/>
        <v>282.173766</v>
      </c>
      <c r="L33" s="350">
        <v>2224</v>
      </c>
      <c r="M33" s="338">
        <f t="shared" si="8"/>
        <v>234</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1593.0394000000001</v>
      </c>
      <c r="C36" s="285">
        <f t="shared" ref="C36:C44" si="9">K36</f>
        <v>70.158230799999998</v>
      </c>
      <c r="D36" s="286">
        <f t="shared" ref="D36:D44" si="10">ROUND(SUM($B$17,C36),3)</f>
        <v>1663.1980000000001</v>
      </c>
      <c r="E36" s="286">
        <f t="shared" ref="E36:E44" si="11">ROUND(D36+(D36*$E$15),3)</f>
        <v>1912.6780000000001</v>
      </c>
      <c r="F36" s="286">
        <f t="shared" ref="F36:F44" si="12">ROUND(E36+(E36*$F$15),3)</f>
        <v>2180.453</v>
      </c>
      <c r="G36" s="286">
        <f t="shared" ref="G36:G44" si="13">ROUND(F36,0)</f>
        <v>2180</v>
      </c>
      <c r="H36" s="288">
        <f t="shared" ref="H36:H44" si="14">IF(G36-L36=$H$17-$L$17,G36,IF(G36-L36&lt;$G$17-$L$17,G36+0,IF(G36-L36&gt;$G$17-$L$17,G36-0,FALSE)))</f>
        <v>2180</v>
      </c>
      <c r="I36" s="254">
        <v>65.568439999999995</v>
      </c>
      <c r="J36" s="104">
        <f t="shared" ref="J36:J44" si="15">I36*7%</f>
        <v>4.5897908000000003</v>
      </c>
      <c r="K36" s="219">
        <f t="shared" ref="K36:K44" si="16">I36+J36</f>
        <v>70.158230799999998</v>
      </c>
      <c r="L36" s="350">
        <v>1974</v>
      </c>
      <c r="M36" s="338">
        <f t="shared" si="8"/>
        <v>206</v>
      </c>
      <c r="P36" s="208"/>
      <c r="T36" s="186"/>
    </row>
    <row r="37" spans="1:51" x14ac:dyDescent="0.2">
      <c r="A37" s="3" t="s">
        <v>98</v>
      </c>
      <c r="B37" s="199"/>
      <c r="C37" s="285">
        <f t="shared" si="9"/>
        <v>89.967483200000004</v>
      </c>
      <c r="D37" s="286">
        <f t="shared" si="10"/>
        <v>1683.0070000000001</v>
      </c>
      <c r="E37" s="286">
        <f t="shared" si="11"/>
        <v>1935.4580000000001</v>
      </c>
      <c r="F37" s="286">
        <f t="shared" si="12"/>
        <v>2206.422</v>
      </c>
      <c r="G37" s="286">
        <f t="shared" si="13"/>
        <v>2206</v>
      </c>
      <c r="H37" s="288">
        <f t="shared" si="14"/>
        <v>2206</v>
      </c>
      <c r="I37" s="254">
        <v>84.081760000000003</v>
      </c>
      <c r="J37" s="104">
        <f t="shared" si="15"/>
        <v>5.885723200000001</v>
      </c>
      <c r="K37" s="219">
        <f t="shared" si="16"/>
        <v>89.967483200000004</v>
      </c>
      <c r="L37" s="350">
        <v>1997</v>
      </c>
      <c r="M37" s="338">
        <f t="shared" si="8"/>
        <v>209</v>
      </c>
      <c r="P37" s="208"/>
      <c r="T37" s="186"/>
    </row>
    <row r="38" spans="1:51" x14ac:dyDescent="0.2">
      <c r="A38" s="3" t="s">
        <v>41</v>
      </c>
      <c r="B38" s="199"/>
      <c r="C38" s="285">
        <f t="shared" si="9"/>
        <v>81.57598680000001</v>
      </c>
      <c r="D38" s="286">
        <f t="shared" si="10"/>
        <v>1674.615</v>
      </c>
      <c r="E38" s="286">
        <f t="shared" si="11"/>
        <v>1925.807</v>
      </c>
      <c r="F38" s="286">
        <f t="shared" si="12"/>
        <v>2195.42</v>
      </c>
      <c r="G38" s="286">
        <f t="shared" si="13"/>
        <v>2195</v>
      </c>
      <c r="H38" s="288">
        <f t="shared" si="14"/>
        <v>2195</v>
      </c>
      <c r="I38" s="254">
        <v>76.239240000000009</v>
      </c>
      <c r="J38" s="104">
        <f t="shared" si="15"/>
        <v>5.3367468000000011</v>
      </c>
      <c r="K38" s="219">
        <f t="shared" si="16"/>
        <v>81.57598680000001</v>
      </c>
      <c r="L38" s="350">
        <v>1987</v>
      </c>
      <c r="M38" s="338">
        <f t="shared" si="8"/>
        <v>208</v>
      </c>
      <c r="P38" s="208"/>
      <c r="T38" s="186"/>
    </row>
    <row r="39" spans="1:51" x14ac:dyDescent="0.2">
      <c r="A39" s="3" t="s">
        <v>42</v>
      </c>
      <c r="B39" s="199"/>
      <c r="C39" s="285">
        <f t="shared" si="9"/>
        <v>92.49490879999999</v>
      </c>
      <c r="D39" s="286">
        <f t="shared" si="10"/>
        <v>1685.5340000000001</v>
      </c>
      <c r="E39" s="286">
        <f t="shared" si="11"/>
        <v>1938.364</v>
      </c>
      <c r="F39" s="286">
        <f t="shared" si="12"/>
        <v>2209.7350000000001</v>
      </c>
      <c r="G39" s="286">
        <f t="shared" si="13"/>
        <v>2210</v>
      </c>
      <c r="H39" s="288">
        <f t="shared" si="14"/>
        <v>2210</v>
      </c>
      <c r="I39" s="254">
        <v>86.443839999999994</v>
      </c>
      <c r="J39" s="104">
        <f t="shared" si="15"/>
        <v>6.0510688000000004</v>
      </c>
      <c r="K39" s="219">
        <f t="shared" si="16"/>
        <v>92.49490879999999</v>
      </c>
      <c r="L39" s="350">
        <v>2000</v>
      </c>
      <c r="M39" s="338">
        <f t="shared" si="8"/>
        <v>210</v>
      </c>
      <c r="P39" s="208"/>
      <c r="T39" s="186"/>
    </row>
    <row r="40" spans="1:51" x14ac:dyDescent="0.2">
      <c r="A40" s="3" t="s">
        <v>43</v>
      </c>
      <c r="B40" s="199"/>
      <c r="C40" s="285">
        <f t="shared" si="9"/>
        <v>119.3765188</v>
      </c>
      <c r="D40" s="286">
        <f t="shared" si="10"/>
        <v>1712.4159999999999</v>
      </c>
      <c r="E40" s="286">
        <f t="shared" si="11"/>
        <v>1969.278</v>
      </c>
      <c r="F40" s="286">
        <f t="shared" si="12"/>
        <v>2244.9769999999999</v>
      </c>
      <c r="G40" s="286">
        <f t="shared" si="13"/>
        <v>2245</v>
      </c>
      <c r="H40" s="288">
        <f t="shared" si="14"/>
        <v>2245</v>
      </c>
      <c r="I40" s="254">
        <v>111.56684</v>
      </c>
      <c r="J40" s="104">
        <f t="shared" si="15"/>
        <v>7.8096788000000004</v>
      </c>
      <c r="K40" s="219">
        <f t="shared" si="16"/>
        <v>119.3765188</v>
      </c>
      <c r="L40" s="350">
        <v>2032</v>
      </c>
      <c r="M40" s="338">
        <f t="shared" si="8"/>
        <v>213</v>
      </c>
      <c r="P40" s="208"/>
      <c r="T40" s="186"/>
    </row>
    <row r="41" spans="1:51" x14ac:dyDescent="0.2">
      <c r="A41" s="3" t="s">
        <v>44</v>
      </c>
      <c r="B41" s="199"/>
      <c r="C41" s="285">
        <f t="shared" si="9"/>
        <v>111.9716052</v>
      </c>
      <c r="D41" s="286">
        <f t="shared" si="10"/>
        <v>1705.011</v>
      </c>
      <c r="E41" s="286">
        <f t="shared" si="11"/>
        <v>1960.7629999999999</v>
      </c>
      <c r="F41" s="286">
        <f t="shared" si="12"/>
        <v>2235.27</v>
      </c>
      <c r="G41" s="286">
        <f t="shared" si="13"/>
        <v>2235</v>
      </c>
      <c r="H41" s="288">
        <f t="shared" si="14"/>
        <v>2235</v>
      </c>
      <c r="I41" s="254">
        <v>104.64636</v>
      </c>
      <c r="J41" s="104">
        <f t="shared" si="15"/>
        <v>7.3252452000000012</v>
      </c>
      <c r="K41" s="219">
        <f t="shared" si="16"/>
        <v>111.9716052</v>
      </c>
      <c r="L41" s="350">
        <v>2023</v>
      </c>
      <c r="M41" s="338">
        <f t="shared" si="8"/>
        <v>212</v>
      </c>
      <c r="P41" s="208"/>
      <c r="T41" s="186"/>
    </row>
    <row r="42" spans="1:51" x14ac:dyDescent="0.2">
      <c r="A42" s="3" t="s">
        <v>45</v>
      </c>
      <c r="B42" s="199"/>
      <c r="C42" s="285">
        <f t="shared" si="9"/>
        <v>132.19101000000001</v>
      </c>
      <c r="D42" s="286">
        <f t="shared" si="10"/>
        <v>1725.23</v>
      </c>
      <c r="E42" s="286">
        <f t="shared" si="11"/>
        <v>1984.0150000000001</v>
      </c>
      <c r="F42" s="286">
        <f t="shared" si="12"/>
        <v>2261.777</v>
      </c>
      <c r="G42" s="286">
        <f t="shared" si="13"/>
        <v>2262</v>
      </c>
      <c r="H42" s="288">
        <f t="shared" si="14"/>
        <v>2262</v>
      </c>
      <c r="I42" s="254">
        <v>123.54300000000001</v>
      </c>
      <c r="J42" s="104">
        <f t="shared" si="15"/>
        <v>8.6480100000000011</v>
      </c>
      <c r="K42" s="219">
        <f t="shared" si="16"/>
        <v>132.19101000000001</v>
      </c>
      <c r="L42" s="350">
        <v>2047</v>
      </c>
      <c r="M42" s="338">
        <f t="shared" si="8"/>
        <v>215</v>
      </c>
      <c r="P42" s="208"/>
      <c r="T42" s="186"/>
    </row>
    <row r="43" spans="1:51" x14ac:dyDescent="0.2">
      <c r="A43" s="3" t="s">
        <v>46</v>
      </c>
      <c r="B43" s="199"/>
      <c r="C43" s="285">
        <f t="shared" si="9"/>
        <v>144.10760000000002</v>
      </c>
      <c r="D43" s="286">
        <f t="shared" si="10"/>
        <v>1737.1469999999999</v>
      </c>
      <c r="E43" s="286">
        <f t="shared" si="11"/>
        <v>1997.7190000000001</v>
      </c>
      <c r="F43" s="286">
        <f t="shared" si="12"/>
        <v>2277.4</v>
      </c>
      <c r="G43" s="286">
        <f t="shared" si="13"/>
        <v>2277</v>
      </c>
      <c r="H43" s="288">
        <f t="shared" si="14"/>
        <v>2277</v>
      </c>
      <c r="I43" s="254">
        <v>134.68</v>
      </c>
      <c r="J43" s="104">
        <f t="shared" si="15"/>
        <v>9.4276000000000018</v>
      </c>
      <c r="K43" s="219">
        <f t="shared" si="16"/>
        <v>144.10760000000002</v>
      </c>
      <c r="L43" s="350">
        <v>2061</v>
      </c>
      <c r="M43" s="338">
        <f t="shared" si="8"/>
        <v>216</v>
      </c>
      <c r="P43" s="208"/>
      <c r="T43" s="186"/>
    </row>
    <row r="44" spans="1:51" x14ac:dyDescent="0.2">
      <c r="A44" s="3" t="s">
        <v>47</v>
      </c>
      <c r="B44" s="199"/>
      <c r="C44" s="285">
        <f t="shared" si="9"/>
        <v>155.63620800000001</v>
      </c>
      <c r="D44" s="286">
        <f t="shared" si="10"/>
        <v>1748.6759999999999</v>
      </c>
      <c r="E44" s="286">
        <f t="shared" si="11"/>
        <v>2010.9770000000001</v>
      </c>
      <c r="F44" s="286">
        <f t="shared" si="12"/>
        <v>2292.5140000000001</v>
      </c>
      <c r="G44" s="286">
        <f t="shared" si="13"/>
        <v>2293</v>
      </c>
      <c r="H44" s="288">
        <f t="shared" si="14"/>
        <v>2293</v>
      </c>
      <c r="I44" s="254">
        <v>145.45440000000002</v>
      </c>
      <c r="J44" s="104">
        <f t="shared" si="15"/>
        <v>10.181808000000002</v>
      </c>
      <c r="K44" s="219">
        <f t="shared" si="16"/>
        <v>155.63620800000001</v>
      </c>
      <c r="L44" s="350">
        <v>2075</v>
      </c>
      <c r="M44" s="338">
        <f t="shared" si="8"/>
        <v>218</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1698.5260000000001</v>
      </c>
      <c r="E47" s="286">
        <f t="shared" ref="E47:E67" si="19">ROUND(D47+(D47*$E$15),3)</f>
        <v>1953.3050000000001</v>
      </c>
      <c r="F47" s="286">
        <f t="shared" ref="F47:F67" si="20">ROUND(E47+(E47*$F$15),3)</f>
        <v>2226.768</v>
      </c>
      <c r="G47" s="286">
        <f t="shared" ref="G47:G67" si="21">ROUND(F47,0)</f>
        <v>2227</v>
      </c>
      <c r="H47" s="288">
        <f t="shared" ref="H47:H52" si="22">IF(G47-L47=$H$17-$L$17,G47,IF(G47-L47&lt;$G$17-$L$17,G47+0,IF(G47-L47&gt;$G$17-$L$17,G47-0,FALSE)))</f>
        <v>2227</v>
      </c>
      <c r="I47" s="360">
        <v>98.585759999999993</v>
      </c>
      <c r="J47" s="104">
        <f t="shared" ref="J47:J67" si="23">I47*7%</f>
        <v>6.9010031999999999</v>
      </c>
      <c r="K47" s="219">
        <f t="shared" ref="K47:K67" si="24">I47+J47</f>
        <v>105.4867632</v>
      </c>
      <c r="L47" s="350">
        <v>2016</v>
      </c>
      <c r="M47" s="338">
        <f t="shared" si="8"/>
        <v>211</v>
      </c>
      <c r="P47" s="208"/>
      <c r="T47" s="186"/>
    </row>
    <row r="48" spans="1:51" x14ac:dyDescent="0.2">
      <c r="A48" s="3" t="s">
        <v>49</v>
      </c>
      <c r="B48" s="199"/>
      <c r="C48" s="285">
        <f t="shared" si="17"/>
        <v>115.11980199999999</v>
      </c>
      <c r="D48" s="286">
        <f t="shared" si="18"/>
        <v>1708.1590000000001</v>
      </c>
      <c r="E48" s="286">
        <f t="shared" si="19"/>
        <v>1964.383</v>
      </c>
      <c r="F48" s="286">
        <f t="shared" si="20"/>
        <v>2239.3969999999999</v>
      </c>
      <c r="G48" s="286">
        <f t="shared" si="21"/>
        <v>2239</v>
      </c>
      <c r="H48" s="288">
        <f t="shared" si="22"/>
        <v>2239</v>
      </c>
      <c r="I48" s="360">
        <v>107.5886</v>
      </c>
      <c r="J48" s="104">
        <f t="shared" si="23"/>
        <v>7.5312020000000004</v>
      </c>
      <c r="K48" s="219">
        <f t="shared" si="24"/>
        <v>115.11980199999999</v>
      </c>
      <c r="L48" s="350">
        <v>2027</v>
      </c>
      <c r="M48" s="338">
        <f t="shared" si="8"/>
        <v>212</v>
      </c>
      <c r="P48" s="208"/>
      <c r="T48" s="186"/>
    </row>
    <row r="49" spans="1:51" x14ac:dyDescent="0.2">
      <c r="A49" s="3" t="s">
        <v>50</v>
      </c>
      <c r="B49" s="199"/>
      <c r="C49" s="285">
        <f t="shared" si="17"/>
        <v>141.2365332</v>
      </c>
      <c r="D49" s="286">
        <f t="shared" si="18"/>
        <v>1734.2760000000001</v>
      </c>
      <c r="E49" s="286">
        <f t="shared" si="19"/>
        <v>1994.4169999999999</v>
      </c>
      <c r="F49" s="286">
        <f t="shared" si="20"/>
        <v>2273.6350000000002</v>
      </c>
      <c r="G49" s="286">
        <f t="shared" si="21"/>
        <v>2274</v>
      </c>
      <c r="H49" s="288">
        <f t="shared" si="22"/>
        <v>2274</v>
      </c>
      <c r="I49" s="360">
        <v>131.99675999999999</v>
      </c>
      <c r="J49" s="104">
        <f t="shared" si="23"/>
        <v>9.2397732000000001</v>
      </c>
      <c r="K49" s="219">
        <f t="shared" si="24"/>
        <v>141.2365332</v>
      </c>
      <c r="L49" s="350">
        <v>2058</v>
      </c>
      <c r="M49" s="338">
        <f t="shared" si="8"/>
        <v>216</v>
      </c>
      <c r="P49" s="208"/>
      <c r="T49" s="186"/>
    </row>
    <row r="50" spans="1:51" s="229" customFormat="1" x14ac:dyDescent="0.2">
      <c r="A50" s="6" t="s">
        <v>51</v>
      </c>
      <c r="B50" s="228"/>
      <c r="C50" s="285">
        <f t="shared" si="17"/>
        <v>172.0533892</v>
      </c>
      <c r="D50" s="286">
        <f t="shared" si="18"/>
        <v>1765.0930000000001</v>
      </c>
      <c r="E50" s="286">
        <f t="shared" si="19"/>
        <v>2029.857</v>
      </c>
      <c r="F50" s="286">
        <f t="shared" si="20"/>
        <v>2314.0369999999998</v>
      </c>
      <c r="G50" s="286">
        <f t="shared" si="21"/>
        <v>2314</v>
      </c>
      <c r="H50" s="288">
        <f t="shared" si="22"/>
        <v>2314</v>
      </c>
      <c r="I50" s="360">
        <v>160.79756</v>
      </c>
      <c r="J50" s="104">
        <f t="shared" si="23"/>
        <v>11.255829200000001</v>
      </c>
      <c r="K50" s="219">
        <f t="shared" si="24"/>
        <v>172.0533892</v>
      </c>
      <c r="L50" s="350">
        <v>2094</v>
      </c>
      <c r="M50" s="342">
        <f t="shared" si="8"/>
        <v>220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1788.095</v>
      </c>
      <c r="E51" s="289">
        <f t="shared" si="19"/>
        <v>2056.3090000000002</v>
      </c>
      <c r="F51" s="289">
        <f t="shared" si="20"/>
        <v>2344.192</v>
      </c>
      <c r="G51" s="289">
        <f t="shared" si="21"/>
        <v>2344</v>
      </c>
      <c r="H51" s="346">
        <f t="shared" si="22"/>
        <v>2344</v>
      </c>
      <c r="I51" s="360">
        <v>182.29456000000002</v>
      </c>
      <c r="J51" s="104">
        <f t="shared" si="23"/>
        <v>12.760619200000002</v>
      </c>
      <c r="K51" s="219">
        <f t="shared" si="24"/>
        <v>195.05517920000003</v>
      </c>
      <c r="L51" s="349">
        <v>2121</v>
      </c>
      <c r="M51" s="343">
        <f t="shared" si="8"/>
        <v>223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1815.575</v>
      </c>
      <c r="E52" s="286">
        <f t="shared" si="19"/>
        <v>2087.9110000000001</v>
      </c>
      <c r="F52" s="286">
        <f t="shared" si="20"/>
        <v>2380.2190000000001</v>
      </c>
      <c r="G52" s="286">
        <f t="shared" si="21"/>
        <v>2380</v>
      </c>
      <c r="H52" s="288">
        <f t="shared" si="22"/>
        <v>2380</v>
      </c>
      <c r="I52" s="360">
        <v>207.977</v>
      </c>
      <c r="J52" s="104">
        <f t="shared" si="23"/>
        <v>14.558390000000001</v>
      </c>
      <c r="K52" s="219">
        <f t="shared" si="24"/>
        <v>222.53539000000001</v>
      </c>
      <c r="L52" s="350">
        <v>2154</v>
      </c>
      <c r="M52" s="344">
        <f t="shared" si="8"/>
        <v>226</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1836.3710000000001</v>
      </c>
      <c r="E53" s="286">
        <f t="shared" si="19"/>
        <v>2111.8270000000002</v>
      </c>
      <c r="F53" s="286">
        <f t="shared" si="20"/>
        <v>2407.4830000000002</v>
      </c>
      <c r="G53" s="286">
        <f t="shared" si="21"/>
        <v>2407</v>
      </c>
      <c r="H53" s="288">
        <f t="shared" ref="H53:H67" si="25">IF(G53-L53=$H$17-$L$17,G53,IF(G53-L53&lt;$G$17-$L$17,G53+0,IF(G53-L53&gt;$G$17-$L$17,G53-0,FALSE)))</f>
        <v>2407</v>
      </c>
      <c r="I53" s="360">
        <v>227.41235999999998</v>
      </c>
      <c r="J53" s="104">
        <f t="shared" si="23"/>
        <v>15.918865200000001</v>
      </c>
      <c r="K53" s="219">
        <f t="shared" si="24"/>
        <v>243.33122519999998</v>
      </c>
      <c r="L53" s="350">
        <v>2179</v>
      </c>
      <c r="M53" s="338">
        <f t="shared" si="8"/>
        <v>228</v>
      </c>
      <c r="P53" s="208"/>
      <c r="T53" s="186"/>
    </row>
    <row r="54" spans="1:51" x14ac:dyDescent="0.2">
      <c r="A54" s="3" t="s">
        <v>56</v>
      </c>
      <c r="B54" s="199"/>
      <c r="C54" s="285">
        <f t="shared" si="17"/>
        <v>283.43747880000001</v>
      </c>
      <c r="D54" s="286">
        <f t="shared" si="18"/>
        <v>1876.4770000000001</v>
      </c>
      <c r="E54" s="286">
        <f t="shared" si="19"/>
        <v>2157.9490000000001</v>
      </c>
      <c r="F54" s="286">
        <f t="shared" si="20"/>
        <v>2460.0619999999999</v>
      </c>
      <c r="G54" s="286">
        <f t="shared" si="21"/>
        <v>2460</v>
      </c>
      <c r="H54" s="288">
        <f t="shared" si="25"/>
        <v>2460</v>
      </c>
      <c r="I54" s="360">
        <v>264.89483999999999</v>
      </c>
      <c r="J54" s="104">
        <f t="shared" si="23"/>
        <v>18.542638800000002</v>
      </c>
      <c r="K54" s="219">
        <f t="shared" si="24"/>
        <v>283.43747880000001</v>
      </c>
      <c r="L54" s="350">
        <v>2226</v>
      </c>
      <c r="M54" s="338">
        <f t="shared" si="8"/>
        <v>234</v>
      </c>
      <c r="P54" s="208"/>
      <c r="T54" s="186"/>
    </row>
    <row r="55" spans="1:51" x14ac:dyDescent="0.2">
      <c r="A55" s="3" t="s">
        <v>57</v>
      </c>
      <c r="B55" s="199"/>
      <c r="C55" s="285">
        <f t="shared" si="17"/>
        <v>299.35582599999998</v>
      </c>
      <c r="D55" s="286">
        <f t="shared" si="18"/>
        <v>1892.395</v>
      </c>
      <c r="E55" s="286">
        <f t="shared" si="19"/>
        <v>2176.2539999999999</v>
      </c>
      <c r="F55" s="286">
        <f t="shared" si="20"/>
        <v>2480.9299999999998</v>
      </c>
      <c r="G55" s="286">
        <f t="shared" si="21"/>
        <v>2481</v>
      </c>
      <c r="H55" s="288">
        <f t="shared" si="25"/>
        <v>2481</v>
      </c>
      <c r="I55" s="360">
        <v>279.77179999999998</v>
      </c>
      <c r="J55" s="104">
        <f t="shared" si="23"/>
        <v>19.584026000000001</v>
      </c>
      <c r="K55" s="219">
        <f t="shared" si="24"/>
        <v>299.35582599999998</v>
      </c>
      <c r="L55" s="350">
        <v>2245</v>
      </c>
      <c r="M55" s="338">
        <f t="shared" si="8"/>
        <v>236</v>
      </c>
      <c r="P55" s="208"/>
      <c r="T55" s="186"/>
    </row>
    <row r="56" spans="1:51" x14ac:dyDescent="0.2">
      <c r="A56" s="3" t="s">
        <v>58</v>
      </c>
      <c r="B56" s="199"/>
      <c r="C56" s="285">
        <f t="shared" si="17"/>
        <v>322.70125720000004</v>
      </c>
      <c r="D56" s="286">
        <f t="shared" si="18"/>
        <v>1915.741</v>
      </c>
      <c r="E56" s="286">
        <f t="shared" si="19"/>
        <v>2203.1019999999999</v>
      </c>
      <c r="F56" s="286">
        <f t="shared" si="20"/>
        <v>2511.5360000000001</v>
      </c>
      <c r="G56" s="286">
        <f t="shared" si="21"/>
        <v>2512</v>
      </c>
      <c r="H56" s="288">
        <f t="shared" si="25"/>
        <v>2512</v>
      </c>
      <c r="I56" s="360">
        <v>301.58996000000002</v>
      </c>
      <c r="J56" s="104">
        <f t="shared" si="23"/>
        <v>21.111297200000003</v>
      </c>
      <c r="K56" s="219">
        <f t="shared" si="24"/>
        <v>322.70125720000004</v>
      </c>
      <c r="L56" s="350">
        <v>2272</v>
      </c>
      <c r="M56" s="338">
        <f t="shared" si="8"/>
        <v>240</v>
      </c>
      <c r="P56" s="208"/>
      <c r="T56" s="186"/>
    </row>
    <row r="57" spans="1:51" x14ac:dyDescent="0.2">
      <c r="A57" s="3" t="s">
        <v>59</v>
      </c>
      <c r="B57" s="199"/>
      <c r="C57" s="285">
        <f t="shared" si="17"/>
        <v>305.78524200000004</v>
      </c>
      <c r="D57" s="286">
        <f t="shared" si="18"/>
        <v>1898.825</v>
      </c>
      <c r="E57" s="286">
        <f t="shared" si="19"/>
        <v>2183.6489999999999</v>
      </c>
      <c r="F57" s="286">
        <f t="shared" si="20"/>
        <v>2489.36</v>
      </c>
      <c r="G57" s="286">
        <f t="shared" si="21"/>
        <v>2489</v>
      </c>
      <c r="H57" s="288">
        <f t="shared" si="25"/>
        <v>2489</v>
      </c>
      <c r="I57" s="360">
        <v>285.78060000000005</v>
      </c>
      <c r="J57" s="104">
        <f t="shared" si="23"/>
        <v>20.004642000000004</v>
      </c>
      <c r="K57" s="219">
        <f t="shared" si="24"/>
        <v>305.78524200000004</v>
      </c>
      <c r="L57" s="350">
        <v>2252</v>
      </c>
      <c r="M57" s="338">
        <f t="shared" si="8"/>
        <v>237</v>
      </c>
      <c r="P57" s="208"/>
      <c r="T57" s="186"/>
    </row>
    <row r="58" spans="1:51" x14ac:dyDescent="0.2">
      <c r="A58" s="3" t="s">
        <v>60</v>
      </c>
      <c r="B58" s="199"/>
      <c r="C58" s="285">
        <f t="shared" si="17"/>
        <v>293.34764760000002</v>
      </c>
      <c r="D58" s="286">
        <f t="shared" si="18"/>
        <v>1886.3869999999999</v>
      </c>
      <c r="E58" s="286">
        <f t="shared" si="19"/>
        <v>2169.3449999999998</v>
      </c>
      <c r="F58" s="286">
        <f t="shared" si="20"/>
        <v>2473.0529999999999</v>
      </c>
      <c r="G58" s="286">
        <f t="shared" si="21"/>
        <v>2473</v>
      </c>
      <c r="H58" s="288">
        <f t="shared" si="25"/>
        <v>2473</v>
      </c>
      <c r="I58" s="360">
        <v>274.15667999999999</v>
      </c>
      <c r="J58" s="104">
        <f t="shared" si="23"/>
        <v>19.1909676</v>
      </c>
      <c r="K58" s="219">
        <f t="shared" si="24"/>
        <v>293.34764760000002</v>
      </c>
      <c r="L58" s="350">
        <v>2238</v>
      </c>
      <c r="M58" s="338">
        <f t="shared" si="8"/>
        <v>235</v>
      </c>
      <c r="P58" s="208"/>
      <c r="T58" s="186"/>
    </row>
    <row r="59" spans="1:51" x14ac:dyDescent="0.2">
      <c r="A59" s="3" t="s">
        <v>61</v>
      </c>
      <c r="B59" s="199"/>
      <c r="C59" s="285">
        <f t="shared" si="17"/>
        <v>344.5391012</v>
      </c>
      <c r="D59" s="286">
        <f t="shared" si="18"/>
        <v>1937.579</v>
      </c>
      <c r="E59" s="286">
        <f t="shared" si="19"/>
        <v>2228.2159999999999</v>
      </c>
      <c r="F59" s="286">
        <f t="shared" si="20"/>
        <v>2540.1660000000002</v>
      </c>
      <c r="G59" s="286">
        <f t="shared" si="21"/>
        <v>2540</v>
      </c>
      <c r="H59" s="288">
        <f t="shared" si="25"/>
        <v>2540</v>
      </c>
      <c r="I59" s="360">
        <v>321.99916000000002</v>
      </c>
      <c r="J59" s="104">
        <f t="shared" si="23"/>
        <v>22.539941200000005</v>
      </c>
      <c r="K59" s="219">
        <f t="shared" si="24"/>
        <v>344.5391012</v>
      </c>
      <c r="L59" s="350">
        <v>2298</v>
      </c>
      <c r="M59" s="338">
        <f t="shared" si="8"/>
        <v>242</v>
      </c>
      <c r="P59" s="208"/>
      <c r="T59" s="186"/>
    </row>
    <row r="60" spans="1:51" x14ac:dyDescent="0.2">
      <c r="A60" s="3" t="s">
        <v>72</v>
      </c>
      <c r="B60" s="199"/>
      <c r="C60" s="285">
        <f t="shared" si="17"/>
        <v>141.2365332</v>
      </c>
      <c r="D60" s="286">
        <f t="shared" si="18"/>
        <v>1734.2760000000001</v>
      </c>
      <c r="E60" s="286">
        <f t="shared" si="19"/>
        <v>1994.4169999999999</v>
      </c>
      <c r="F60" s="286">
        <f t="shared" si="20"/>
        <v>2273.6350000000002</v>
      </c>
      <c r="G60" s="286">
        <f t="shared" si="21"/>
        <v>2274</v>
      </c>
      <c r="H60" s="288">
        <f t="shared" si="25"/>
        <v>2274</v>
      </c>
      <c r="I60" s="254">
        <v>131.99675999999999</v>
      </c>
      <c r="J60" s="104">
        <f t="shared" si="23"/>
        <v>9.2397732000000001</v>
      </c>
      <c r="K60" s="219">
        <f t="shared" si="24"/>
        <v>141.2365332</v>
      </c>
      <c r="L60" s="350">
        <v>2058</v>
      </c>
      <c r="M60" s="338">
        <f t="shared" si="8"/>
        <v>216</v>
      </c>
      <c r="P60" s="208"/>
      <c r="T60" s="186"/>
    </row>
    <row r="61" spans="1:51" x14ac:dyDescent="0.2">
      <c r="A61" s="7" t="s">
        <v>73</v>
      </c>
      <c r="B61" s="228"/>
      <c r="C61" s="285">
        <f t="shared" si="17"/>
        <v>172.0533892</v>
      </c>
      <c r="D61" s="286">
        <f t="shared" si="18"/>
        <v>1765.0930000000001</v>
      </c>
      <c r="E61" s="286">
        <f t="shared" si="19"/>
        <v>2029.857</v>
      </c>
      <c r="F61" s="286">
        <f t="shared" si="20"/>
        <v>2314.0369999999998</v>
      </c>
      <c r="G61" s="286">
        <f t="shared" si="21"/>
        <v>2314</v>
      </c>
      <c r="H61" s="288">
        <f t="shared" si="25"/>
        <v>2314</v>
      </c>
      <c r="I61" s="254">
        <v>160.79756</v>
      </c>
      <c r="J61" s="104">
        <f t="shared" si="23"/>
        <v>11.255829200000001</v>
      </c>
      <c r="K61" s="219">
        <f t="shared" si="24"/>
        <v>172.0533892</v>
      </c>
      <c r="L61" s="350">
        <v>2094</v>
      </c>
      <c r="M61" s="342">
        <f t="shared" si="8"/>
        <v>220</v>
      </c>
      <c r="P61" s="208"/>
      <c r="T61" s="186"/>
    </row>
    <row r="62" spans="1:51" x14ac:dyDescent="0.2">
      <c r="A62" s="7" t="s">
        <v>74</v>
      </c>
      <c r="B62" s="199"/>
      <c r="C62" s="285">
        <f t="shared" si="17"/>
        <v>222.53539000000001</v>
      </c>
      <c r="D62" s="286">
        <f t="shared" si="18"/>
        <v>1815.575</v>
      </c>
      <c r="E62" s="286">
        <f t="shared" si="19"/>
        <v>2087.9110000000001</v>
      </c>
      <c r="F62" s="286">
        <f t="shared" si="20"/>
        <v>2380.2190000000001</v>
      </c>
      <c r="G62" s="286">
        <f t="shared" si="21"/>
        <v>2380</v>
      </c>
      <c r="H62" s="288">
        <f t="shared" si="25"/>
        <v>2380</v>
      </c>
      <c r="I62" s="254">
        <v>207.977</v>
      </c>
      <c r="J62" s="104">
        <f t="shared" si="23"/>
        <v>14.558390000000001</v>
      </c>
      <c r="K62" s="219">
        <f t="shared" si="24"/>
        <v>222.53539000000001</v>
      </c>
      <c r="L62" s="350">
        <v>2154</v>
      </c>
      <c r="M62" s="344">
        <f t="shared" si="8"/>
        <v>226</v>
      </c>
      <c r="P62" s="208"/>
      <c r="T62" s="186"/>
    </row>
    <row r="63" spans="1:51" x14ac:dyDescent="0.2">
      <c r="A63" s="7" t="s">
        <v>75</v>
      </c>
      <c r="B63" s="199"/>
      <c r="C63" s="285">
        <f t="shared" si="17"/>
        <v>243.33122519999998</v>
      </c>
      <c r="D63" s="286">
        <f t="shared" si="18"/>
        <v>1836.3710000000001</v>
      </c>
      <c r="E63" s="286">
        <f t="shared" si="19"/>
        <v>2111.8270000000002</v>
      </c>
      <c r="F63" s="286">
        <f t="shared" si="20"/>
        <v>2407.4830000000002</v>
      </c>
      <c r="G63" s="286">
        <f t="shared" si="21"/>
        <v>2407</v>
      </c>
      <c r="H63" s="288">
        <f t="shared" si="25"/>
        <v>2407</v>
      </c>
      <c r="I63" s="254">
        <v>227.41235999999998</v>
      </c>
      <c r="J63" s="104">
        <f t="shared" si="23"/>
        <v>15.918865200000001</v>
      </c>
      <c r="K63" s="219">
        <f t="shared" si="24"/>
        <v>243.33122519999998</v>
      </c>
      <c r="L63" s="350">
        <v>2179</v>
      </c>
      <c r="M63" s="338">
        <f t="shared" si="8"/>
        <v>228</v>
      </c>
      <c r="P63" s="208"/>
      <c r="T63" s="186"/>
    </row>
    <row r="64" spans="1:51" x14ac:dyDescent="0.2">
      <c r="A64" s="7" t="s">
        <v>76</v>
      </c>
      <c r="B64" s="199"/>
      <c r="C64" s="285">
        <f t="shared" si="17"/>
        <v>283.43747880000001</v>
      </c>
      <c r="D64" s="286">
        <f t="shared" si="18"/>
        <v>1876.4770000000001</v>
      </c>
      <c r="E64" s="286">
        <f t="shared" si="19"/>
        <v>2157.9490000000001</v>
      </c>
      <c r="F64" s="286">
        <f t="shared" si="20"/>
        <v>2460.0619999999999</v>
      </c>
      <c r="G64" s="286">
        <f t="shared" si="21"/>
        <v>2460</v>
      </c>
      <c r="H64" s="288">
        <f t="shared" si="25"/>
        <v>2460</v>
      </c>
      <c r="I64" s="254">
        <v>264.89483999999999</v>
      </c>
      <c r="J64" s="104">
        <f t="shared" si="23"/>
        <v>18.542638800000002</v>
      </c>
      <c r="K64" s="219">
        <f t="shared" si="24"/>
        <v>283.43747880000001</v>
      </c>
      <c r="L64" s="350">
        <v>2226</v>
      </c>
      <c r="M64" s="338">
        <f t="shared" si="8"/>
        <v>234</v>
      </c>
      <c r="P64" s="208"/>
      <c r="T64" s="186"/>
    </row>
    <row r="65" spans="1:51" x14ac:dyDescent="0.2">
      <c r="A65" s="7" t="s">
        <v>77</v>
      </c>
      <c r="B65" s="199"/>
      <c r="C65" s="285">
        <f t="shared" si="17"/>
        <v>299.35582599999998</v>
      </c>
      <c r="D65" s="286">
        <f t="shared" si="18"/>
        <v>1892.395</v>
      </c>
      <c r="E65" s="286">
        <f t="shared" si="19"/>
        <v>2176.2539999999999</v>
      </c>
      <c r="F65" s="286">
        <f t="shared" si="20"/>
        <v>2480.9299999999998</v>
      </c>
      <c r="G65" s="286">
        <f t="shared" si="21"/>
        <v>2481</v>
      </c>
      <c r="H65" s="288">
        <f t="shared" si="25"/>
        <v>2481</v>
      </c>
      <c r="I65" s="254">
        <v>279.77179999999998</v>
      </c>
      <c r="J65" s="104">
        <f t="shared" si="23"/>
        <v>19.584026000000001</v>
      </c>
      <c r="K65" s="219">
        <f t="shared" si="24"/>
        <v>299.35582599999998</v>
      </c>
      <c r="L65" s="350">
        <v>2245</v>
      </c>
      <c r="M65" s="338">
        <f t="shared" si="8"/>
        <v>236</v>
      </c>
      <c r="P65" s="208"/>
      <c r="T65" s="186"/>
    </row>
    <row r="66" spans="1:51" x14ac:dyDescent="0.2">
      <c r="A66" s="7" t="s">
        <v>78</v>
      </c>
      <c r="B66" s="199"/>
      <c r="C66" s="285">
        <f t="shared" si="17"/>
        <v>322.70125720000004</v>
      </c>
      <c r="D66" s="286">
        <f t="shared" si="18"/>
        <v>1915.741</v>
      </c>
      <c r="E66" s="286">
        <f t="shared" si="19"/>
        <v>2203.1019999999999</v>
      </c>
      <c r="F66" s="286">
        <f t="shared" si="20"/>
        <v>2511.5360000000001</v>
      </c>
      <c r="G66" s="286">
        <f t="shared" si="21"/>
        <v>2512</v>
      </c>
      <c r="H66" s="288">
        <f t="shared" si="25"/>
        <v>2512</v>
      </c>
      <c r="I66" s="254">
        <v>301.58996000000002</v>
      </c>
      <c r="J66" s="104">
        <f t="shared" si="23"/>
        <v>21.111297200000003</v>
      </c>
      <c r="K66" s="219">
        <f t="shared" si="24"/>
        <v>322.70125720000004</v>
      </c>
      <c r="L66" s="350">
        <v>2272</v>
      </c>
      <c r="M66" s="338">
        <f t="shared" si="8"/>
        <v>240</v>
      </c>
      <c r="P66" s="208"/>
      <c r="T66" s="186"/>
    </row>
    <row r="67" spans="1:51" x14ac:dyDescent="0.2">
      <c r="A67" s="7" t="s">
        <v>79</v>
      </c>
      <c r="B67" s="199"/>
      <c r="C67" s="285">
        <f t="shared" si="17"/>
        <v>344.5391012</v>
      </c>
      <c r="D67" s="286">
        <f t="shared" si="18"/>
        <v>1937.579</v>
      </c>
      <c r="E67" s="286">
        <f t="shared" si="19"/>
        <v>2228.2159999999999</v>
      </c>
      <c r="F67" s="286">
        <f t="shared" si="20"/>
        <v>2540.1660000000002</v>
      </c>
      <c r="G67" s="286">
        <f t="shared" si="21"/>
        <v>2540</v>
      </c>
      <c r="H67" s="288">
        <f t="shared" si="25"/>
        <v>2540</v>
      </c>
      <c r="I67" s="254">
        <v>321.99916000000002</v>
      </c>
      <c r="J67" s="104">
        <f t="shared" si="23"/>
        <v>22.539941200000005</v>
      </c>
      <c r="K67" s="219">
        <f t="shared" si="24"/>
        <v>344.5391012</v>
      </c>
      <c r="L67" s="350">
        <v>2298</v>
      </c>
      <c r="M67" s="338">
        <f t="shared" si="8"/>
        <v>242</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1593.0394000000001</v>
      </c>
      <c r="C70" s="285">
        <f t="shared" ref="C70:C76" si="26">K70</f>
        <v>162.55337280000001</v>
      </c>
      <c r="D70" s="286">
        <f t="shared" ref="D70:D76" si="27">ROUND(SUM($B$17,C70),3)</f>
        <v>1755.5930000000001</v>
      </c>
      <c r="E70" s="286">
        <f t="shared" ref="E70:E76" si="28">ROUND(D70+(D70*$E$15),3)</f>
        <v>2018.932</v>
      </c>
      <c r="F70" s="286">
        <f t="shared" ref="F70:F76" si="29">ROUND(E70+(E70*$F$15),3)</f>
        <v>2301.5819999999999</v>
      </c>
      <c r="G70" s="286">
        <f t="shared" ref="G70:G76" si="30">ROUND(F70,0)</f>
        <v>2302</v>
      </c>
      <c r="H70" s="288">
        <f t="shared" ref="H70:H76" si="31">IF(G70-L70=$H$17-$L$17,G70,IF(G70-L70&lt;$G$17-$L$17,G70+0,IF(G70-L70&gt;$G$17-$L$17,G70-0,FALSE)))</f>
        <v>2302</v>
      </c>
      <c r="I70" s="254">
        <v>151.91904</v>
      </c>
      <c r="J70" s="104">
        <f t="shared" ref="J70:J76" si="32">I70*7%</f>
        <v>10.634332800000001</v>
      </c>
      <c r="K70" s="219">
        <f t="shared" ref="K70:K76" si="33">I70+J70</f>
        <v>162.55337280000001</v>
      </c>
      <c r="L70" s="350">
        <v>2083</v>
      </c>
      <c r="M70" s="338">
        <f t="shared" si="8"/>
        <v>219</v>
      </c>
      <c r="P70" s="208"/>
      <c r="T70" s="186"/>
    </row>
    <row r="71" spans="1:51" x14ac:dyDescent="0.2">
      <c r="A71" s="3" t="s">
        <v>63</v>
      </c>
      <c r="B71" s="199"/>
      <c r="C71" s="285">
        <f t="shared" si="26"/>
        <v>198.84631760000002</v>
      </c>
      <c r="D71" s="286">
        <f t="shared" si="27"/>
        <v>1791.886</v>
      </c>
      <c r="E71" s="286">
        <f t="shared" si="28"/>
        <v>2060.6689999999999</v>
      </c>
      <c r="F71" s="286">
        <f t="shared" si="29"/>
        <v>2349.163</v>
      </c>
      <c r="G71" s="286">
        <f t="shared" si="30"/>
        <v>2349</v>
      </c>
      <c r="H71" s="288">
        <f t="shared" si="31"/>
        <v>2349</v>
      </c>
      <c r="I71" s="254">
        <v>185.83768000000001</v>
      </c>
      <c r="J71" s="104">
        <f t="shared" si="32"/>
        <v>13.008637600000002</v>
      </c>
      <c r="K71" s="219">
        <f t="shared" si="33"/>
        <v>198.84631760000002</v>
      </c>
      <c r="L71" s="350">
        <v>2126</v>
      </c>
      <c r="M71" s="338">
        <f t="shared" si="8"/>
        <v>223</v>
      </c>
      <c r="P71" s="208"/>
      <c r="T71" s="186"/>
    </row>
    <row r="72" spans="1:51" x14ac:dyDescent="0.2">
      <c r="A72" s="3" t="s">
        <v>64</v>
      </c>
      <c r="B72" s="199"/>
      <c r="C72" s="285">
        <f t="shared" si="26"/>
        <v>225.63924600000001</v>
      </c>
      <c r="D72" s="286">
        <f t="shared" si="27"/>
        <v>1818.6790000000001</v>
      </c>
      <c r="E72" s="286">
        <f t="shared" si="28"/>
        <v>2091.4810000000002</v>
      </c>
      <c r="F72" s="286">
        <f t="shared" si="29"/>
        <v>2384.288</v>
      </c>
      <c r="G72" s="286">
        <f t="shared" si="30"/>
        <v>2384</v>
      </c>
      <c r="H72" s="288">
        <f t="shared" si="31"/>
        <v>2384</v>
      </c>
      <c r="I72" s="254">
        <v>210.87780000000001</v>
      </c>
      <c r="J72" s="104">
        <f t="shared" si="32"/>
        <v>14.761446000000001</v>
      </c>
      <c r="K72" s="219">
        <f t="shared" si="33"/>
        <v>225.63924600000001</v>
      </c>
      <c r="L72" s="350">
        <v>2158</v>
      </c>
      <c r="M72" s="338">
        <f t="shared" si="8"/>
        <v>226</v>
      </c>
      <c r="P72" s="208"/>
      <c r="T72" s="186"/>
    </row>
    <row r="73" spans="1:51" x14ac:dyDescent="0.2">
      <c r="A73" s="3" t="s">
        <v>65</v>
      </c>
      <c r="B73" s="199"/>
      <c r="C73" s="285">
        <f t="shared" si="26"/>
        <v>221.87027800000001</v>
      </c>
      <c r="D73" s="286">
        <f t="shared" si="27"/>
        <v>1814.91</v>
      </c>
      <c r="E73" s="286">
        <f t="shared" si="28"/>
        <v>2087.1469999999999</v>
      </c>
      <c r="F73" s="286">
        <f t="shared" si="29"/>
        <v>2379.348</v>
      </c>
      <c r="G73" s="286">
        <f t="shared" si="30"/>
        <v>2379</v>
      </c>
      <c r="H73" s="288">
        <f t="shared" si="31"/>
        <v>2379</v>
      </c>
      <c r="I73" s="254">
        <v>207.3554</v>
      </c>
      <c r="J73" s="104">
        <f t="shared" si="32"/>
        <v>14.514878000000001</v>
      </c>
      <c r="K73" s="219">
        <f t="shared" si="33"/>
        <v>221.87027800000001</v>
      </c>
      <c r="L73" s="350">
        <v>2153</v>
      </c>
      <c r="M73" s="338">
        <f t="shared" si="8"/>
        <v>226</v>
      </c>
      <c r="P73" s="208"/>
      <c r="T73" s="186"/>
    </row>
    <row r="74" spans="1:51" x14ac:dyDescent="0.2">
      <c r="A74" s="3" t="s">
        <v>66</v>
      </c>
      <c r="B74" s="199"/>
      <c r="C74" s="285">
        <f t="shared" si="26"/>
        <v>233.45431200000002</v>
      </c>
      <c r="D74" s="286">
        <f t="shared" si="27"/>
        <v>1826.4939999999999</v>
      </c>
      <c r="E74" s="286">
        <f t="shared" si="28"/>
        <v>2100.4679999999998</v>
      </c>
      <c r="F74" s="286">
        <f t="shared" si="29"/>
        <v>2394.5340000000001</v>
      </c>
      <c r="G74" s="286">
        <f t="shared" si="30"/>
        <v>2395</v>
      </c>
      <c r="H74" s="288">
        <f t="shared" si="31"/>
        <v>2395</v>
      </c>
      <c r="I74" s="254">
        <v>218.1816</v>
      </c>
      <c r="J74" s="104">
        <f t="shared" si="32"/>
        <v>15.272712000000002</v>
      </c>
      <c r="K74" s="219">
        <f t="shared" si="33"/>
        <v>233.45431200000002</v>
      </c>
      <c r="L74" s="350">
        <v>2167</v>
      </c>
      <c r="M74" s="338">
        <f t="shared" si="8"/>
        <v>228</v>
      </c>
      <c r="P74" s="208"/>
      <c r="T74" s="186"/>
    </row>
    <row r="75" spans="1:51" x14ac:dyDescent="0.2">
      <c r="A75" s="3" t="s">
        <v>67</v>
      </c>
      <c r="B75" s="199"/>
      <c r="C75" s="285">
        <f t="shared" si="26"/>
        <v>232.83354080000001</v>
      </c>
      <c r="D75" s="286">
        <f t="shared" si="27"/>
        <v>1825.873</v>
      </c>
      <c r="E75" s="286">
        <f t="shared" si="28"/>
        <v>2099.7539999999999</v>
      </c>
      <c r="F75" s="286">
        <f t="shared" si="29"/>
        <v>2393.7199999999998</v>
      </c>
      <c r="G75" s="286">
        <f t="shared" si="30"/>
        <v>2394</v>
      </c>
      <c r="H75" s="288">
        <f t="shared" si="31"/>
        <v>2394</v>
      </c>
      <c r="I75" s="254">
        <v>217.60144</v>
      </c>
      <c r="J75" s="104">
        <f t="shared" si="32"/>
        <v>15.232100800000001</v>
      </c>
      <c r="K75" s="219">
        <f t="shared" si="33"/>
        <v>232.83354080000001</v>
      </c>
      <c r="L75" s="350">
        <v>2166</v>
      </c>
      <c r="M75" s="338">
        <f t="shared" si="8"/>
        <v>228</v>
      </c>
      <c r="P75" s="208"/>
      <c r="T75" s="186"/>
    </row>
    <row r="76" spans="1:51" x14ac:dyDescent="0.2">
      <c r="A76" s="3" t="s">
        <v>68</v>
      </c>
      <c r="B76" s="199"/>
      <c r="C76" s="285">
        <f t="shared" si="26"/>
        <v>257.5202812</v>
      </c>
      <c r="D76" s="286">
        <f t="shared" si="27"/>
        <v>1850.56</v>
      </c>
      <c r="E76" s="286">
        <f t="shared" si="28"/>
        <v>2128.1439999999998</v>
      </c>
      <c r="F76" s="286">
        <f t="shared" si="29"/>
        <v>2426.0839999999998</v>
      </c>
      <c r="G76" s="286">
        <f t="shared" si="30"/>
        <v>2426</v>
      </c>
      <c r="H76" s="288">
        <f t="shared" si="31"/>
        <v>2426</v>
      </c>
      <c r="I76" s="254">
        <v>240.67316</v>
      </c>
      <c r="J76" s="104">
        <f t="shared" si="32"/>
        <v>16.8471212</v>
      </c>
      <c r="K76" s="219">
        <f t="shared" si="33"/>
        <v>257.5202812</v>
      </c>
      <c r="L76" s="350">
        <v>2195</v>
      </c>
      <c r="M76" s="338">
        <f t="shared" si="8"/>
        <v>231</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815.38900000000001</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1593.0394000000001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C19" sqref="C19"/>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5" t="s">
        <v>101</v>
      </c>
      <c r="D6" s="396"/>
      <c r="E6" s="397"/>
      <c r="G6" s="75"/>
      <c r="H6" s="75"/>
    </row>
    <row r="7" spans="1:11" s="1" customFormat="1" x14ac:dyDescent="0.2">
      <c r="A7" s="100"/>
      <c r="B7" s="18"/>
      <c r="C7" s="27"/>
      <c r="D7" s="18"/>
      <c r="E7" s="76"/>
      <c r="G7" s="366"/>
      <c r="H7" s="366"/>
      <c r="I7" s="367"/>
    </row>
    <row r="8" spans="1:11" s="1" customFormat="1" x14ac:dyDescent="0.2">
      <c r="A8" s="100"/>
      <c r="B8" s="410" t="s">
        <v>92</v>
      </c>
      <c r="C8" s="402"/>
      <c r="D8" s="402"/>
      <c r="E8" s="411"/>
      <c r="G8" s="366"/>
      <c r="H8" s="366"/>
      <c r="I8" s="368"/>
    </row>
    <row r="9" spans="1:11" s="1" customFormat="1" x14ac:dyDescent="0.2">
      <c r="A9" s="100"/>
      <c r="B9" s="177" t="s">
        <v>191</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855.028-2.5+3.5+0.3+0.9-49.3-4.7-108-102+73+22-5+42+6-70-55+50-2+2.2-2.2+0.2-63-59+17+56-7+62+43-66-47+22+57+2.96+3.6-0.6-28.04-5.96+43+17-8-52+34-22-57+26+49+39+21+0.7-1.4+73.3+0.7-28-19</f>
        <v>757.6880000000001</v>
      </c>
      <c r="D15" s="105">
        <v>2.8</v>
      </c>
      <c r="E15" s="330">
        <f>$C$15+D15</f>
        <v>760.48800000000006</v>
      </c>
      <c r="F15" s="358"/>
      <c r="G15" s="381"/>
      <c r="H15" s="4"/>
      <c r="I15" s="1"/>
      <c r="J15" s="1"/>
    </row>
    <row r="16" spans="1:11" x14ac:dyDescent="0.2">
      <c r="A16" s="100"/>
      <c r="B16" s="115" t="s">
        <v>26</v>
      </c>
      <c r="C16" s="80"/>
      <c r="D16" s="104">
        <v>7.4</v>
      </c>
      <c r="E16" s="331">
        <f>$C$15+D16</f>
        <v>765.08800000000008</v>
      </c>
      <c r="F16" s="358"/>
      <c r="G16" s="381"/>
      <c r="H16" s="4"/>
      <c r="I16" s="1"/>
      <c r="J16" s="1"/>
    </row>
    <row r="17" spans="1:10" x14ac:dyDescent="0.2">
      <c r="A17" s="100"/>
      <c r="B17" s="115" t="s">
        <v>27</v>
      </c>
      <c r="C17" s="80"/>
      <c r="D17" s="104">
        <v>11.5</v>
      </c>
      <c r="E17" s="331">
        <f t="shared" ref="E17:E31" si="0">$C$15+D17</f>
        <v>769.1880000000001</v>
      </c>
      <c r="F17" s="358"/>
      <c r="G17" s="381"/>
      <c r="H17" s="4"/>
      <c r="I17" s="1"/>
      <c r="J17" s="1"/>
    </row>
    <row r="18" spans="1:10" x14ac:dyDescent="0.2">
      <c r="A18" s="100"/>
      <c r="B18" s="115" t="s">
        <v>28</v>
      </c>
      <c r="C18" s="80"/>
      <c r="D18" s="104">
        <v>16.899999999999999</v>
      </c>
      <c r="E18" s="331">
        <f t="shared" si="0"/>
        <v>774.58800000000008</v>
      </c>
      <c r="F18" s="358"/>
      <c r="G18" s="381"/>
      <c r="H18" s="4"/>
      <c r="I18" s="1"/>
      <c r="J18" s="1"/>
    </row>
    <row r="19" spans="1:10" x14ac:dyDescent="0.2">
      <c r="A19" s="100"/>
      <c r="B19" s="115" t="s">
        <v>29</v>
      </c>
      <c r="C19" s="80"/>
      <c r="D19" s="104">
        <v>24.4</v>
      </c>
      <c r="E19" s="331">
        <f t="shared" si="0"/>
        <v>782.08800000000008</v>
      </c>
      <c r="F19" s="358"/>
      <c r="G19" s="381"/>
      <c r="H19" s="4"/>
      <c r="I19" s="1"/>
      <c r="J19" s="1"/>
    </row>
    <row r="20" spans="1:10" x14ac:dyDescent="0.2">
      <c r="A20" s="100"/>
      <c r="B20" s="115" t="s">
        <v>30</v>
      </c>
      <c r="C20" s="80"/>
      <c r="D20" s="104">
        <v>35.4</v>
      </c>
      <c r="E20" s="331">
        <f t="shared" si="0"/>
        <v>793.08800000000008</v>
      </c>
      <c r="F20" s="358"/>
      <c r="G20" s="381"/>
      <c r="H20" s="4"/>
      <c r="I20" s="1"/>
      <c r="J20" s="1"/>
    </row>
    <row r="21" spans="1:10" x14ac:dyDescent="0.2">
      <c r="A21" s="100"/>
      <c r="B21" s="115" t="s">
        <v>31</v>
      </c>
      <c r="C21" s="80"/>
      <c r="D21" s="104">
        <v>45.1</v>
      </c>
      <c r="E21" s="331">
        <f t="shared" si="0"/>
        <v>802.78800000000012</v>
      </c>
      <c r="F21" s="358"/>
      <c r="G21" s="381"/>
      <c r="H21" s="4"/>
      <c r="I21" s="1"/>
      <c r="J21" s="1"/>
    </row>
    <row r="22" spans="1:10" x14ac:dyDescent="0.2">
      <c r="A22" s="100"/>
      <c r="B22" s="115" t="s">
        <v>32</v>
      </c>
      <c r="C22" s="80"/>
      <c r="D22" s="104">
        <v>63.6</v>
      </c>
      <c r="E22" s="331">
        <f t="shared" si="0"/>
        <v>821.28800000000012</v>
      </c>
      <c r="F22" s="358"/>
      <c r="G22" s="381"/>
      <c r="H22" s="4"/>
      <c r="I22" s="1"/>
      <c r="J22" s="1"/>
    </row>
    <row r="23" spans="1:10" x14ac:dyDescent="0.2">
      <c r="A23" s="100"/>
      <c r="B23" s="115" t="s">
        <v>33</v>
      </c>
      <c r="C23" s="80"/>
      <c r="D23" s="104">
        <v>83.1</v>
      </c>
      <c r="E23" s="331">
        <f t="shared" si="0"/>
        <v>840.78800000000012</v>
      </c>
      <c r="F23" s="358"/>
      <c r="G23" s="381"/>
      <c r="H23" s="4"/>
      <c r="I23" s="1"/>
      <c r="J23" s="1"/>
    </row>
    <row r="24" spans="1:10" x14ac:dyDescent="0.2">
      <c r="A24" s="100"/>
      <c r="B24" s="115" t="s">
        <v>34</v>
      </c>
      <c r="C24" s="80"/>
      <c r="D24" s="104">
        <v>95.399999999999991</v>
      </c>
      <c r="E24" s="331">
        <f t="shared" si="0"/>
        <v>853.08800000000008</v>
      </c>
      <c r="F24" s="358"/>
      <c r="G24" s="381"/>
      <c r="H24" s="369"/>
      <c r="I24" s="1"/>
      <c r="J24" s="1"/>
    </row>
    <row r="25" spans="1:10" x14ac:dyDescent="0.2">
      <c r="A25" s="100"/>
      <c r="B25" s="115" t="s">
        <v>35</v>
      </c>
      <c r="C25" s="80"/>
      <c r="D25" s="104">
        <v>100.9</v>
      </c>
      <c r="E25" s="331">
        <f t="shared" si="0"/>
        <v>858.58800000000008</v>
      </c>
      <c r="F25" s="358"/>
      <c r="G25" s="381"/>
      <c r="H25" s="369"/>
      <c r="I25" s="1"/>
      <c r="J25" s="1"/>
    </row>
    <row r="26" spans="1:10" x14ac:dyDescent="0.2">
      <c r="A26" s="100"/>
      <c r="B26" s="115" t="s">
        <v>36</v>
      </c>
      <c r="C26" s="80"/>
      <c r="D26" s="104">
        <v>102.39999999999999</v>
      </c>
      <c r="E26" s="331">
        <f t="shared" si="0"/>
        <v>860.08800000000008</v>
      </c>
      <c r="F26" s="358"/>
      <c r="G26" s="381"/>
      <c r="H26" s="4"/>
      <c r="I26" s="1"/>
      <c r="J26" s="1"/>
    </row>
    <row r="27" spans="1:10" x14ac:dyDescent="0.2">
      <c r="A27" s="100"/>
      <c r="B27" s="115" t="s">
        <v>37</v>
      </c>
      <c r="C27" s="80"/>
      <c r="D27" s="104">
        <v>97.7</v>
      </c>
      <c r="E27" s="331">
        <f t="shared" si="0"/>
        <v>855.38800000000015</v>
      </c>
      <c r="F27" s="358"/>
      <c r="G27" s="381"/>
      <c r="H27" s="4"/>
      <c r="I27" s="1"/>
      <c r="J27" s="1"/>
    </row>
    <row r="28" spans="1:10" x14ac:dyDescent="0.2">
      <c r="A28" s="100"/>
      <c r="B28" s="115" t="s">
        <v>38</v>
      </c>
      <c r="C28" s="80"/>
      <c r="D28" s="104">
        <v>115.1</v>
      </c>
      <c r="E28" s="331">
        <f t="shared" si="0"/>
        <v>872.78800000000012</v>
      </c>
      <c r="F28" s="358"/>
      <c r="G28" s="381"/>
      <c r="H28" s="4"/>
      <c r="I28" s="1"/>
      <c r="J28" s="1"/>
    </row>
    <row r="29" spans="1:10" x14ac:dyDescent="0.2">
      <c r="A29" s="100"/>
      <c r="B29" s="115" t="s">
        <v>39</v>
      </c>
      <c r="C29" s="80"/>
      <c r="D29" s="104">
        <v>123</v>
      </c>
      <c r="E29" s="331">
        <f t="shared" si="0"/>
        <v>880.6880000000001</v>
      </c>
      <c r="F29" s="358"/>
      <c r="G29" s="381"/>
      <c r="H29" s="4"/>
      <c r="I29" s="1"/>
      <c r="J29" s="1"/>
    </row>
    <row r="30" spans="1:10" x14ac:dyDescent="0.2">
      <c r="A30" s="100"/>
      <c r="B30" s="116" t="s">
        <v>70</v>
      </c>
      <c r="C30" s="19"/>
      <c r="D30" s="102">
        <v>45.1</v>
      </c>
      <c r="E30" s="331">
        <f t="shared" si="0"/>
        <v>802.78800000000012</v>
      </c>
      <c r="F30" s="358"/>
      <c r="G30" s="381"/>
      <c r="H30" s="368"/>
      <c r="I30" s="1"/>
      <c r="J30" s="1"/>
    </row>
    <row r="31" spans="1:10" x14ac:dyDescent="0.2">
      <c r="A31" s="100"/>
      <c r="B31" s="116" t="s">
        <v>71</v>
      </c>
      <c r="C31" s="19"/>
      <c r="D31" s="102">
        <v>123</v>
      </c>
      <c r="E31" s="331">
        <f t="shared" si="0"/>
        <v>880.6880000000001</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757.6880000000001</v>
      </c>
      <c r="D34" s="102">
        <v>17.600000000000001</v>
      </c>
      <c r="E34" s="331">
        <f t="shared" ref="E34:E42" si="1">$C$15+D34</f>
        <v>775.28800000000012</v>
      </c>
      <c r="F34" s="358"/>
      <c r="G34" s="381"/>
      <c r="H34" s="368"/>
      <c r="I34" s="1"/>
      <c r="J34" s="1"/>
    </row>
    <row r="35" spans="1:11" x14ac:dyDescent="0.2">
      <c r="A35" s="100"/>
      <c r="B35" s="115" t="s">
        <v>98</v>
      </c>
      <c r="C35" s="80"/>
      <c r="D35" s="102">
        <v>27.7</v>
      </c>
      <c r="E35" s="331">
        <f>$C$15+D35</f>
        <v>785.38800000000015</v>
      </c>
      <c r="F35" s="358"/>
      <c r="G35" s="381"/>
      <c r="H35" s="368"/>
      <c r="I35" s="1"/>
      <c r="J35" s="1"/>
    </row>
    <row r="36" spans="1:11" x14ac:dyDescent="0.2">
      <c r="A36" s="100"/>
      <c r="B36" s="115" t="s">
        <v>41</v>
      </c>
      <c r="C36" s="80"/>
      <c r="D36" s="102">
        <v>21.9</v>
      </c>
      <c r="E36" s="331">
        <f t="shared" si="1"/>
        <v>779.58800000000008</v>
      </c>
      <c r="F36" s="358"/>
      <c r="G36" s="381"/>
      <c r="H36" s="368"/>
      <c r="I36" s="1"/>
      <c r="J36" s="1"/>
    </row>
    <row r="37" spans="1:11" x14ac:dyDescent="0.2">
      <c r="A37" s="100"/>
      <c r="B37" s="115" t="s">
        <v>42</v>
      </c>
      <c r="C37" s="80"/>
      <c r="D37" s="102">
        <v>31.1</v>
      </c>
      <c r="E37" s="331">
        <f t="shared" si="1"/>
        <v>788.78800000000012</v>
      </c>
      <c r="F37" s="358"/>
      <c r="G37" s="381"/>
      <c r="H37" s="368"/>
      <c r="I37" s="1"/>
      <c r="J37" s="1"/>
    </row>
    <row r="38" spans="1:11" x14ac:dyDescent="0.2">
      <c r="A38" s="100"/>
      <c r="B38" s="115" t="s">
        <v>43</v>
      </c>
      <c r="C38" s="80"/>
      <c r="D38" s="102">
        <v>42.7</v>
      </c>
      <c r="E38" s="331">
        <f t="shared" si="1"/>
        <v>800.38800000000015</v>
      </c>
      <c r="F38" s="358"/>
      <c r="G38" s="381"/>
      <c r="H38" s="368"/>
      <c r="I38" s="1"/>
      <c r="J38" s="1"/>
    </row>
    <row r="39" spans="1:11" x14ac:dyDescent="0.2">
      <c r="A39" s="100"/>
      <c r="B39" s="115" t="s">
        <v>44</v>
      </c>
      <c r="C39" s="80"/>
      <c r="D39" s="102">
        <v>40.200000000000003</v>
      </c>
      <c r="E39" s="331">
        <f t="shared" si="1"/>
        <v>797.88800000000015</v>
      </c>
      <c r="F39" s="358"/>
      <c r="G39" s="381"/>
      <c r="H39" s="368"/>
      <c r="I39" s="1"/>
      <c r="J39" s="1"/>
    </row>
    <row r="40" spans="1:11" x14ac:dyDescent="0.2">
      <c r="A40" s="100"/>
      <c r="B40" s="115" t="s">
        <v>45</v>
      </c>
      <c r="C40" s="80"/>
      <c r="D40" s="102">
        <v>51</v>
      </c>
      <c r="E40" s="331">
        <f t="shared" si="1"/>
        <v>808.6880000000001</v>
      </c>
      <c r="F40" s="358"/>
      <c r="G40" s="381"/>
      <c r="H40" s="368"/>
      <c r="I40" s="1"/>
      <c r="J40" s="1"/>
    </row>
    <row r="41" spans="1:11" x14ac:dyDescent="0.2">
      <c r="A41" s="100"/>
      <c r="B41" s="115" t="s">
        <v>46</v>
      </c>
      <c r="C41" s="80"/>
      <c r="D41" s="102">
        <v>55</v>
      </c>
      <c r="E41" s="331">
        <f t="shared" si="1"/>
        <v>812.6880000000001</v>
      </c>
      <c r="F41" s="358"/>
      <c r="G41" s="381"/>
      <c r="H41" s="368"/>
      <c r="I41" s="1"/>
      <c r="J41" s="1"/>
    </row>
    <row r="42" spans="1:11" x14ac:dyDescent="0.2">
      <c r="A42" s="100"/>
      <c r="B42" s="115" t="s">
        <v>47</v>
      </c>
      <c r="C42" s="80"/>
      <c r="D42" s="102">
        <v>64.400000000000006</v>
      </c>
      <c r="E42" s="331">
        <f t="shared" si="1"/>
        <v>822.08800000000008</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757.6880000000001</v>
      </c>
      <c r="D45" s="104">
        <v>35.6</v>
      </c>
      <c r="E45" s="331">
        <f t="shared" ref="E45:E65" si="2">$C$15+D45</f>
        <v>793.28800000000012</v>
      </c>
      <c r="F45" s="358"/>
      <c r="G45" s="378"/>
      <c r="H45" s="381"/>
      <c r="I45" s="368"/>
      <c r="J45" s="1"/>
      <c r="K45" s="1"/>
    </row>
    <row r="46" spans="1:11" x14ac:dyDescent="0.2">
      <c r="A46" s="100"/>
      <c r="B46" s="115" t="s">
        <v>49</v>
      </c>
      <c r="C46" s="80"/>
      <c r="D46" s="104">
        <v>40.5</v>
      </c>
      <c r="E46" s="331">
        <f t="shared" si="2"/>
        <v>798.1880000000001</v>
      </c>
      <c r="F46" s="358"/>
      <c r="G46" s="378"/>
      <c r="H46" s="381"/>
      <c r="I46" s="368"/>
      <c r="J46" s="1"/>
      <c r="K46" s="1"/>
    </row>
    <row r="47" spans="1:11" x14ac:dyDescent="0.2">
      <c r="A47" s="100"/>
      <c r="B47" s="115" t="s">
        <v>50</v>
      </c>
      <c r="C47" s="80"/>
      <c r="D47" s="104">
        <v>57.6</v>
      </c>
      <c r="E47" s="331">
        <f t="shared" si="2"/>
        <v>815.28800000000012</v>
      </c>
      <c r="F47" s="358"/>
      <c r="G47" s="378"/>
      <c r="H47" s="381"/>
      <c r="I47" s="368"/>
      <c r="J47" s="1"/>
      <c r="K47" s="1"/>
    </row>
    <row r="48" spans="1:11" x14ac:dyDescent="0.2">
      <c r="A48" s="100"/>
      <c r="B48" s="115" t="s">
        <v>51</v>
      </c>
      <c r="C48" s="80"/>
      <c r="D48" s="104">
        <v>59</v>
      </c>
      <c r="E48" s="330">
        <f t="shared" si="2"/>
        <v>816.6880000000001</v>
      </c>
      <c r="F48" s="358"/>
      <c r="G48" s="378"/>
      <c r="H48" s="381"/>
      <c r="I48" s="368"/>
      <c r="J48" s="1"/>
      <c r="K48" s="1"/>
    </row>
    <row r="49" spans="1:11" x14ac:dyDescent="0.2">
      <c r="A49" s="100"/>
      <c r="B49" s="115" t="s">
        <v>52</v>
      </c>
      <c r="C49" s="83" t="s">
        <v>53</v>
      </c>
      <c r="D49" s="105">
        <v>60.7</v>
      </c>
      <c r="E49" s="330">
        <f t="shared" si="2"/>
        <v>818.38800000000015</v>
      </c>
      <c r="F49" s="358"/>
      <c r="G49" s="378"/>
      <c r="H49" s="381"/>
      <c r="I49" s="368"/>
      <c r="J49" s="1"/>
      <c r="K49" s="1"/>
    </row>
    <row r="50" spans="1:11" x14ac:dyDescent="0.2">
      <c r="A50" s="100"/>
      <c r="B50" s="115" t="s">
        <v>54</v>
      </c>
      <c r="C50" s="80"/>
      <c r="D50" s="104">
        <v>67.5</v>
      </c>
      <c r="E50" s="331">
        <f t="shared" si="2"/>
        <v>825.1880000000001</v>
      </c>
      <c r="F50" s="358"/>
      <c r="G50" s="378"/>
      <c r="H50" s="381"/>
      <c r="I50" s="368"/>
      <c r="J50" s="1"/>
      <c r="K50" s="1"/>
    </row>
    <row r="51" spans="1:11" x14ac:dyDescent="0.2">
      <c r="A51" s="100"/>
      <c r="B51" s="115" t="s">
        <v>55</v>
      </c>
      <c r="C51" s="80"/>
      <c r="D51" s="104">
        <v>75</v>
      </c>
      <c r="E51" s="331">
        <f t="shared" si="2"/>
        <v>832.6880000000001</v>
      </c>
      <c r="F51" s="358"/>
      <c r="G51" s="378"/>
      <c r="H51" s="381"/>
      <c r="I51" s="368"/>
      <c r="J51" s="1"/>
      <c r="K51" s="1"/>
    </row>
    <row r="52" spans="1:11" x14ac:dyDescent="0.2">
      <c r="A52" s="100"/>
      <c r="B52" s="115" t="s">
        <v>56</v>
      </c>
      <c r="C52" s="80"/>
      <c r="D52" s="104">
        <v>90</v>
      </c>
      <c r="E52" s="331">
        <f t="shared" si="2"/>
        <v>847.6880000000001</v>
      </c>
      <c r="F52" s="358"/>
      <c r="G52" s="378"/>
      <c r="H52" s="381"/>
      <c r="I52" s="368"/>
      <c r="J52" s="1"/>
      <c r="K52" s="1"/>
    </row>
    <row r="53" spans="1:11" x14ac:dyDescent="0.2">
      <c r="A53" s="100"/>
      <c r="B53" s="115" t="s">
        <v>57</v>
      </c>
      <c r="C53" s="80"/>
      <c r="D53" s="104">
        <v>97.399999999999991</v>
      </c>
      <c r="E53" s="331">
        <f t="shared" si="2"/>
        <v>855.08800000000008</v>
      </c>
      <c r="F53" s="358"/>
      <c r="G53" s="378"/>
      <c r="H53" s="381"/>
      <c r="I53" s="368"/>
      <c r="J53" s="1"/>
      <c r="K53" s="1"/>
    </row>
    <row r="54" spans="1:11" x14ac:dyDescent="0.2">
      <c r="A54" s="100"/>
      <c r="B54" s="115" t="s">
        <v>58</v>
      </c>
      <c r="C54" s="19"/>
      <c r="D54" s="104">
        <v>102</v>
      </c>
      <c r="E54" s="331">
        <f t="shared" si="2"/>
        <v>859.6880000000001</v>
      </c>
      <c r="F54" s="358"/>
      <c r="G54" s="378"/>
      <c r="H54" s="381"/>
      <c r="I54" s="368"/>
      <c r="J54" s="1"/>
      <c r="K54" s="1"/>
    </row>
    <row r="55" spans="1:11" x14ac:dyDescent="0.2">
      <c r="A55" s="100"/>
      <c r="B55" s="115" t="s">
        <v>59</v>
      </c>
      <c r="C55" s="19"/>
      <c r="D55" s="104">
        <v>108.60000000000001</v>
      </c>
      <c r="E55" s="331">
        <f t="shared" si="2"/>
        <v>866.28800000000012</v>
      </c>
      <c r="F55" s="358"/>
      <c r="G55" s="378"/>
      <c r="H55" s="381"/>
      <c r="I55" s="368"/>
      <c r="J55" s="1"/>
      <c r="K55" s="1"/>
    </row>
    <row r="56" spans="1:11" x14ac:dyDescent="0.2">
      <c r="A56" s="100"/>
      <c r="B56" s="115" t="s">
        <v>60</v>
      </c>
      <c r="C56" s="19"/>
      <c r="D56" s="104">
        <v>110.10000000000001</v>
      </c>
      <c r="E56" s="331">
        <f t="shared" si="2"/>
        <v>867.78800000000012</v>
      </c>
      <c r="F56" s="358"/>
      <c r="G56" s="378"/>
      <c r="H56" s="381"/>
      <c r="I56" s="368"/>
      <c r="J56" s="1"/>
      <c r="K56" s="1"/>
    </row>
    <row r="57" spans="1:11" x14ac:dyDescent="0.2">
      <c r="A57" s="100"/>
      <c r="B57" s="115" t="s">
        <v>61</v>
      </c>
      <c r="C57" s="19"/>
      <c r="D57" s="104">
        <v>114.3</v>
      </c>
      <c r="E57" s="331">
        <f t="shared" si="2"/>
        <v>871.98800000000006</v>
      </c>
      <c r="F57" s="358"/>
      <c r="G57" s="378"/>
      <c r="H57" s="381"/>
      <c r="I57" s="368"/>
      <c r="J57" s="1"/>
      <c r="K57" s="1"/>
    </row>
    <row r="58" spans="1:11" x14ac:dyDescent="0.2">
      <c r="A58" s="100"/>
      <c r="B58" s="116" t="s">
        <v>72</v>
      </c>
      <c r="C58" s="19"/>
      <c r="D58" s="106">
        <v>57.6</v>
      </c>
      <c r="E58" s="331">
        <f t="shared" si="2"/>
        <v>815.28800000000012</v>
      </c>
      <c r="F58" s="358"/>
      <c r="G58" s="378"/>
      <c r="H58" s="381"/>
      <c r="I58" s="368"/>
      <c r="J58" s="1"/>
      <c r="K58" s="1"/>
    </row>
    <row r="59" spans="1:11" x14ac:dyDescent="0.2">
      <c r="A59" s="100"/>
      <c r="B59" s="116" t="s">
        <v>73</v>
      </c>
      <c r="C59" s="19"/>
      <c r="D59" s="106">
        <v>59</v>
      </c>
      <c r="E59" s="331">
        <f t="shared" si="2"/>
        <v>816.6880000000001</v>
      </c>
      <c r="F59" s="358"/>
      <c r="G59" s="378"/>
      <c r="H59" s="381"/>
      <c r="I59" s="368"/>
      <c r="J59" s="1"/>
      <c r="K59" s="1"/>
    </row>
    <row r="60" spans="1:11" x14ac:dyDescent="0.2">
      <c r="A60" s="100"/>
      <c r="B60" s="116" t="s">
        <v>74</v>
      </c>
      <c r="C60" s="19"/>
      <c r="D60" s="106">
        <v>67.5</v>
      </c>
      <c r="E60" s="331">
        <f t="shared" si="2"/>
        <v>825.1880000000001</v>
      </c>
      <c r="F60" s="358"/>
      <c r="G60" s="378"/>
      <c r="H60" s="381"/>
      <c r="I60" s="368"/>
      <c r="J60" s="1"/>
      <c r="K60" s="1"/>
    </row>
    <row r="61" spans="1:11" x14ac:dyDescent="0.2">
      <c r="A61" s="100"/>
      <c r="B61" s="116" t="s">
        <v>75</v>
      </c>
      <c r="C61" s="19"/>
      <c r="D61" s="106">
        <v>75</v>
      </c>
      <c r="E61" s="331">
        <f t="shared" si="2"/>
        <v>832.6880000000001</v>
      </c>
      <c r="F61" s="358"/>
      <c r="G61" s="378"/>
      <c r="H61" s="381"/>
      <c r="I61" s="368"/>
      <c r="J61" s="1"/>
      <c r="K61" s="1"/>
    </row>
    <row r="62" spans="1:11" x14ac:dyDescent="0.2">
      <c r="A62" s="100"/>
      <c r="B62" s="116" t="s">
        <v>76</v>
      </c>
      <c r="C62" s="19"/>
      <c r="D62" s="106">
        <v>90</v>
      </c>
      <c r="E62" s="331">
        <f t="shared" si="2"/>
        <v>847.6880000000001</v>
      </c>
      <c r="F62" s="358"/>
      <c r="G62" s="378"/>
      <c r="H62" s="381"/>
      <c r="I62" s="368"/>
      <c r="J62" s="1"/>
      <c r="K62" s="1"/>
    </row>
    <row r="63" spans="1:11" x14ac:dyDescent="0.2">
      <c r="A63" s="100"/>
      <c r="B63" s="116" t="s">
        <v>77</v>
      </c>
      <c r="C63" s="19"/>
      <c r="D63" s="106">
        <v>97.399999999999991</v>
      </c>
      <c r="E63" s="331">
        <f t="shared" si="2"/>
        <v>855.08800000000008</v>
      </c>
      <c r="F63" s="358"/>
      <c r="G63" s="378"/>
      <c r="H63" s="381"/>
      <c r="I63" s="368"/>
      <c r="J63" s="1"/>
      <c r="K63" s="1"/>
    </row>
    <row r="64" spans="1:11" x14ac:dyDescent="0.2">
      <c r="A64" s="100"/>
      <c r="B64" s="116" t="s">
        <v>78</v>
      </c>
      <c r="C64" s="19"/>
      <c r="D64" s="106">
        <v>102</v>
      </c>
      <c r="E64" s="331">
        <f t="shared" si="2"/>
        <v>859.6880000000001</v>
      </c>
      <c r="F64" s="358"/>
      <c r="G64" s="378"/>
      <c r="H64" s="381"/>
      <c r="I64" s="368"/>
      <c r="J64" s="1"/>
      <c r="K64" s="1"/>
    </row>
    <row r="65" spans="1:11" x14ac:dyDescent="0.2">
      <c r="A65" s="100"/>
      <c r="B65" s="116" t="s">
        <v>79</v>
      </c>
      <c r="C65" s="19"/>
      <c r="D65" s="106">
        <v>114.3</v>
      </c>
      <c r="E65" s="331">
        <f t="shared" si="2"/>
        <v>871.98800000000006</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757.6880000000001</v>
      </c>
      <c r="D68" s="106">
        <v>64.7</v>
      </c>
      <c r="E68" s="331">
        <f t="shared" ref="E68:E74" si="3">$C$15+D68</f>
        <v>822.38800000000015</v>
      </c>
      <c r="F68" s="358"/>
      <c r="G68" s="380"/>
      <c r="H68" s="381"/>
    </row>
    <row r="69" spans="1:11" x14ac:dyDescent="0.2">
      <c r="A69" s="100"/>
      <c r="B69" s="115" t="s">
        <v>63</v>
      </c>
      <c r="C69" s="80"/>
      <c r="D69" s="106">
        <v>88</v>
      </c>
      <c r="E69" s="331">
        <f t="shared" si="3"/>
        <v>845.6880000000001</v>
      </c>
      <c r="F69" s="358"/>
      <c r="G69" s="380"/>
      <c r="H69" s="381"/>
    </row>
    <row r="70" spans="1:11" x14ac:dyDescent="0.2">
      <c r="A70" s="100"/>
      <c r="B70" s="115" t="s">
        <v>64</v>
      </c>
      <c r="C70" s="80"/>
      <c r="D70" s="106">
        <v>100.7</v>
      </c>
      <c r="E70" s="331">
        <f t="shared" si="3"/>
        <v>858.38800000000015</v>
      </c>
      <c r="F70" s="358"/>
      <c r="G70" s="380"/>
      <c r="H70" s="381"/>
    </row>
    <row r="71" spans="1:11" x14ac:dyDescent="0.2">
      <c r="A71" s="100"/>
      <c r="B71" s="115" t="s">
        <v>65</v>
      </c>
      <c r="C71" s="80"/>
      <c r="D71" s="106">
        <v>99.2</v>
      </c>
      <c r="E71" s="331">
        <f t="shared" si="3"/>
        <v>856.88800000000015</v>
      </c>
      <c r="F71" s="358"/>
      <c r="G71" s="380"/>
      <c r="H71" s="381"/>
    </row>
    <row r="72" spans="1:11" x14ac:dyDescent="0.2">
      <c r="A72" s="100"/>
      <c r="B72" s="115" t="s">
        <v>88</v>
      </c>
      <c r="C72" s="80" t="s">
        <v>89</v>
      </c>
      <c r="D72" s="106">
        <v>103.5</v>
      </c>
      <c r="E72" s="331">
        <f t="shared" si="3"/>
        <v>861.1880000000001</v>
      </c>
      <c r="F72" s="358"/>
      <c r="G72" s="380"/>
      <c r="H72" s="381"/>
    </row>
    <row r="73" spans="1:11" x14ac:dyDescent="0.2">
      <c r="A73" s="100"/>
      <c r="B73" s="115" t="s">
        <v>67</v>
      </c>
      <c r="C73" s="80"/>
      <c r="D73" s="106">
        <v>103.5</v>
      </c>
      <c r="E73" s="331">
        <f t="shared" si="3"/>
        <v>861.1880000000001</v>
      </c>
      <c r="F73" s="358"/>
      <c r="G73" s="380"/>
      <c r="H73" s="381"/>
    </row>
    <row r="74" spans="1:11" x14ac:dyDescent="0.2">
      <c r="A74" s="100"/>
      <c r="B74" s="115" t="s">
        <v>68</v>
      </c>
      <c r="C74" s="80"/>
      <c r="D74" s="106">
        <v>115</v>
      </c>
      <c r="E74" s="331">
        <f t="shared" si="3"/>
        <v>872.6880000000001</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7" t="s">
        <v>90</v>
      </c>
      <c r="B77" s="408"/>
      <c r="C77" s="408"/>
      <c r="D77" s="408"/>
      <c r="E77" s="409"/>
      <c r="F77" s="111"/>
      <c r="H77" s="19"/>
    </row>
    <row r="78" spans="1:11" x14ac:dyDescent="0.2">
      <c r="A78" s="398"/>
      <c r="B78" s="399"/>
      <c r="C78" s="399"/>
      <c r="D78" s="399"/>
      <c r="E78" s="400"/>
      <c r="F78" s="108"/>
    </row>
    <row r="79" spans="1:11" x14ac:dyDescent="0.2">
      <c r="A79" s="398" t="s">
        <v>99</v>
      </c>
      <c r="B79" s="412"/>
      <c r="C79" s="412"/>
      <c r="D79" s="412"/>
      <c r="E79" s="413"/>
    </row>
    <row r="80" spans="1:11" x14ac:dyDescent="0.2">
      <c r="A80" s="398" t="s">
        <v>102</v>
      </c>
      <c r="B80" s="399"/>
      <c r="C80" s="399"/>
      <c r="D80" s="399"/>
      <c r="E80" s="400"/>
    </row>
    <row r="81" spans="1:6" x14ac:dyDescent="0.2">
      <c r="A81" s="401" t="s">
        <v>193</v>
      </c>
      <c r="B81" s="402"/>
      <c r="C81" s="402"/>
      <c r="D81" s="402"/>
      <c r="E81" s="403"/>
      <c r="F81" s="361"/>
    </row>
    <row r="82" spans="1:6" x14ac:dyDescent="0.2">
      <c r="A82" s="404" t="s">
        <v>100</v>
      </c>
      <c r="B82" s="405"/>
      <c r="C82" s="405"/>
      <c r="D82" s="405"/>
      <c r="E82" s="406"/>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B22" sqref="B2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4" t="s">
        <v>93</v>
      </c>
      <c r="C7" s="414"/>
      <c r="D7" s="414"/>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6" t="s">
        <v>92</v>
      </c>
      <c r="B9" s="417"/>
      <c r="C9" s="417"/>
      <c r="D9" s="417"/>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1296.65-29.78-23.58+14-5.62-25.38-13-61+3.5+0.3+0.9-53.3-4.7-104-102+74+80.5+40-5+49+4-75.82-54+53-9+2.2-2.2-3.8-76-62+15+30+60-1+76+42-74-48+23+63+2.96+3.6-0.6-32.04-5.96+39+21-2+39-50+30-23-60+29+44+42+23+0.7-1.4+60.3+0.7-22-17</f>
        <v>1215.1300000000003</v>
      </c>
      <c r="C16" s="101">
        <f>Petrol!C17</f>
        <v>2.8</v>
      </c>
      <c r="D16" s="83">
        <f>B16+C16</f>
        <v>1217.9300000000003</v>
      </c>
      <c r="E16" s="201"/>
      <c r="F16" s="357"/>
      <c r="G16" s="364"/>
      <c r="H16" s="187"/>
      <c r="I16" s="186"/>
      <c r="J16" s="186"/>
    </row>
    <row r="17" spans="1:10" s="192" customFormat="1" ht="15.75" x14ac:dyDescent="0.25">
      <c r="A17" s="3" t="s">
        <v>26</v>
      </c>
      <c r="B17" s="29"/>
      <c r="C17" s="24">
        <f>Petrol!C18</f>
        <v>7.4</v>
      </c>
      <c r="D17" s="80">
        <f>B16+C17</f>
        <v>1222.5300000000004</v>
      </c>
      <c r="E17" s="190"/>
      <c r="F17" s="357"/>
      <c r="G17" s="364"/>
      <c r="H17" s="187"/>
      <c r="I17" s="186"/>
      <c r="J17" s="186"/>
    </row>
    <row r="18" spans="1:10" s="192" customFormat="1" ht="15.75" x14ac:dyDescent="0.25">
      <c r="A18" s="3" t="s">
        <v>27</v>
      </c>
      <c r="B18" s="29"/>
      <c r="C18" s="24">
        <f>Petrol!C19</f>
        <v>11.5</v>
      </c>
      <c r="D18" s="80">
        <f>B16+C18</f>
        <v>1226.6300000000003</v>
      </c>
      <c r="E18" s="190"/>
      <c r="F18" s="357"/>
      <c r="G18" s="364"/>
      <c r="H18" s="187"/>
      <c r="I18" s="186"/>
      <c r="J18" s="186"/>
    </row>
    <row r="19" spans="1:10" s="192" customFormat="1" ht="15.75" x14ac:dyDescent="0.25">
      <c r="A19" s="3" t="s">
        <v>28</v>
      </c>
      <c r="B19" s="29"/>
      <c r="C19" s="24">
        <f>Petrol!C20</f>
        <v>16.899999999999999</v>
      </c>
      <c r="D19" s="80">
        <f>$B16+C19</f>
        <v>1232.0300000000004</v>
      </c>
      <c r="E19" s="190"/>
      <c r="F19" s="357"/>
      <c r="G19" s="364"/>
      <c r="H19" s="187"/>
      <c r="I19" s="186"/>
      <c r="J19" s="186"/>
    </row>
    <row r="20" spans="1:10" s="192" customFormat="1" ht="15.75" x14ac:dyDescent="0.25">
      <c r="A20" s="3" t="s">
        <v>29</v>
      </c>
      <c r="B20" s="29"/>
      <c r="C20" s="24">
        <f>Petrol!C21</f>
        <v>24.4</v>
      </c>
      <c r="D20" s="80">
        <f>$B16+C20</f>
        <v>1239.5300000000004</v>
      </c>
      <c r="E20" s="190"/>
      <c r="F20" s="357"/>
      <c r="G20" s="364"/>
      <c r="H20" s="187"/>
      <c r="I20" s="186"/>
      <c r="J20" s="186"/>
    </row>
    <row r="21" spans="1:10" s="192" customFormat="1" ht="15.75" x14ac:dyDescent="0.25">
      <c r="A21" s="3" t="s">
        <v>30</v>
      </c>
      <c r="B21" s="29"/>
      <c r="C21" s="24">
        <f>Petrol!C22</f>
        <v>35.4</v>
      </c>
      <c r="D21" s="80">
        <f>$B16+C21</f>
        <v>1250.5300000000004</v>
      </c>
      <c r="E21" s="190"/>
      <c r="F21" s="357"/>
      <c r="G21" s="364"/>
      <c r="H21" s="187"/>
      <c r="I21" s="186"/>
      <c r="J21" s="186"/>
    </row>
    <row r="22" spans="1:10" s="192" customFormat="1" ht="15.75" x14ac:dyDescent="0.25">
      <c r="A22" s="3" t="s">
        <v>31</v>
      </c>
      <c r="B22" s="29"/>
      <c r="C22" s="24">
        <f>Petrol!C23</f>
        <v>45.1</v>
      </c>
      <c r="D22" s="80">
        <f>$B16+C22</f>
        <v>1260.2300000000002</v>
      </c>
      <c r="E22" s="190"/>
      <c r="F22" s="357"/>
      <c r="G22" s="364"/>
      <c r="H22" s="187"/>
      <c r="I22" s="186"/>
      <c r="J22" s="186"/>
    </row>
    <row r="23" spans="1:10" s="192" customFormat="1" ht="15.75" x14ac:dyDescent="0.25">
      <c r="A23" s="3" t="s">
        <v>32</v>
      </c>
      <c r="B23" s="29"/>
      <c r="C23" s="24">
        <f>Petrol!C24</f>
        <v>63.6</v>
      </c>
      <c r="D23" s="80">
        <f>$B16+C23</f>
        <v>1278.7300000000002</v>
      </c>
      <c r="E23" s="190"/>
      <c r="F23" s="357"/>
      <c r="G23" s="364"/>
      <c r="H23" s="187"/>
      <c r="I23" s="186"/>
      <c r="J23" s="186"/>
    </row>
    <row r="24" spans="1:10" s="192" customFormat="1" ht="15.75" x14ac:dyDescent="0.25">
      <c r="A24" s="3" t="s">
        <v>33</v>
      </c>
      <c r="B24" s="29"/>
      <c r="C24" s="24">
        <f>Petrol!C25</f>
        <v>83.1</v>
      </c>
      <c r="D24" s="80">
        <f>$B16+C24</f>
        <v>1298.2300000000002</v>
      </c>
      <c r="E24" s="190"/>
      <c r="F24" s="357"/>
      <c r="G24" s="364"/>
      <c r="H24" s="187"/>
      <c r="I24" s="186"/>
      <c r="J24" s="186"/>
    </row>
    <row r="25" spans="1:10" s="192" customFormat="1" ht="15.75" x14ac:dyDescent="0.25">
      <c r="A25" s="3" t="s">
        <v>34</v>
      </c>
      <c r="B25" s="29"/>
      <c r="C25" s="24">
        <f>Petrol!C26</f>
        <v>95.399999999999991</v>
      </c>
      <c r="D25" s="80">
        <f>$B16+C25</f>
        <v>1310.5300000000004</v>
      </c>
      <c r="E25" s="190"/>
      <c r="F25" s="357"/>
      <c r="G25" s="364"/>
      <c r="H25" s="187"/>
      <c r="I25" s="186"/>
      <c r="J25" s="186"/>
    </row>
    <row r="26" spans="1:10" s="192" customFormat="1" ht="15.75" x14ac:dyDescent="0.25">
      <c r="A26" s="3" t="s">
        <v>35</v>
      </c>
      <c r="B26" s="29"/>
      <c r="C26" s="24">
        <f>Petrol!C27</f>
        <v>100.9</v>
      </c>
      <c r="D26" s="80">
        <f>$B16+C26</f>
        <v>1316.0300000000004</v>
      </c>
      <c r="E26" s="190"/>
      <c r="F26" s="357"/>
      <c r="G26" s="364"/>
      <c r="H26" s="187"/>
      <c r="I26" s="186"/>
      <c r="J26" s="186"/>
    </row>
    <row r="27" spans="1:10" s="192" customFormat="1" ht="15.75" x14ac:dyDescent="0.25">
      <c r="A27" s="3" t="s">
        <v>36</v>
      </c>
      <c r="B27" s="29"/>
      <c r="C27" s="24">
        <f>Petrol!C28</f>
        <v>102.39999999999999</v>
      </c>
      <c r="D27" s="80">
        <f>$B16+C27</f>
        <v>1317.5300000000004</v>
      </c>
      <c r="E27" s="190"/>
      <c r="F27" s="357"/>
      <c r="G27" s="364"/>
      <c r="H27" s="187"/>
      <c r="I27" s="186"/>
      <c r="J27" s="186"/>
    </row>
    <row r="28" spans="1:10" s="192" customFormat="1" ht="15.75" x14ac:dyDescent="0.25">
      <c r="A28" s="3" t="s">
        <v>37</v>
      </c>
      <c r="B28" s="29"/>
      <c r="C28" s="24">
        <f>Petrol!C29</f>
        <v>97.7</v>
      </c>
      <c r="D28" s="80">
        <f>$B16+C28</f>
        <v>1312.8300000000004</v>
      </c>
      <c r="E28" s="190"/>
      <c r="F28" s="357"/>
      <c r="G28" s="364"/>
      <c r="H28" s="187"/>
      <c r="I28" s="186"/>
      <c r="J28" s="186"/>
    </row>
    <row r="29" spans="1:10" s="192" customFormat="1" ht="15.75" x14ac:dyDescent="0.25">
      <c r="A29" s="3" t="s">
        <v>38</v>
      </c>
      <c r="B29" s="29"/>
      <c r="C29" s="24">
        <f>Petrol!C30</f>
        <v>115.1</v>
      </c>
      <c r="D29" s="80">
        <f>$B16+C29</f>
        <v>1330.2300000000002</v>
      </c>
      <c r="E29" s="190"/>
      <c r="F29" s="357"/>
      <c r="G29" s="364"/>
      <c r="H29" s="187"/>
      <c r="I29" s="186"/>
      <c r="J29" s="186"/>
    </row>
    <row r="30" spans="1:10" s="192" customFormat="1" ht="15.75" x14ac:dyDescent="0.25">
      <c r="A30" s="3" t="s">
        <v>39</v>
      </c>
      <c r="B30" s="29"/>
      <c r="C30" s="24">
        <f>Petrol!C31</f>
        <v>123</v>
      </c>
      <c r="D30" s="80">
        <f>$B16+C30</f>
        <v>1338.1300000000003</v>
      </c>
      <c r="E30" s="190"/>
      <c r="F30" s="357"/>
      <c r="G30" s="364"/>
      <c r="H30" s="187"/>
      <c r="I30" s="186"/>
      <c r="J30" s="186"/>
    </row>
    <row r="31" spans="1:10" s="192" customFormat="1" ht="15.75" x14ac:dyDescent="0.25">
      <c r="A31" s="81" t="s">
        <v>70</v>
      </c>
      <c r="B31" s="199"/>
      <c r="C31" s="24">
        <f>Petrol!C32</f>
        <v>45.1</v>
      </c>
      <c r="D31" s="80">
        <f>$B16+C31</f>
        <v>1260.2300000000002</v>
      </c>
      <c r="E31" s="190"/>
      <c r="F31" s="357"/>
      <c r="G31" s="364"/>
      <c r="H31" s="187"/>
      <c r="I31" s="186"/>
      <c r="J31" s="186"/>
    </row>
    <row r="32" spans="1:10" s="192" customFormat="1" ht="15.75" x14ac:dyDescent="0.25">
      <c r="A32" s="81" t="s">
        <v>71</v>
      </c>
      <c r="B32" s="199"/>
      <c r="C32" s="24">
        <f>Petrol!C33</f>
        <v>123</v>
      </c>
      <c r="D32" s="80">
        <f>$B16+C32</f>
        <v>1338.1300000000003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1215.1300000000003</v>
      </c>
      <c r="C35" s="24">
        <f>Petrol!C36</f>
        <v>17.600000000000001</v>
      </c>
      <c r="D35" s="80">
        <f>$B16+C35</f>
        <v>1232.7300000000002</v>
      </c>
      <c r="E35" s="190"/>
      <c r="F35" s="357"/>
      <c r="G35" s="364"/>
      <c r="H35" s="187"/>
      <c r="I35" s="186"/>
      <c r="J35" s="186"/>
    </row>
    <row r="36" spans="1:10" s="192" customFormat="1" ht="15.75" x14ac:dyDescent="0.25">
      <c r="A36" s="3" t="s">
        <v>98</v>
      </c>
      <c r="B36" s="29"/>
      <c r="C36" s="24">
        <f>Petrol!C37</f>
        <v>27.7</v>
      </c>
      <c r="D36" s="80">
        <f>B35+C36</f>
        <v>1242.8300000000004</v>
      </c>
      <c r="E36" s="190"/>
      <c r="F36" s="357"/>
      <c r="G36" s="364"/>
      <c r="H36" s="187"/>
      <c r="I36" s="186"/>
      <c r="J36" s="186"/>
    </row>
    <row r="37" spans="1:10" s="192" customFormat="1" ht="15.75" x14ac:dyDescent="0.25">
      <c r="A37" s="3" t="s">
        <v>41</v>
      </c>
      <c r="B37" s="29"/>
      <c r="C37" s="24">
        <f>Petrol!C38</f>
        <v>21.9</v>
      </c>
      <c r="D37" s="80">
        <f>B35+C37</f>
        <v>1237.0300000000004</v>
      </c>
      <c r="E37" s="190"/>
      <c r="F37" s="357"/>
      <c r="G37" s="364"/>
      <c r="H37" s="187"/>
      <c r="I37" s="186"/>
      <c r="J37" s="186"/>
    </row>
    <row r="38" spans="1:10" s="192" customFormat="1" ht="15.75" x14ac:dyDescent="0.25">
      <c r="A38" s="3" t="s">
        <v>42</v>
      </c>
      <c r="B38" s="29"/>
      <c r="C38" s="24">
        <f>Petrol!C39</f>
        <v>31.1</v>
      </c>
      <c r="D38" s="80">
        <f>B35+C38</f>
        <v>1246.2300000000002</v>
      </c>
      <c r="E38" s="190"/>
      <c r="F38" s="357"/>
      <c r="G38" s="364"/>
      <c r="H38" s="187"/>
      <c r="I38" s="186"/>
      <c r="J38" s="186"/>
    </row>
    <row r="39" spans="1:10" s="192" customFormat="1" ht="15.75" x14ac:dyDescent="0.25">
      <c r="A39" s="3" t="s">
        <v>43</v>
      </c>
      <c r="B39" s="29"/>
      <c r="C39" s="24">
        <f>Petrol!C40</f>
        <v>42.7</v>
      </c>
      <c r="D39" s="80">
        <f>B35+C39</f>
        <v>1257.8300000000004</v>
      </c>
      <c r="E39" s="190"/>
      <c r="F39" s="357"/>
      <c r="G39" s="364"/>
      <c r="H39" s="187"/>
      <c r="I39" s="186"/>
      <c r="J39" s="186"/>
    </row>
    <row r="40" spans="1:10" s="192" customFormat="1" ht="15.75" x14ac:dyDescent="0.25">
      <c r="A40" s="3" t="s">
        <v>44</v>
      </c>
      <c r="B40" s="29"/>
      <c r="C40" s="24">
        <f>Petrol!C41</f>
        <v>40.200000000000003</v>
      </c>
      <c r="D40" s="80">
        <f>B35+C40</f>
        <v>1255.3300000000004</v>
      </c>
      <c r="E40" s="190"/>
      <c r="F40" s="357"/>
      <c r="G40" s="364"/>
      <c r="H40" s="187"/>
      <c r="I40" s="186"/>
      <c r="J40" s="186"/>
    </row>
    <row r="41" spans="1:10" s="192" customFormat="1" ht="15.75" x14ac:dyDescent="0.25">
      <c r="A41" s="3" t="s">
        <v>45</v>
      </c>
      <c r="B41" s="29"/>
      <c r="C41" s="24">
        <f>Petrol!C42</f>
        <v>51</v>
      </c>
      <c r="D41" s="80">
        <f>$B35+C41</f>
        <v>1266.1300000000003</v>
      </c>
      <c r="E41" s="190"/>
      <c r="F41" s="357"/>
      <c r="G41" s="364"/>
      <c r="H41" s="187"/>
      <c r="I41" s="186"/>
      <c r="J41" s="186"/>
    </row>
    <row r="42" spans="1:10" s="192" customFormat="1" ht="15.75" x14ac:dyDescent="0.25">
      <c r="A42" s="3" t="s">
        <v>46</v>
      </c>
      <c r="B42" s="29"/>
      <c r="C42" s="24">
        <f>Petrol!C43</f>
        <v>55</v>
      </c>
      <c r="D42" s="80">
        <f>$B35+C42</f>
        <v>1270.1300000000003</v>
      </c>
      <c r="E42" s="190"/>
      <c r="F42" s="357"/>
      <c r="G42" s="364"/>
      <c r="H42" s="187"/>
      <c r="I42" s="186"/>
      <c r="J42" s="186"/>
    </row>
    <row r="43" spans="1:10" s="192" customFormat="1" ht="15.75" x14ac:dyDescent="0.25">
      <c r="A43" s="3" t="s">
        <v>47</v>
      </c>
      <c r="B43" s="29"/>
      <c r="C43" s="24">
        <f>Petrol!C44</f>
        <v>64.400000000000006</v>
      </c>
      <c r="D43" s="80">
        <f>$B35+C43</f>
        <v>1279.5300000000004</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1215.1300000000003</v>
      </c>
      <c r="C46" s="24">
        <f>Petrol!C126</f>
        <v>12.1</v>
      </c>
      <c r="D46" s="80">
        <f>$B46+C46</f>
        <v>1227.2300000000002</v>
      </c>
      <c r="E46" s="190"/>
      <c r="F46" s="357"/>
      <c r="G46" s="364"/>
      <c r="H46" s="187"/>
      <c r="I46" s="186"/>
      <c r="J46" s="186"/>
    </row>
    <row r="47" spans="1:10" s="192" customFormat="1" ht="15.75" x14ac:dyDescent="0.25">
      <c r="A47" s="3" t="s">
        <v>49</v>
      </c>
      <c r="B47" s="29"/>
      <c r="C47" s="24">
        <f>Petrol!C127</f>
        <v>29</v>
      </c>
      <c r="D47" s="80">
        <f>$B46+C47</f>
        <v>1244.1300000000003</v>
      </c>
      <c r="E47" s="190"/>
      <c r="F47" s="357"/>
      <c r="G47" s="364"/>
      <c r="H47" s="187"/>
      <c r="I47" s="186"/>
      <c r="J47" s="186"/>
    </row>
    <row r="48" spans="1:10" s="192" customFormat="1" ht="15.75" x14ac:dyDescent="0.25">
      <c r="A48" s="3" t="s">
        <v>50</v>
      </c>
      <c r="B48" s="29"/>
      <c r="C48" s="24">
        <f>Petrol!C128</f>
        <v>36.700000000000003</v>
      </c>
      <c r="D48" s="80">
        <f>$B46+C48</f>
        <v>1251.8300000000004</v>
      </c>
      <c r="E48" s="190"/>
      <c r="F48" s="357"/>
      <c r="G48" s="364"/>
      <c r="H48" s="187"/>
      <c r="I48" s="186"/>
      <c r="J48" s="186"/>
    </row>
    <row r="49" spans="1:10" s="192" customFormat="1" ht="15.75" x14ac:dyDescent="0.25">
      <c r="A49" s="3" t="s">
        <v>51</v>
      </c>
      <c r="B49" s="29"/>
      <c r="C49" s="24">
        <f>Petrol!C129</f>
        <v>43.4</v>
      </c>
      <c r="D49" s="80">
        <f>$B46+C49</f>
        <v>1258.5300000000004</v>
      </c>
      <c r="E49" s="190"/>
      <c r="F49" s="357"/>
      <c r="G49" s="364"/>
      <c r="H49" s="187"/>
      <c r="I49" s="186"/>
      <c r="J49" s="186"/>
    </row>
    <row r="50" spans="1:10" s="192" customFormat="1" ht="15.75" x14ac:dyDescent="0.25">
      <c r="A50" s="82" t="s">
        <v>52</v>
      </c>
      <c r="B50" s="83" t="s">
        <v>53</v>
      </c>
      <c r="C50" s="24">
        <f>Petrol!C130</f>
        <v>41.5</v>
      </c>
      <c r="D50" s="83">
        <f>$B46+C50</f>
        <v>1256.6300000000003</v>
      </c>
      <c r="E50" s="201"/>
      <c r="F50" s="357"/>
      <c r="G50" s="364"/>
      <c r="H50" s="187"/>
      <c r="I50" s="186"/>
      <c r="J50" s="186"/>
    </row>
    <row r="51" spans="1:10" s="192" customFormat="1" ht="15.75" x14ac:dyDescent="0.25">
      <c r="A51" s="3" t="s">
        <v>54</v>
      </c>
      <c r="B51" s="29"/>
      <c r="C51" s="24">
        <f>Petrol!C131</f>
        <v>54.5</v>
      </c>
      <c r="D51" s="80">
        <f>$B46+C51</f>
        <v>1269.6300000000003</v>
      </c>
      <c r="E51" s="190"/>
      <c r="F51" s="357"/>
      <c r="G51" s="364"/>
      <c r="H51" s="187"/>
      <c r="I51" s="186"/>
      <c r="J51" s="186"/>
    </row>
    <row r="52" spans="1:10" s="192" customFormat="1" ht="15.75" x14ac:dyDescent="0.25">
      <c r="A52" s="3" t="s">
        <v>55</v>
      </c>
      <c r="B52" s="29"/>
      <c r="C52" s="24">
        <f>Petrol!C132</f>
        <v>71.7</v>
      </c>
      <c r="D52" s="80">
        <f>$B46+C52</f>
        <v>1286.8300000000004</v>
      </c>
      <c r="E52" s="190"/>
      <c r="F52" s="357"/>
      <c r="G52" s="364"/>
      <c r="H52" s="187"/>
      <c r="I52" s="186"/>
      <c r="J52" s="186"/>
    </row>
    <row r="53" spans="1:10" s="192" customFormat="1" ht="15.75" x14ac:dyDescent="0.25">
      <c r="A53" s="3" t="s">
        <v>56</v>
      </c>
      <c r="B53" s="29"/>
      <c r="C53" s="24">
        <f>Petrol!C133</f>
        <v>78.8</v>
      </c>
      <c r="D53" s="80">
        <f>$B46+C53</f>
        <v>1293.9300000000003</v>
      </c>
      <c r="E53" s="190"/>
      <c r="F53" s="357"/>
      <c r="G53" s="364"/>
      <c r="H53" s="187"/>
      <c r="I53" s="186"/>
      <c r="J53" s="186"/>
    </row>
    <row r="54" spans="1:10" s="192" customFormat="1" ht="15.75" x14ac:dyDescent="0.25">
      <c r="A54" s="3" t="s">
        <v>57</v>
      </c>
      <c r="B54" s="29"/>
      <c r="C54" s="24">
        <f>Petrol!C134</f>
        <v>93</v>
      </c>
      <c r="D54" s="80">
        <f>$B46+C54</f>
        <v>1308.1300000000003</v>
      </c>
      <c r="E54" s="190"/>
      <c r="F54" s="357"/>
      <c r="G54" s="364"/>
      <c r="H54" s="187"/>
      <c r="I54" s="186"/>
      <c r="J54" s="186"/>
    </row>
    <row r="55" spans="1:10" s="192" customFormat="1" ht="15.75" x14ac:dyDescent="0.25">
      <c r="A55" s="3" t="s">
        <v>58</v>
      </c>
      <c r="B55" s="189"/>
      <c r="C55" s="24">
        <f>Petrol!C135</f>
        <v>110.1</v>
      </c>
      <c r="D55" s="80">
        <f>$B46+C55</f>
        <v>1325.2300000000002</v>
      </c>
      <c r="E55" s="190"/>
      <c r="F55" s="357"/>
      <c r="G55" s="364"/>
      <c r="H55" s="187"/>
      <c r="I55" s="186"/>
      <c r="J55" s="186"/>
    </row>
    <row r="56" spans="1:10" s="192" customFormat="1" ht="15.75" x14ac:dyDescent="0.25">
      <c r="A56" s="3" t="s">
        <v>59</v>
      </c>
      <c r="B56" s="189"/>
      <c r="C56" s="24">
        <f>Petrol!C136</f>
        <v>97.1</v>
      </c>
      <c r="D56" s="80">
        <f>$B46+C56</f>
        <v>1312.2300000000002</v>
      </c>
      <c r="E56" s="190"/>
      <c r="F56" s="357"/>
      <c r="G56" s="364"/>
      <c r="H56" s="187"/>
      <c r="I56" s="186"/>
      <c r="J56" s="186"/>
    </row>
    <row r="57" spans="1:10" s="192" customFormat="1" ht="15.75" x14ac:dyDescent="0.25">
      <c r="A57" s="3" t="s">
        <v>60</v>
      </c>
      <c r="B57" s="189"/>
      <c r="C57" s="24">
        <f>Petrol!C137</f>
        <v>95.7</v>
      </c>
      <c r="D57" s="80">
        <f>$B46+C57</f>
        <v>1310.8300000000004</v>
      </c>
      <c r="E57" s="190"/>
      <c r="F57" s="357"/>
      <c r="G57" s="364"/>
      <c r="H57" s="187"/>
      <c r="I57" s="186"/>
      <c r="J57" s="186"/>
    </row>
    <row r="58" spans="1:10" s="192" customFormat="1" ht="15.75" x14ac:dyDescent="0.25">
      <c r="A58" s="3" t="s">
        <v>61</v>
      </c>
      <c r="B58" s="189"/>
      <c r="C58" s="24">
        <f>Petrol!C138</f>
        <v>111.1</v>
      </c>
      <c r="D58" s="80">
        <f>$B46+C58</f>
        <v>1326.2300000000002</v>
      </c>
      <c r="E58" s="190"/>
      <c r="F58" s="357"/>
      <c r="G58" s="364"/>
      <c r="H58" s="187"/>
      <c r="I58" s="186"/>
      <c r="J58" s="186"/>
    </row>
    <row r="59" spans="1:10" s="192" customFormat="1" ht="15.75" x14ac:dyDescent="0.25">
      <c r="A59" s="81" t="s">
        <v>72</v>
      </c>
      <c r="B59" s="199"/>
      <c r="C59" s="24">
        <f>Petrol!C139</f>
        <v>36.700000000000003</v>
      </c>
      <c r="D59" s="80">
        <f>$B46+C59</f>
        <v>1251.8300000000004</v>
      </c>
      <c r="E59" s="190"/>
      <c r="F59" s="357"/>
      <c r="G59" s="364"/>
      <c r="H59" s="187"/>
      <c r="I59" s="186"/>
      <c r="J59" s="186"/>
    </row>
    <row r="60" spans="1:10" s="192" customFormat="1" ht="15.75" x14ac:dyDescent="0.25">
      <c r="A60" s="81" t="s">
        <v>73</v>
      </c>
      <c r="B60" s="199"/>
      <c r="C60" s="24">
        <f>Petrol!C140</f>
        <v>43.4</v>
      </c>
      <c r="D60" s="80">
        <f>$B46+C60</f>
        <v>1258.5300000000004</v>
      </c>
      <c r="E60" s="190"/>
      <c r="F60" s="357"/>
      <c r="G60" s="364"/>
      <c r="H60" s="187"/>
      <c r="I60" s="186"/>
      <c r="J60" s="186"/>
    </row>
    <row r="61" spans="1:10" s="192" customFormat="1" ht="15.75" x14ac:dyDescent="0.25">
      <c r="A61" s="81" t="s">
        <v>74</v>
      </c>
      <c r="B61" s="199"/>
      <c r="C61" s="24">
        <f>Petrol!C141</f>
        <v>54.5</v>
      </c>
      <c r="D61" s="80">
        <f>$B46+C61</f>
        <v>1269.6300000000003</v>
      </c>
      <c r="E61" s="190"/>
      <c r="F61" s="357"/>
      <c r="G61" s="364"/>
      <c r="H61" s="187"/>
      <c r="I61" s="186"/>
      <c r="J61" s="186"/>
    </row>
    <row r="62" spans="1:10" s="192" customFormat="1" ht="15.75" x14ac:dyDescent="0.25">
      <c r="A62" s="81" t="s">
        <v>75</v>
      </c>
      <c r="B62" s="199"/>
      <c r="C62" s="24">
        <f>Petrol!C142</f>
        <v>71.7</v>
      </c>
      <c r="D62" s="80">
        <f>$B46+C62</f>
        <v>1286.8300000000004</v>
      </c>
      <c r="E62" s="190"/>
      <c r="F62" s="357"/>
      <c r="G62" s="364"/>
      <c r="H62" s="187"/>
      <c r="I62" s="186"/>
      <c r="J62" s="186"/>
    </row>
    <row r="63" spans="1:10" s="192" customFormat="1" ht="15.75" x14ac:dyDescent="0.25">
      <c r="A63" s="81" t="s">
        <v>76</v>
      </c>
      <c r="B63" s="199"/>
      <c r="C63" s="24">
        <f>Petrol!C143</f>
        <v>78.8</v>
      </c>
      <c r="D63" s="80">
        <f>$B46+C63</f>
        <v>1293.9300000000003</v>
      </c>
      <c r="E63" s="190"/>
      <c r="F63" s="357"/>
      <c r="G63" s="364"/>
      <c r="H63" s="187"/>
      <c r="I63" s="186"/>
      <c r="J63" s="186"/>
    </row>
    <row r="64" spans="1:10" s="192" customFormat="1" ht="15.75" x14ac:dyDescent="0.25">
      <c r="A64" s="81" t="s">
        <v>77</v>
      </c>
      <c r="B64" s="199"/>
      <c r="C64" s="24">
        <f>Petrol!C144</f>
        <v>93</v>
      </c>
      <c r="D64" s="80">
        <f>$B46+C64</f>
        <v>1308.1300000000003</v>
      </c>
      <c r="E64" s="190"/>
      <c r="F64" s="357"/>
      <c r="G64" s="364"/>
      <c r="H64" s="187"/>
      <c r="I64" s="186"/>
      <c r="J64" s="186"/>
    </row>
    <row r="65" spans="1:10" s="192" customFormat="1" ht="15.75" x14ac:dyDescent="0.25">
      <c r="A65" s="81" t="s">
        <v>78</v>
      </c>
      <c r="B65" s="199"/>
      <c r="C65" s="24">
        <f>Petrol!C145</f>
        <v>110.1</v>
      </c>
      <c r="D65" s="80">
        <f>$B46+C65</f>
        <v>1325.2300000000002</v>
      </c>
      <c r="E65" s="190"/>
      <c r="F65" s="357"/>
      <c r="G65" s="364"/>
      <c r="H65" s="187"/>
      <c r="I65" s="186"/>
      <c r="J65" s="186"/>
    </row>
    <row r="66" spans="1:10" s="192" customFormat="1" ht="15.75" x14ac:dyDescent="0.25">
      <c r="A66" s="81" t="s">
        <v>79</v>
      </c>
      <c r="B66" s="199"/>
      <c r="C66" s="24">
        <f>Petrol!C146</f>
        <v>111.1</v>
      </c>
      <c r="D66" s="80">
        <f>$B46+C66</f>
        <v>1326.2300000000002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1215.1300000000003</v>
      </c>
      <c r="C69" s="24">
        <f>Petrol!C70</f>
        <v>64.7</v>
      </c>
      <c r="D69" s="80">
        <f>$B46+C69</f>
        <v>1279.8300000000004</v>
      </c>
      <c r="E69" s="190"/>
      <c r="F69" s="357"/>
      <c r="G69" s="364"/>
      <c r="H69" s="187"/>
      <c r="I69" s="186"/>
      <c r="J69" s="186"/>
    </row>
    <row r="70" spans="1:10" s="192" customFormat="1" ht="15.75" x14ac:dyDescent="0.25">
      <c r="A70" s="3" t="s">
        <v>63</v>
      </c>
      <c r="B70" s="29"/>
      <c r="C70" s="24">
        <f>Petrol!C71</f>
        <v>88</v>
      </c>
      <c r="D70" s="80">
        <f>$B46+C70</f>
        <v>1303.1300000000003</v>
      </c>
      <c r="E70" s="190"/>
      <c r="F70" s="357"/>
      <c r="G70" s="364"/>
      <c r="H70" s="187"/>
      <c r="I70" s="186"/>
      <c r="J70" s="186"/>
    </row>
    <row r="71" spans="1:10" s="192" customFormat="1" ht="15.75" x14ac:dyDescent="0.25">
      <c r="A71" s="3" t="s">
        <v>64</v>
      </c>
      <c r="B71" s="29"/>
      <c r="C71" s="24">
        <f>Petrol!C72</f>
        <v>100.7</v>
      </c>
      <c r="D71" s="80">
        <f>$B46+C71</f>
        <v>1315.8300000000004</v>
      </c>
      <c r="E71" s="190"/>
      <c r="F71" s="357"/>
      <c r="G71" s="364"/>
      <c r="H71" s="187"/>
      <c r="I71" s="186"/>
      <c r="J71" s="186"/>
    </row>
    <row r="72" spans="1:10" s="192" customFormat="1" ht="15.75" x14ac:dyDescent="0.25">
      <c r="A72" s="3" t="s">
        <v>65</v>
      </c>
      <c r="B72" s="29"/>
      <c r="C72" s="24">
        <f>Petrol!C73</f>
        <v>99.2</v>
      </c>
      <c r="D72" s="80">
        <f>$B46+C72</f>
        <v>1314.3300000000004</v>
      </c>
      <c r="E72" s="190"/>
      <c r="F72" s="357"/>
      <c r="G72" s="364"/>
      <c r="H72" s="187"/>
      <c r="I72" s="186"/>
      <c r="J72" s="186"/>
    </row>
    <row r="73" spans="1:10" s="192" customFormat="1" ht="15.75" x14ac:dyDescent="0.25">
      <c r="A73" s="3" t="s">
        <v>88</v>
      </c>
      <c r="B73" s="80" t="s">
        <v>89</v>
      </c>
      <c r="C73" s="24">
        <f>Petrol!C74</f>
        <v>103.5</v>
      </c>
      <c r="D73" s="80">
        <f>$B46+C73</f>
        <v>1318.6300000000003</v>
      </c>
      <c r="E73" s="190"/>
      <c r="F73" s="357"/>
      <c r="G73" s="364"/>
      <c r="H73" s="187"/>
      <c r="I73" s="186"/>
      <c r="J73" s="186"/>
    </row>
    <row r="74" spans="1:10" s="192" customFormat="1" ht="15.75" x14ac:dyDescent="0.25">
      <c r="A74" s="3" t="s">
        <v>67</v>
      </c>
      <c r="B74" s="29"/>
      <c r="C74" s="24">
        <f>Petrol!C75</f>
        <v>103.5</v>
      </c>
      <c r="D74" s="80">
        <f>$B46+C74</f>
        <v>1318.6300000000003</v>
      </c>
      <c r="E74" s="190"/>
      <c r="F74" s="357"/>
      <c r="G74" s="364"/>
      <c r="H74" s="187"/>
      <c r="I74" s="186"/>
      <c r="J74" s="186"/>
    </row>
    <row r="75" spans="1:10" s="192" customFormat="1" ht="15.75" x14ac:dyDescent="0.25">
      <c r="A75" s="3" t="s">
        <v>68</v>
      </c>
      <c r="B75" s="29"/>
      <c r="C75" s="24">
        <f>Petrol!C76</f>
        <v>115</v>
      </c>
      <c r="D75" s="80">
        <f>$B46+C75</f>
        <v>1330.1300000000003</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4" t="s">
        <v>94</v>
      </c>
      <c r="C83" s="415"/>
      <c r="D83" s="415"/>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8" t="str">
        <f>A9</f>
        <v xml:space="preserve">WHOLESALE PRICES IN THE REPUBLIC OF SOUTH AFRICA </v>
      </c>
      <c r="B85" s="419"/>
      <c r="C85" s="419"/>
      <c r="D85" s="419"/>
      <c r="E85" s="193"/>
      <c r="F85" s="186"/>
      <c r="G85" s="187"/>
      <c r="H85" s="187"/>
      <c r="I85" s="186"/>
      <c r="J85" s="186"/>
    </row>
    <row r="86" spans="1:10" s="192" customFormat="1" ht="15.75" x14ac:dyDescent="0.25">
      <c r="A86" s="214" t="str">
        <f>A10</f>
        <v>EFFECTIVE 07 FEBRUARY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f>
        <v>1217.5300000000002</v>
      </c>
      <c r="C92" s="101">
        <f t="shared" ref="C92:C108" si="0">C16</f>
        <v>2.8</v>
      </c>
      <c r="D92" s="83">
        <f>B92+C92</f>
        <v>1220.3300000000002</v>
      </c>
      <c r="E92" s="201"/>
      <c r="F92" s="357"/>
      <c r="G92" s="364"/>
      <c r="H92" s="187"/>
      <c r="I92" s="186"/>
      <c r="J92" s="186"/>
    </row>
    <row r="93" spans="1:10" s="192" customFormat="1" ht="15.75" x14ac:dyDescent="0.25">
      <c r="A93" s="3" t="s">
        <v>26</v>
      </c>
      <c r="B93" s="29"/>
      <c r="C93" s="24">
        <f t="shared" si="0"/>
        <v>7.4</v>
      </c>
      <c r="D93" s="80">
        <f>B92+C93</f>
        <v>1224.9300000000003</v>
      </c>
      <c r="E93" s="190"/>
      <c r="F93" s="357"/>
      <c r="G93" s="364"/>
      <c r="H93" s="187"/>
      <c r="I93" s="186"/>
      <c r="J93" s="186"/>
    </row>
    <row r="94" spans="1:10" s="192" customFormat="1" ht="15.75" x14ac:dyDescent="0.25">
      <c r="A94" s="3" t="s">
        <v>27</v>
      </c>
      <c r="B94" s="29"/>
      <c r="C94" s="24">
        <f t="shared" si="0"/>
        <v>11.5</v>
      </c>
      <c r="D94" s="80">
        <f>B92+C94</f>
        <v>1229.0300000000002</v>
      </c>
      <c r="E94" s="190"/>
      <c r="F94" s="357"/>
      <c r="G94" s="364"/>
      <c r="H94" s="187"/>
      <c r="I94" s="186"/>
      <c r="J94" s="186"/>
    </row>
    <row r="95" spans="1:10" s="192" customFormat="1" ht="15.75" x14ac:dyDescent="0.25">
      <c r="A95" s="3" t="s">
        <v>28</v>
      </c>
      <c r="B95" s="29"/>
      <c r="C95" s="24">
        <f t="shared" si="0"/>
        <v>16.899999999999999</v>
      </c>
      <c r="D95" s="80">
        <f>$B92+C95</f>
        <v>1234.4300000000003</v>
      </c>
      <c r="E95" s="190"/>
      <c r="F95" s="357"/>
      <c r="G95" s="364"/>
      <c r="H95" s="187"/>
      <c r="I95" s="186"/>
      <c r="J95" s="186"/>
    </row>
    <row r="96" spans="1:10" s="192" customFormat="1" ht="15.75" x14ac:dyDescent="0.25">
      <c r="A96" s="3" t="s">
        <v>29</v>
      </c>
      <c r="B96" s="29"/>
      <c r="C96" s="24">
        <f t="shared" si="0"/>
        <v>24.4</v>
      </c>
      <c r="D96" s="80">
        <f>$B92+C96</f>
        <v>1241.9300000000003</v>
      </c>
      <c r="E96" s="190"/>
      <c r="F96" s="357"/>
      <c r="G96" s="364"/>
      <c r="H96" s="187"/>
      <c r="I96" s="186"/>
      <c r="J96" s="186"/>
    </row>
    <row r="97" spans="1:10" s="192" customFormat="1" ht="15.75" x14ac:dyDescent="0.25">
      <c r="A97" s="3" t="s">
        <v>30</v>
      </c>
      <c r="B97" s="29"/>
      <c r="C97" s="24">
        <f t="shared" si="0"/>
        <v>35.4</v>
      </c>
      <c r="D97" s="80">
        <f>$B92+C97</f>
        <v>1252.9300000000003</v>
      </c>
      <c r="E97" s="190"/>
      <c r="F97" s="357"/>
      <c r="G97" s="364"/>
      <c r="H97" s="187"/>
      <c r="I97" s="186"/>
      <c r="J97" s="186"/>
    </row>
    <row r="98" spans="1:10" s="192" customFormat="1" ht="15.75" x14ac:dyDescent="0.25">
      <c r="A98" s="3" t="s">
        <v>31</v>
      </c>
      <c r="B98" s="29"/>
      <c r="C98" s="24">
        <f t="shared" si="0"/>
        <v>45.1</v>
      </c>
      <c r="D98" s="80">
        <f>$B92+C98</f>
        <v>1262.6300000000001</v>
      </c>
      <c r="E98" s="190"/>
      <c r="F98" s="357"/>
      <c r="G98" s="364"/>
      <c r="H98" s="187"/>
      <c r="I98" s="186"/>
      <c r="J98" s="186"/>
    </row>
    <row r="99" spans="1:10" s="192" customFormat="1" ht="15.75" x14ac:dyDescent="0.25">
      <c r="A99" s="3" t="s">
        <v>32</v>
      </c>
      <c r="B99" s="29"/>
      <c r="C99" s="24">
        <f t="shared" si="0"/>
        <v>63.6</v>
      </c>
      <c r="D99" s="80">
        <f>$B92+C99</f>
        <v>1281.1300000000001</v>
      </c>
      <c r="E99" s="190"/>
      <c r="F99" s="357"/>
      <c r="G99" s="364"/>
      <c r="H99" s="187"/>
      <c r="I99" s="186"/>
      <c r="J99" s="186"/>
    </row>
    <row r="100" spans="1:10" s="192" customFormat="1" ht="15.75" x14ac:dyDescent="0.25">
      <c r="A100" s="3" t="s">
        <v>33</v>
      </c>
      <c r="B100" s="29"/>
      <c r="C100" s="24">
        <f t="shared" si="0"/>
        <v>83.1</v>
      </c>
      <c r="D100" s="80">
        <f>$B92+C100</f>
        <v>1300.6300000000001</v>
      </c>
      <c r="E100" s="190"/>
      <c r="F100" s="357"/>
      <c r="G100" s="364"/>
      <c r="H100" s="187"/>
      <c r="I100" s="186"/>
      <c r="J100" s="186"/>
    </row>
    <row r="101" spans="1:10" s="192" customFormat="1" ht="15.75" x14ac:dyDescent="0.25">
      <c r="A101" s="3" t="s">
        <v>34</v>
      </c>
      <c r="B101" s="29"/>
      <c r="C101" s="24">
        <f t="shared" si="0"/>
        <v>95.399999999999991</v>
      </c>
      <c r="D101" s="80">
        <f>$B92+C101</f>
        <v>1312.9300000000003</v>
      </c>
      <c r="E101" s="190"/>
      <c r="F101" s="357"/>
      <c r="G101" s="364"/>
      <c r="H101" s="187"/>
      <c r="I101" s="186"/>
      <c r="J101" s="186"/>
    </row>
    <row r="102" spans="1:10" s="192" customFormat="1" ht="15.75" x14ac:dyDescent="0.25">
      <c r="A102" s="3" t="s">
        <v>35</v>
      </c>
      <c r="B102" s="29"/>
      <c r="C102" s="24">
        <f t="shared" si="0"/>
        <v>100.9</v>
      </c>
      <c r="D102" s="80">
        <f>$B92+C102</f>
        <v>1318.4300000000003</v>
      </c>
      <c r="E102" s="190"/>
      <c r="F102" s="357"/>
      <c r="G102" s="364"/>
      <c r="H102" s="187"/>
      <c r="I102" s="186"/>
      <c r="J102" s="186"/>
    </row>
    <row r="103" spans="1:10" s="192" customFormat="1" ht="15.75" x14ac:dyDescent="0.25">
      <c r="A103" s="3" t="s">
        <v>36</v>
      </c>
      <c r="B103" s="29"/>
      <c r="C103" s="24">
        <f t="shared" si="0"/>
        <v>102.39999999999999</v>
      </c>
      <c r="D103" s="80">
        <f>$B92+C103</f>
        <v>1319.9300000000003</v>
      </c>
      <c r="E103" s="190"/>
      <c r="F103" s="357"/>
      <c r="G103" s="364"/>
      <c r="H103" s="187"/>
      <c r="I103" s="186"/>
      <c r="J103" s="186"/>
    </row>
    <row r="104" spans="1:10" s="192" customFormat="1" ht="15.75" x14ac:dyDescent="0.25">
      <c r="A104" s="3" t="s">
        <v>37</v>
      </c>
      <c r="B104" s="29"/>
      <c r="C104" s="24">
        <f t="shared" si="0"/>
        <v>97.7</v>
      </c>
      <c r="D104" s="80">
        <f>$B92+C104</f>
        <v>1315.2300000000002</v>
      </c>
      <c r="E104" s="190"/>
      <c r="F104" s="357"/>
      <c r="G104" s="364"/>
      <c r="H104" s="187"/>
      <c r="I104" s="186"/>
      <c r="J104" s="186"/>
    </row>
    <row r="105" spans="1:10" s="192" customFormat="1" ht="15.75" x14ac:dyDescent="0.25">
      <c r="A105" s="3" t="s">
        <v>38</v>
      </c>
      <c r="B105" s="29"/>
      <c r="C105" s="24">
        <f t="shared" si="0"/>
        <v>115.1</v>
      </c>
      <c r="D105" s="80">
        <f>$B92+C105</f>
        <v>1332.63</v>
      </c>
      <c r="E105" s="190"/>
      <c r="F105" s="357"/>
      <c r="G105" s="364"/>
      <c r="H105" s="187"/>
      <c r="I105" s="186"/>
      <c r="J105" s="186"/>
    </row>
    <row r="106" spans="1:10" s="192" customFormat="1" ht="15.75" x14ac:dyDescent="0.25">
      <c r="A106" s="3" t="s">
        <v>39</v>
      </c>
      <c r="B106" s="29"/>
      <c r="C106" s="24">
        <f t="shared" si="0"/>
        <v>123</v>
      </c>
      <c r="D106" s="80">
        <f>$B92+C106</f>
        <v>1340.5300000000002</v>
      </c>
      <c r="E106" s="190"/>
      <c r="F106" s="357"/>
      <c r="G106" s="364"/>
      <c r="H106" s="187"/>
      <c r="I106" s="186"/>
      <c r="J106" s="186"/>
    </row>
    <row r="107" spans="1:10" s="192" customFormat="1" ht="15.75" x14ac:dyDescent="0.25">
      <c r="A107" s="81" t="s">
        <v>70</v>
      </c>
      <c r="B107" s="199"/>
      <c r="C107" s="24">
        <f t="shared" si="0"/>
        <v>45.1</v>
      </c>
      <c r="D107" s="80">
        <f>$B92+C107</f>
        <v>1262.6300000000001</v>
      </c>
      <c r="E107" s="190"/>
      <c r="F107" s="357"/>
      <c r="G107" s="364"/>
      <c r="H107" s="187"/>
      <c r="I107" s="186"/>
      <c r="J107" s="186"/>
    </row>
    <row r="108" spans="1:10" s="192" customFormat="1" ht="15.75" x14ac:dyDescent="0.25">
      <c r="A108" s="81" t="s">
        <v>71</v>
      </c>
      <c r="B108" s="199"/>
      <c r="C108" s="24">
        <f t="shared" si="0"/>
        <v>123</v>
      </c>
      <c r="D108" s="80">
        <f>$B92+C108</f>
        <v>1340.5300000000002</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1217.5300000000002</v>
      </c>
      <c r="C111" s="24">
        <f t="shared" ref="C111:C119" si="1">C35</f>
        <v>17.600000000000001</v>
      </c>
      <c r="D111" s="80">
        <f>$B92+C111</f>
        <v>1235.1300000000001</v>
      </c>
      <c r="E111" s="190"/>
      <c r="F111" s="357"/>
      <c r="G111" s="364"/>
      <c r="H111" s="187"/>
      <c r="I111" s="186"/>
      <c r="J111" s="186"/>
    </row>
    <row r="112" spans="1:10" s="192" customFormat="1" ht="15.75" x14ac:dyDescent="0.25">
      <c r="A112" s="3" t="s">
        <v>98</v>
      </c>
      <c r="B112" s="29"/>
      <c r="C112" s="24">
        <f t="shared" si="1"/>
        <v>27.7</v>
      </c>
      <c r="D112" s="80">
        <f>B111+C112</f>
        <v>1245.2300000000002</v>
      </c>
      <c r="E112" s="190"/>
      <c r="F112" s="357"/>
      <c r="G112" s="364"/>
      <c r="H112" s="187"/>
      <c r="I112" s="186"/>
      <c r="J112" s="186"/>
    </row>
    <row r="113" spans="1:10" s="192" customFormat="1" ht="15.75" x14ac:dyDescent="0.25">
      <c r="A113" s="3" t="s">
        <v>41</v>
      </c>
      <c r="B113" s="29"/>
      <c r="C113" s="24">
        <f t="shared" si="1"/>
        <v>21.9</v>
      </c>
      <c r="D113" s="80">
        <f>B111+C113</f>
        <v>1239.4300000000003</v>
      </c>
      <c r="E113" s="190"/>
      <c r="F113" s="357"/>
      <c r="G113" s="364"/>
      <c r="H113" s="187"/>
      <c r="I113" s="186"/>
      <c r="J113" s="186"/>
    </row>
    <row r="114" spans="1:10" s="192" customFormat="1" ht="15.75" x14ac:dyDescent="0.25">
      <c r="A114" s="3" t="s">
        <v>42</v>
      </c>
      <c r="B114" s="29"/>
      <c r="C114" s="24">
        <f t="shared" si="1"/>
        <v>31.1</v>
      </c>
      <c r="D114" s="80">
        <f>B111+C114</f>
        <v>1248.6300000000001</v>
      </c>
      <c r="E114" s="190"/>
      <c r="F114" s="357"/>
      <c r="G114" s="364"/>
      <c r="H114" s="187"/>
      <c r="I114" s="186"/>
      <c r="J114" s="186"/>
    </row>
    <row r="115" spans="1:10" s="192" customFormat="1" ht="15.75" x14ac:dyDescent="0.25">
      <c r="A115" s="3" t="s">
        <v>43</v>
      </c>
      <c r="B115" s="29"/>
      <c r="C115" s="24">
        <f t="shared" si="1"/>
        <v>42.7</v>
      </c>
      <c r="D115" s="80">
        <f>B111+C115</f>
        <v>1260.2300000000002</v>
      </c>
      <c r="E115" s="190"/>
      <c r="F115" s="357"/>
      <c r="G115" s="364"/>
      <c r="H115" s="187"/>
      <c r="I115" s="186"/>
      <c r="J115" s="186"/>
    </row>
    <row r="116" spans="1:10" s="192" customFormat="1" ht="15.75" x14ac:dyDescent="0.25">
      <c r="A116" s="3" t="s">
        <v>44</v>
      </c>
      <c r="B116" s="29"/>
      <c r="C116" s="24">
        <f t="shared" si="1"/>
        <v>40.200000000000003</v>
      </c>
      <c r="D116" s="80">
        <f>B111+C116</f>
        <v>1257.7300000000002</v>
      </c>
      <c r="E116" s="190"/>
      <c r="F116" s="357"/>
      <c r="G116" s="364"/>
      <c r="H116" s="187"/>
      <c r="I116" s="186"/>
      <c r="J116" s="186"/>
    </row>
    <row r="117" spans="1:10" s="192" customFormat="1" ht="15.75" x14ac:dyDescent="0.25">
      <c r="A117" s="3" t="s">
        <v>45</v>
      </c>
      <c r="B117" s="29"/>
      <c r="C117" s="24">
        <f t="shared" si="1"/>
        <v>51</v>
      </c>
      <c r="D117" s="80">
        <f>$B111+C117</f>
        <v>1268.5300000000002</v>
      </c>
      <c r="E117" s="190"/>
      <c r="F117" s="357"/>
      <c r="G117" s="364"/>
      <c r="H117" s="187"/>
      <c r="I117" s="186"/>
      <c r="J117" s="186"/>
    </row>
    <row r="118" spans="1:10" s="192" customFormat="1" ht="15.75" x14ac:dyDescent="0.25">
      <c r="A118" s="3" t="s">
        <v>46</v>
      </c>
      <c r="B118" s="29"/>
      <c r="C118" s="24">
        <f t="shared" si="1"/>
        <v>55</v>
      </c>
      <c r="D118" s="80">
        <f>$B111+C118</f>
        <v>1272.5300000000002</v>
      </c>
      <c r="E118" s="190"/>
      <c r="F118" s="357"/>
      <c r="G118" s="364"/>
      <c r="H118" s="187"/>
      <c r="I118" s="186"/>
      <c r="J118" s="186"/>
    </row>
    <row r="119" spans="1:10" s="192" customFormat="1" ht="15.75" x14ac:dyDescent="0.25">
      <c r="A119" s="3" t="s">
        <v>47</v>
      </c>
      <c r="B119" s="29"/>
      <c r="C119" s="24">
        <f t="shared" si="1"/>
        <v>64.400000000000006</v>
      </c>
      <c r="D119" s="80">
        <f>$B111+C119</f>
        <v>1281.9300000000003</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1217.5300000000002</v>
      </c>
      <c r="C122" s="24">
        <f t="shared" ref="C122:C142" si="2">C46</f>
        <v>12.1</v>
      </c>
      <c r="D122" s="80">
        <f>$B122+C122</f>
        <v>1229.6300000000001</v>
      </c>
      <c r="E122" s="190"/>
      <c r="F122" s="357"/>
      <c r="G122" s="364"/>
      <c r="H122" s="187"/>
      <c r="I122" s="186"/>
      <c r="J122" s="186"/>
    </row>
    <row r="123" spans="1:10" s="192" customFormat="1" ht="15.75" x14ac:dyDescent="0.25">
      <c r="A123" s="3" t="s">
        <v>49</v>
      </c>
      <c r="B123" s="29"/>
      <c r="C123" s="24">
        <f t="shared" si="2"/>
        <v>29</v>
      </c>
      <c r="D123" s="80">
        <f>$B122+C123</f>
        <v>1246.5300000000002</v>
      </c>
      <c r="E123" s="190"/>
      <c r="F123" s="357"/>
      <c r="G123" s="364"/>
      <c r="H123" s="187"/>
      <c r="I123" s="186"/>
      <c r="J123" s="186"/>
    </row>
    <row r="124" spans="1:10" s="192" customFormat="1" ht="15.75" x14ac:dyDescent="0.25">
      <c r="A124" s="3" t="s">
        <v>50</v>
      </c>
      <c r="B124" s="29"/>
      <c r="C124" s="24">
        <f t="shared" si="2"/>
        <v>36.700000000000003</v>
      </c>
      <c r="D124" s="80">
        <f>$B122+C124</f>
        <v>1254.2300000000002</v>
      </c>
      <c r="E124" s="190"/>
      <c r="F124" s="357"/>
      <c r="G124" s="364"/>
      <c r="H124" s="187"/>
      <c r="I124" s="186"/>
      <c r="J124" s="186"/>
    </row>
    <row r="125" spans="1:10" s="192" customFormat="1" ht="15.75" x14ac:dyDescent="0.25">
      <c r="A125" s="3" t="s">
        <v>51</v>
      </c>
      <c r="B125" s="29"/>
      <c r="C125" s="24">
        <f t="shared" si="2"/>
        <v>43.4</v>
      </c>
      <c r="D125" s="80">
        <f>$B122+C125</f>
        <v>1260.9300000000003</v>
      </c>
      <c r="E125" s="190"/>
      <c r="F125" s="357"/>
      <c r="G125" s="364"/>
      <c r="H125" s="187"/>
      <c r="I125" s="186"/>
      <c r="J125" s="186"/>
    </row>
    <row r="126" spans="1:10" s="192" customFormat="1" ht="15.75" x14ac:dyDescent="0.25">
      <c r="A126" s="82" t="s">
        <v>52</v>
      </c>
      <c r="B126" s="83" t="s">
        <v>53</v>
      </c>
      <c r="C126" s="83">
        <f t="shared" si="2"/>
        <v>41.5</v>
      </c>
      <c r="D126" s="83">
        <f>$B122+C126</f>
        <v>1259.0300000000002</v>
      </c>
      <c r="E126" s="201"/>
      <c r="F126" s="357"/>
      <c r="G126" s="364"/>
      <c r="H126" s="187"/>
      <c r="I126" s="186"/>
      <c r="J126" s="186"/>
    </row>
    <row r="127" spans="1:10" s="192" customFormat="1" ht="15.75" x14ac:dyDescent="0.25">
      <c r="A127" s="3" t="s">
        <v>54</v>
      </c>
      <c r="B127" s="29"/>
      <c r="C127" s="24">
        <f t="shared" si="2"/>
        <v>54.5</v>
      </c>
      <c r="D127" s="80">
        <f>$B122+C127</f>
        <v>1272.0300000000002</v>
      </c>
      <c r="E127" s="190"/>
      <c r="F127" s="357"/>
      <c r="G127" s="364"/>
      <c r="H127" s="187"/>
      <c r="I127" s="186"/>
      <c r="J127" s="186"/>
    </row>
    <row r="128" spans="1:10" s="192" customFormat="1" ht="15.75" x14ac:dyDescent="0.25">
      <c r="A128" s="3" t="s">
        <v>55</v>
      </c>
      <c r="B128" s="29"/>
      <c r="C128" s="24">
        <f t="shared" si="2"/>
        <v>71.7</v>
      </c>
      <c r="D128" s="80">
        <f>$B122+C128</f>
        <v>1289.2300000000002</v>
      </c>
      <c r="E128" s="190"/>
      <c r="F128" s="357"/>
      <c r="G128" s="364"/>
      <c r="H128" s="187"/>
      <c r="I128" s="186"/>
      <c r="J128" s="186"/>
    </row>
    <row r="129" spans="1:10" s="192" customFormat="1" ht="15.75" x14ac:dyDescent="0.25">
      <c r="A129" s="3" t="s">
        <v>56</v>
      </c>
      <c r="B129" s="29"/>
      <c r="C129" s="24">
        <f t="shared" si="2"/>
        <v>78.8</v>
      </c>
      <c r="D129" s="80">
        <f>$B122+C129</f>
        <v>1296.3300000000002</v>
      </c>
      <c r="E129" s="190"/>
      <c r="F129" s="357"/>
      <c r="G129" s="364"/>
      <c r="H129" s="187"/>
      <c r="I129" s="186"/>
      <c r="J129" s="186"/>
    </row>
    <row r="130" spans="1:10" s="192" customFormat="1" ht="15.75" x14ac:dyDescent="0.25">
      <c r="A130" s="3" t="s">
        <v>57</v>
      </c>
      <c r="B130" s="29"/>
      <c r="C130" s="24">
        <f t="shared" si="2"/>
        <v>93</v>
      </c>
      <c r="D130" s="80">
        <f>$B122+C130</f>
        <v>1310.5300000000002</v>
      </c>
      <c r="E130" s="190"/>
      <c r="F130" s="357"/>
      <c r="G130" s="364"/>
      <c r="H130" s="187"/>
      <c r="I130" s="186"/>
      <c r="J130" s="186"/>
    </row>
    <row r="131" spans="1:10" s="192" customFormat="1" ht="15.75" x14ac:dyDescent="0.25">
      <c r="A131" s="3" t="s">
        <v>58</v>
      </c>
      <c r="B131" s="189"/>
      <c r="C131" s="24">
        <f t="shared" si="2"/>
        <v>110.1</v>
      </c>
      <c r="D131" s="80">
        <f>$B122+C131</f>
        <v>1327.63</v>
      </c>
      <c r="E131" s="190"/>
      <c r="F131" s="357"/>
      <c r="G131" s="364"/>
      <c r="H131" s="187"/>
      <c r="I131" s="186"/>
      <c r="J131" s="186"/>
    </row>
    <row r="132" spans="1:10" s="192" customFormat="1" ht="15.75" x14ac:dyDescent="0.25">
      <c r="A132" s="3" t="s">
        <v>59</v>
      </c>
      <c r="B132" s="189"/>
      <c r="C132" s="24">
        <f t="shared" si="2"/>
        <v>97.1</v>
      </c>
      <c r="D132" s="80">
        <f>$B122+C132</f>
        <v>1314.63</v>
      </c>
      <c r="E132" s="190"/>
      <c r="F132" s="357"/>
      <c r="G132" s="364"/>
      <c r="H132" s="187"/>
      <c r="I132" s="186"/>
      <c r="J132" s="186"/>
    </row>
    <row r="133" spans="1:10" s="192" customFormat="1" ht="15.75" x14ac:dyDescent="0.25">
      <c r="A133" s="3" t="s">
        <v>60</v>
      </c>
      <c r="B133" s="189"/>
      <c r="C133" s="24">
        <f t="shared" si="2"/>
        <v>95.7</v>
      </c>
      <c r="D133" s="80">
        <f>$B122+C133</f>
        <v>1313.2300000000002</v>
      </c>
      <c r="E133" s="190"/>
      <c r="F133" s="357"/>
      <c r="G133" s="364"/>
      <c r="H133" s="187"/>
      <c r="I133" s="186"/>
      <c r="J133" s="186"/>
    </row>
    <row r="134" spans="1:10" s="192" customFormat="1" ht="15.75" x14ac:dyDescent="0.25">
      <c r="A134" s="3" t="s">
        <v>61</v>
      </c>
      <c r="B134" s="189"/>
      <c r="C134" s="24">
        <f t="shared" si="2"/>
        <v>111.1</v>
      </c>
      <c r="D134" s="80">
        <f>$B122+C134</f>
        <v>1328.63</v>
      </c>
      <c r="E134" s="190"/>
      <c r="F134" s="357"/>
      <c r="G134" s="364"/>
      <c r="H134" s="187"/>
      <c r="I134" s="186"/>
      <c r="J134" s="186"/>
    </row>
    <row r="135" spans="1:10" s="192" customFormat="1" ht="15.75" x14ac:dyDescent="0.25">
      <c r="A135" s="81" t="s">
        <v>72</v>
      </c>
      <c r="B135" s="199"/>
      <c r="C135" s="24">
        <f t="shared" si="2"/>
        <v>36.700000000000003</v>
      </c>
      <c r="D135" s="80">
        <f>$B122+C135</f>
        <v>1254.2300000000002</v>
      </c>
      <c r="E135" s="190"/>
      <c r="F135" s="357"/>
      <c r="G135" s="364"/>
      <c r="H135" s="187"/>
      <c r="I135" s="186"/>
      <c r="J135" s="186"/>
    </row>
    <row r="136" spans="1:10" s="192" customFormat="1" ht="15.75" x14ac:dyDescent="0.25">
      <c r="A136" s="81" t="s">
        <v>73</v>
      </c>
      <c r="B136" s="199"/>
      <c r="C136" s="24">
        <f t="shared" si="2"/>
        <v>43.4</v>
      </c>
      <c r="D136" s="80">
        <f>$B122+C136</f>
        <v>1260.9300000000003</v>
      </c>
      <c r="E136" s="190"/>
      <c r="F136" s="357"/>
      <c r="G136" s="364"/>
      <c r="H136" s="187"/>
      <c r="I136" s="186"/>
      <c r="J136" s="186"/>
    </row>
    <row r="137" spans="1:10" s="192" customFormat="1" ht="15.75" x14ac:dyDescent="0.25">
      <c r="A137" s="81" t="s">
        <v>74</v>
      </c>
      <c r="B137" s="199"/>
      <c r="C137" s="24">
        <f t="shared" si="2"/>
        <v>54.5</v>
      </c>
      <c r="D137" s="80">
        <f>$B122+C137</f>
        <v>1272.0300000000002</v>
      </c>
      <c r="E137" s="190"/>
      <c r="F137" s="357"/>
      <c r="G137" s="364"/>
      <c r="H137" s="187"/>
      <c r="I137" s="186"/>
      <c r="J137" s="186"/>
    </row>
    <row r="138" spans="1:10" s="192" customFormat="1" ht="15.75" x14ac:dyDescent="0.25">
      <c r="A138" s="81" t="s">
        <v>75</v>
      </c>
      <c r="B138" s="199"/>
      <c r="C138" s="24">
        <f t="shared" si="2"/>
        <v>71.7</v>
      </c>
      <c r="D138" s="80">
        <f>$B122+C138</f>
        <v>1289.2300000000002</v>
      </c>
      <c r="E138" s="190"/>
      <c r="F138" s="357"/>
      <c r="G138" s="364"/>
      <c r="H138" s="187"/>
      <c r="I138" s="186"/>
      <c r="J138" s="186"/>
    </row>
    <row r="139" spans="1:10" s="192" customFormat="1" ht="15.75" x14ac:dyDescent="0.25">
      <c r="A139" s="81" t="s">
        <v>76</v>
      </c>
      <c r="B139" s="199"/>
      <c r="C139" s="24">
        <f t="shared" si="2"/>
        <v>78.8</v>
      </c>
      <c r="D139" s="80">
        <f>$B122+C139</f>
        <v>1296.3300000000002</v>
      </c>
      <c r="E139" s="190"/>
      <c r="F139" s="357"/>
      <c r="G139" s="364"/>
      <c r="H139" s="187"/>
      <c r="I139" s="186"/>
      <c r="J139" s="186"/>
    </row>
    <row r="140" spans="1:10" s="192" customFormat="1" ht="15.75" x14ac:dyDescent="0.25">
      <c r="A140" s="81" t="s">
        <v>77</v>
      </c>
      <c r="B140" s="199"/>
      <c r="C140" s="24">
        <f t="shared" si="2"/>
        <v>93</v>
      </c>
      <c r="D140" s="80">
        <f>$B122+C140</f>
        <v>1310.5300000000002</v>
      </c>
      <c r="E140" s="190"/>
      <c r="F140" s="357"/>
      <c r="G140" s="364"/>
      <c r="H140" s="187"/>
      <c r="I140" s="186"/>
      <c r="J140" s="186"/>
    </row>
    <row r="141" spans="1:10" s="192" customFormat="1" ht="15.75" x14ac:dyDescent="0.25">
      <c r="A141" s="81" t="s">
        <v>78</v>
      </c>
      <c r="B141" s="199"/>
      <c r="C141" s="24">
        <f t="shared" si="2"/>
        <v>110.1</v>
      </c>
      <c r="D141" s="80">
        <f>$B122+C141</f>
        <v>1327.63</v>
      </c>
      <c r="E141" s="190"/>
      <c r="F141" s="357"/>
      <c r="G141" s="364"/>
      <c r="H141" s="187"/>
      <c r="I141" s="186"/>
      <c r="J141" s="186"/>
    </row>
    <row r="142" spans="1:10" s="192" customFormat="1" ht="15.75" x14ac:dyDescent="0.25">
      <c r="A142" s="81" t="s">
        <v>79</v>
      </c>
      <c r="B142" s="199"/>
      <c r="C142" s="24">
        <f t="shared" si="2"/>
        <v>111.1</v>
      </c>
      <c r="D142" s="80">
        <f>$B122+C142</f>
        <v>1328.63</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1217.5300000000002</v>
      </c>
      <c r="C145" s="24">
        <f t="shared" ref="C145:C151" si="3">C69</f>
        <v>64.7</v>
      </c>
      <c r="D145" s="80">
        <f>$B122+C145</f>
        <v>1282.2300000000002</v>
      </c>
      <c r="E145" s="190"/>
      <c r="F145" s="357"/>
      <c r="G145" s="364"/>
      <c r="H145" s="187"/>
      <c r="I145" s="186"/>
      <c r="J145" s="186"/>
    </row>
    <row r="146" spans="1:10" s="192" customFormat="1" ht="15.75" x14ac:dyDescent="0.25">
      <c r="A146" s="3" t="s">
        <v>63</v>
      </c>
      <c r="B146" s="29"/>
      <c r="C146" s="24">
        <f t="shared" si="3"/>
        <v>88</v>
      </c>
      <c r="D146" s="80">
        <f>$B122+C146</f>
        <v>1305.5300000000002</v>
      </c>
      <c r="E146" s="190"/>
      <c r="F146" s="357"/>
      <c r="G146" s="364"/>
      <c r="H146" s="187"/>
      <c r="I146" s="186"/>
      <c r="J146" s="186"/>
    </row>
    <row r="147" spans="1:10" s="192" customFormat="1" ht="15.75" x14ac:dyDescent="0.25">
      <c r="A147" s="3" t="s">
        <v>64</v>
      </c>
      <c r="B147" s="29"/>
      <c r="C147" s="24">
        <f t="shared" si="3"/>
        <v>100.7</v>
      </c>
      <c r="D147" s="80">
        <f>$B122+C147</f>
        <v>1318.2300000000002</v>
      </c>
      <c r="E147" s="190"/>
      <c r="F147" s="357"/>
      <c r="G147" s="364"/>
      <c r="H147" s="187"/>
      <c r="I147" s="186"/>
      <c r="J147" s="186"/>
    </row>
    <row r="148" spans="1:10" s="192" customFormat="1" ht="15.75" x14ac:dyDescent="0.25">
      <c r="A148" s="3" t="s">
        <v>65</v>
      </c>
      <c r="B148" s="29"/>
      <c r="C148" s="24">
        <f t="shared" si="3"/>
        <v>99.2</v>
      </c>
      <c r="D148" s="80">
        <f>$B122+C148</f>
        <v>1316.7300000000002</v>
      </c>
      <c r="E148" s="190"/>
      <c r="F148" s="357"/>
      <c r="G148" s="364"/>
      <c r="H148" s="187"/>
      <c r="I148" s="186"/>
      <c r="J148" s="186"/>
    </row>
    <row r="149" spans="1:10" s="192" customFormat="1" ht="15.75" x14ac:dyDescent="0.25">
      <c r="A149" s="3" t="s">
        <v>88</v>
      </c>
      <c r="B149" s="80" t="s">
        <v>89</v>
      </c>
      <c r="C149" s="24">
        <f t="shared" si="3"/>
        <v>103.5</v>
      </c>
      <c r="D149" s="80">
        <f>$B122+C149</f>
        <v>1321.0300000000002</v>
      </c>
      <c r="E149" s="190"/>
      <c r="F149" s="357"/>
      <c r="G149" s="364"/>
      <c r="H149" s="187"/>
      <c r="I149" s="186"/>
      <c r="J149" s="186"/>
    </row>
    <row r="150" spans="1:10" s="192" customFormat="1" ht="15.75" x14ac:dyDescent="0.25">
      <c r="A150" s="3" t="s">
        <v>67</v>
      </c>
      <c r="B150" s="29"/>
      <c r="C150" s="24">
        <f t="shared" si="3"/>
        <v>103.5</v>
      </c>
      <c r="D150" s="80">
        <f>$B122+C150</f>
        <v>1321.0300000000002</v>
      </c>
      <c r="E150" s="190"/>
      <c r="F150" s="357"/>
      <c r="G150" s="364"/>
      <c r="H150" s="187"/>
      <c r="I150" s="186"/>
      <c r="J150" s="186"/>
    </row>
    <row r="151" spans="1:10" s="192" customFormat="1" ht="15.75" x14ac:dyDescent="0.25">
      <c r="A151" s="3" t="s">
        <v>68</v>
      </c>
      <c r="B151" s="29"/>
      <c r="C151" s="24">
        <f t="shared" si="3"/>
        <v>115</v>
      </c>
      <c r="D151" s="80">
        <f>$B122+C151</f>
        <v>1332.5300000000002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R223" sqref="R22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7" t="s">
        <v>95</v>
      </c>
      <c r="E8" s="415"/>
      <c r="F8" s="415"/>
      <c r="G8" s="415"/>
      <c r="H8" s="415"/>
      <c r="I8" s="415"/>
      <c r="J8" s="199"/>
      <c r="K8" s="221"/>
      <c r="L8" s="186"/>
      <c r="M8" s="219"/>
      <c r="N8" s="208"/>
    </row>
    <row r="9" spans="1:18" x14ac:dyDescent="0.2">
      <c r="A9" s="204"/>
      <c r="B9" s="219"/>
      <c r="C9" s="219"/>
      <c r="D9" s="189"/>
      <c r="E9" s="189"/>
      <c r="F9" s="189"/>
      <c r="G9" s="222"/>
      <c r="H9" s="219"/>
      <c r="I9" s="219"/>
      <c r="J9" s="189"/>
      <c r="K9" s="220">
        <f>FLOOR(F20+0.5,1)</f>
        <v>1365</v>
      </c>
      <c r="L9" s="186"/>
      <c r="M9" s="219"/>
      <c r="N9" s="208"/>
      <c r="R9" s="384"/>
    </row>
    <row r="10" spans="1:18" x14ac:dyDescent="0.2">
      <c r="A10" s="204"/>
      <c r="B10" s="219"/>
      <c r="C10" s="219"/>
      <c r="D10" s="219"/>
      <c r="E10" s="12" t="s">
        <v>91</v>
      </c>
      <c r="F10" s="222"/>
      <c r="G10" s="223"/>
      <c r="H10" s="410" t="s">
        <v>191</v>
      </c>
      <c r="I10" s="402"/>
      <c r="J10" s="402"/>
      <c r="K10" s="220">
        <f>FLOOR(F20+0.5,1)</f>
        <v>1365</v>
      </c>
      <c r="L10" s="186"/>
      <c r="M10" s="219"/>
      <c r="N10" s="208"/>
    </row>
    <row r="11" spans="1:18" x14ac:dyDescent="0.2">
      <c r="A11" s="204"/>
      <c r="B11" s="219"/>
      <c r="C11" s="219"/>
      <c r="D11" s="219"/>
      <c r="E11" s="219"/>
      <c r="F11" s="219"/>
      <c r="G11" s="219"/>
      <c r="H11" s="219"/>
      <c r="I11" s="219"/>
      <c r="J11" s="4" t="s">
        <v>1</v>
      </c>
      <c r="K11" s="220">
        <f>FLOOR((F20+0.5)/10,1)*10</f>
        <v>1360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1206.6+36-0.2+20-3-16-15-22+29-0-0.2-67-4+2-45+2.5+0.3+0.9-0.5-80-127-93+96+30.5+50+0.5-0.1+73+0+47+44-51-74+0.4-2-22+2.2-0.3+0.1-7+6-69+30+51+12+52+11-99-18+44+45+2.4-0.6+3.6+0.1-0.2-40+50+29-8-0.2+39-62+49-25-69+19+0.4+62+25+4-1.6+0.7-1.4+0.1+67-29-30</f>
        <v>1160.9999999999998</v>
      </c>
      <c r="C17" s="101">
        <v>2.8</v>
      </c>
      <c r="D17" s="28">
        <f>SUM(B17,C17)</f>
        <v>1163.7999999999997</v>
      </c>
      <c r="E17" s="370">
        <f>143.3+7.8+4.6+6+9.8+4.9+4.6+6.2</f>
        <v>187.20000000000002</v>
      </c>
      <c r="F17" s="33">
        <f>SUM(D17,E17)</f>
        <v>1350.9999999999998</v>
      </c>
      <c r="G17" s="33">
        <f t="shared" ref="G17:G33" si="0">ROUND(((F17*10)+0.4)/10,0)</f>
        <v>1351</v>
      </c>
      <c r="H17" s="33">
        <f>IF(FLOOR(G17,1)&lt;1000,FLOOR(G17,1),FLOOR((G17),1))</f>
        <v>1351</v>
      </c>
      <c r="I17" s="371">
        <f>H17-F17</f>
        <v>0</v>
      </c>
      <c r="J17" s="33">
        <f t="shared" ref="J17:J33" si="1">I17+D17</f>
        <v>1163.7999999999997</v>
      </c>
      <c r="K17" s="129">
        <f t="shared" ref="K17:K32" si="2">H17</f>
        <v>1351</v>
      </c>
      <c r="L17" s="254"/>
      <c r="M17" s="374"/>
      <c r="N17" s="377"/>
      <c r="O17" s="254"/>
    </row>
    <row r="18" spans="1:45" x14ac:dyDescent="0.2">
      <c r="A18" s="3" t="s">
        <v>26</v>
      </c>
      <c r="B18" s="199"/>
      <c r="C18" s="102">
        <v>7.4</v>
      </c>
      <c r="D18" s="29">
        <f t="shared" ref="D18:D33" si="3">$B$17+C18</f>
        <v>1168.3999999999999</v>
      </c>
      <c r="E18" s="35">
        <f>$E$17</f>
        <v>187.20000000000002</v>
      </c>
      <c r="F18" s="34">
        <f t="shared" ref="F18:F33" si="4">D18+E18</f>
        <v>1355.6</v>
      </c>
      <c r="G18" s="34">
        <f t="shared" si="0"/>
        <v>1356</v>
      </c>
      <c r="H18" s="34">
        <f t="shared" ref="H18:H33" si="5">IF(FLOOR(G18,1)&lt;1000,FLOOR(G18,1),FLOOR((G18),1))</f>
        <v>1356</v>
      </c>
      <c r="I18" s="48">
        <f t="shared" ref="I18:I33" si="6">H18-F18</f>
        <v>0.40000000000009095</v>
      </c>
      <c r="J18" s="34">
        <f t="shared" si="1"/>
        <v>1168.8</v>
      </c>
      <c r="K18" s="130">
        <f t="shared" si="2"/>
        <v>1356</v>
      </c>
      <c r="L18" s="254"/>
      <c r="M18" s="374"/>
      <c r="N18" s="365"/>
      <c r="O18" s="254"/>
    </row>
    <row r="19" spans="1:45" x14ac:dyDescent="0.2">
      <c r="A19" s="3" t="s">
        <v>27</v>
      </c>
      <c r="B19" s="199"/>
      <c r="C19" s="102">
        <v>11.5</v>
      </c>
      <c r="D19" s="29">
        <f t="shared" si="3"/>
        <v>1172.4999999999998</v>
      </c>
      <c r="E19" s="35">
        <f t="shared" ref="E19:E33" si="7">$E$17</f>
        <v>187.20000000000002</v>
      </c>
      <c r="F19" s="34">
        <f t="shared" si="4"/>
        <v>1359.6999999999998</v>
      </c>
      <c r="G19" s="34">
        <f t="shared" si="0"/>
        <v>1360</v>
      </c>
      <c r="H19" s="34">
        <f t="shared" si="5"/>
        <v>1360</v>
      </c>
      <c r="I19" s="48">
        <f t="shared" si="6"/>
        <v>0.3000000000001819</v>
      </c>
      <c r="J19" s="34">
        <f t="shared" si="1"/>
        <v>1172.8</v>
      </c>
      <c r="K19" s="130">
        <f t="shared" si="2"/>
        <v>1360</v>
      </c>
      <c r="L19" s="254"/>
      <c r="M19" s="374"/>
      <c r="N19" s="365"/>
      <c r="O19" s="254"/>
    </row>
    <row r="20" spans="1:45" x14ac:dyDescent="0.2">
      <c r="A20" s="3" t="s">
        <v>28</v>
      </c>
      <c r="B20" s="199"/>
      <c r="C20" s="102">
        <v>16.899999999999999</v>
      </c>
      <c r="D20" s="29">
        <f t="shared" si="3"/>
        <v>1177.8999999999999</v>
      </c>
      <c r="E20" s="35">
        <f t="shared" si="7"/>
        <v>187.20000000000002</v>
      </c>
      <c r="F20" s="34">
        <f t="shared" si="4"/>
        <v>1365.1</v>
      </c>
      <c r="G20" s="34">
        <f t="shared" si="0"/>
        <v>1365</v>
      </c>
      <c r="H20" s="34">
        <f t="shared" si="5"/>
        <v>1365</v>
      </c>
      <c r="I20" s="48">
        <f t="shared" si="6"/>
        <v>-9.9999999999909051E-2</v>
      </c>
      <c r="J20" s="34">
        <f t="shared" si="1"/>
        <v>1177.8</v>
      </c>
      <c r="K20" s="130">
        <f t="shared" si="2"/>
        <v>1365</v>
      </c>
      <c r="L20" s="254"/>
      <c r="M20" s="374"/>
      <c r="N20" s="365"/>
      <c r="O20" s="254"/>
    </row>
    <row r="21" spans="1:45" x14ac:dyDescent="0.2">
      <c r="A21" s="3" t="s">
        <v>29</v>
      </c>
      <c r="B21" s="199"/>
      <c r="C21" s="102">
        <v>24.4</v>
      </c>
      <c r="D21" s="29">
        <f t="shared" si="3"/>
        <v>1185.3999999999999</v>
      </c>
      <c r="E21" s="35">
        <f t="shared" si="7"/>
        <v>187.20000000000002</v>
      </c>
      <c r="F21" s="34">
        <f t="shared" si="4"/>
        <v>1372.6</v>
      </c>
      <c r="G21" s="34">
        <f t="shared" si="0"/>
        <v>1373</v>
      </c>
      <c r="H21" s="34">
        <f t="shared" si="5"/>
        <v>1373</v>
      </c>
      <c r="I21" s="48">
        <f t="shared" si="6"/>
        <v>0.40000000000009095</v>
      </c>
      <c r="J21" s="34">
        <f t="shared" si="1"/>
        <v>1185.8</v>
      </c>
      <c r="K21" s="130">
        <f t="shared" si="2"/>
        <v>1373</v>
      </c>
      <c r="L21" s="254"/>
      <c r="M21" s="374"/>
      <c r="N21" s="365"/>
      <c r="O21" s="254"/>
    </row>
    <row r="22" spans="1:45" x14ac:dyDescent="0.2">
      <c r="A22" s="3" t="s">
        <v>30</v>
      </c>
      <c r="B22" s="199"/>
      <c r="C22" s="102">
        <v>35.4</v>
      </c>
      <c r="D22" s="29">
        <f t="shared" si="3"/>
        <v>1196.3999999999999</v>
      </c>
      <c r="E22" s="35">
        <f t="shared" si="7"/>
        <v>187.20000000000002</v>
      </c>
      <c r="F22" s="34">
        <f t="shared" si="4"/>
        <v>1383.6</v>
      </c>
      <c r="G22" s="34">
        <f t="shared" si="0"/>
        <v>1384</v>
      </c>
      <c r="H22" s="34">
        <f t="shared" si="5"/>
        <v>1384</v>
      </c>
      <c r="I22" s="48">
        <f t="shared" si="6"/>
        <v>0.40000000000009095</v>
      </c>
      <c r="J22" s="34">
        <f t="shared" si="1"/>
        <v>1196.8</v>
      </c>
      <c r="K22" s="130">
        <f t="shared" si="2"/>
        <v>1384</v>
      </c>
      <c r="L22" s="254"/>
      <c r="M22" s="374"/>
      <c r="N22" s="365"/>
      <c r="O22" s="254"/>
    </row>
    <row r="23" spans="1:45" x14ac:dyDescent="0.2">
      <c r="A23" s="3" t="s">
        <v>31</v>
      </c>
      <c r="B23" s="199"/>
      <c r="C23" s="102">
        <v>45.1</v>
      </c>
      <c r="D23" s="29">
        <f t="shared" si="3"/>
        <v>1206.0999999999997</v>
      </c>
      <c r="E23" s="35">
        <f t="shared" si="7"/>
        <v>187.20000000000002</v>
      </c>
      <c r="F23" s="34">
        <f t="shared" si="4"/>
        <v>1393.2999999999997</v>
      </c>
      <c r="G23" s="34">
        <f t="shared" si="0"/>
        <v>1393</v>
      </c>
      <c r="H23" s="34">
        <f t="shared" si="5"/>
        <v>1393</v>
      </c>
      <c r="I23" s="48">
        <f t="shared" si="6"/>
        <v>-0.29999999999972715</v>
      </c>
      <c r="J23" s="34">
        <f t="shared" si="1"/>
        <v>1205.8</v>
      </c>
      <c r="K23" s="130">
        <f t="shared" si="2"/>
        <v>1393</v>
      </c>
      <c r="L23" s="254"/>
      <c r="M23" s="375"/>
      <c r="N23" s="365"/>
      <c r="O23" s="254"/>
    </row>
    <row r="24" spans="1:45" x14ac:dyDescent="0.2">
      <c r="A24" s="3" t="s">
        <v>32</v>
      </c>
      <c r="B24" s="199"/>
      <c r="C24" s="104">
        <v>63.6</v>
      </c>
      <c r="D24" s="65">
        <f t="shared" si="3"/>
        <v>1224.5999999999997</v>
      </c>
      <c r="E24" s="35">
        <f t="shared" si="7"/>
        <v>187.20000000000002</v>
      </c>
      <c r="F24" s="66">
        <f t="shared" si="4"/>
        <v>1411.7999999999997</v>
      </c>
      <c r="G24" s="66">
        <f t="shared" si="0"/>
        <v>1412</v>
      </c>
      <c r="H24" s="66">
        <f t="shared" si="5"/>
        <v>1412</v>
      </c>
      <c r="I24" s="67">
        <f t="shared" si="6"/>
        <v>0.20000000000027285</v>
      </c>
      <c r="J24" s="66">
        <f t="shared" si="1"/>
        <v>1224.8</v>
      </c>
      <c r="K24" s="123">
        <f t="shared" si="2"/>
        <v>1412</v>
      </c>
      <c r="L24" s="254"/>
      <c r="N24" s="365"/>
      <c r="O24" s="254"/>
    </row>
    <row r="25" spans="1:45" x14ac:dyDescent="0.2">
      <c r="A25" s="64" t="s">
        <v>33</v>
      </c>
      <c r="B25" s="227"/>
      <c r="C25" s="356">
        <v>83.1</v>
      </c>
      <c r="D25" s="65">
        <f>$B$17+C25</f>
        <v>1244.0999999999997</v>
      </c>
      <c r="E25" s="35">
        <f t="shared" si="7"/>
        <v>187.20000000000002</v>
      </c>
      <c r="F25" s="66">
        <f t="shared" si="4"/>
        <v>1431.2999999999997</v>
      </c>
      <c r="G25" s="66">
        <f t="shared" si="0"/>
        <v>1431</v>
      </c>
      <c r="H25" s="66">
        <f t="shared" si="5"/>
        <v>1431</v>
      </c>
      <c r="I25" s="67">
        <f>H25-F25</f>
        <v>-0.29999999999972715</v>
      </c>
      <c r="J25" s="66">
        <f t="shared" si="1"/>
        <v>1243.8</v>
      </c>
      <c r="K25" s="123">
        <f>H25</f>
        <v>1431</v>
      </c>
      <c r="L25" s="254"/>
      <c r="M25" s="59"/>
      <c r="N25" s="365"/>
      <c r="O25" s="254"/>
    </row>
    <row r="26" spans="1:45" x14ac:dyDescent="0.2">
      <c r="A26" s="3" t="s">
        <v>34</v>
      </c>
      <c r="B26" s="199"/>
      <c r="C26" s="356">
        <v>95.399999999999991</v>
      </c>
      <c r="D26" s="65">
        <f t="shared" si="3"/>
        <v>1256.3999999999999</v>
      </c>
      <c r="E26" s="35">
        <f t="shared" si="7"/>
        <v>187.20000000000002</v>
      </c>
      <c r="F26" s="66">
        <f t="shared" si="4"/>
        <v>1443.6</v>
      </c>
      <c r="G26" s="66">
        <f t="shared" si="0"/>
        <v>1444</v>
      </c>
      <c r="H26" s="66">
        <f t="shared" si="5"/>
        <v>1444</v>
      </c>
      <c r="I26" s="67">
        <f t="shared" si="6"/>
        <v>0.40000000000009095</v>
      </c>
      <c r="J26" s="66">
        <f t="shared" si="1"/>
        <v>1256.8</v>
      </c>
      <c r="K26" s="123">
        <f t="shared" si="2"/>
        <v>1444</v>
      </c>
      <c r="L26" s="254"/>
      <c r="M26" s="374"/>
      <c r="N26" s="365"/>
      <c r="O26" s="254"/>
    </row>
    <row r="27" spans="1:45" x14ac:dyDescent="0.2">
      <c r="A27" s="3" t="s">
        <v>35</v>
      </c>
      <c r="B27" s="199"/>
      <c r="C27" s="356">
        <v>100.9</v>
      </c>
      <c r="D27" s="65">
        <f t="shared" si="3"/>
        <v>1261.8999999999999</v>
      </c>
      <c r="E27" s="35">
        <f t="shared" si="7"/>
        <v>187.20000000000002</v>
      </c>
      <c r="F27" s="66">
        <f t="shared" si="4"/>
        <v>1449.1</v>
      </c>
      <c r="G27" s="66">
        <f t="shared" si="0"/>
        <v>1449</v>
      </c>
      <c r="H27" s="66">
        <f t="shared" si="5"/>
        <v>1449</v>
      </c>
      <c r="I27" s="67">
        <f t="shared" si="6"/>
        <v>-9.9999999999909051E-2</v>
      </c>
      <c r="J27" s="66">
        <f t="shared" si="1"/>
        <v>1261.8</v>
      </c>
      <c r="K27" s="123">
        <f t="shared" si="2"/>
        <v>1449</v>
      </c>
      <c r="L27" s="254"/>
      <c r="M27" s="374"/>
      <c r="N27" s="365"/>
      <c r="O27" s="254"/>
    </row>
    <row r="28" spans="1:45" x14ac:dyDescent="0.2">
      <c r="A28" s="64" t="s">
        <v>36</v>
      </c>
      <c r="B28" s="227"/>
      <c r="C28" s="356">
        <v>102.39999999999999</v>
      </c>
      <c r="D28" s="65">
        <f>$B$17+C28</f>
        <v>1263.3999999999999</v>
      </c>
      <c r="E28" s="35">
        <f t="shared" si="7"/>
        <v>187.20000000000002</v>
      </c>
      <c r="F28" s="66">
        <f t="shared" si="4"/>
        <v>1450.6</v>
      </c>
      <c r="G28" s="66">
        <f t="shared" si="0"/>
        <v>1451</v>
      </c>
      <c r="H28" s="66">
        <f t="shared" si="5"/>
        <v>1451</v>
      </c>
      <c r="I28" s="67">
        <f>H28-F28</f>
        <v>0.40000000000009095</v>
      </c>
      <c r="J28" s="66">
        <f t="shared" si="1"/>
        <v>1263.8</v>
      </c>
      <c r="K28" s="123">
        <f>H28</f>
        <v>1451</v>
      </c>
      <c r="L28" s="254"/>
      <c r="M28" s="59"/>
      <c r="N28" s="365"/>
      <c r="O28" s="254"/>
    </row>
    <row r="29" spans="1:45" x14ac:dyDescent="0.2">
      <c r="A29" s="64" t="s">
        <v>37</v>
      </c>
      <c r="B29" s="227"/>
      <c r="C29" s="356">
        <v>97.7</v>
      </c>
      <c r="D29" s="65">
        <f t="shared" si="3"/>
        <v>1258.6999999999998</v>
      </c>
      <c r="E29" s="35">
        <f t="shared" si="7"/>
        <v>187.20000000000002</v>
      </c>
      <c r="F29" s="66">
        <f t="shared" si="4"/>
        <v>1445.8999999999999</v>
      </c>
      <c r="G29" s="66">
        <f t="shared" si="0"/>
        <v>1446</v>
      </c>
      <c r="H29" s="66">
        <f t="shared" si="5"/>
        <v>1446</v>
      </c>
      <c r="I29" s="67">
        <f t="shared" si="6"/>
        <v>0.10000000000013642</v>
      </c>
      <c r="J29" s="66">
        <f t="shared" si="1"/>
        <v>1258.8</v>
      </c>
      <c r="K29" s="123">
        <f t="shared" si="2"/>
        <v>1446</v>
      </c>
      <c r="L29" s="254"/>
      <c r="M29" s="59"/>
      <c r="N29" s="365"/>
      <c r="O29" s="254"/>
    </row>
    <row r="30" spans="1:45" s="229" customFormat="1" x14ac:dyDescent="0.2">
      <c r="A30" s="6" t="s">
        <v>38</v>
      </c>
      <c r="B30" s="228"/>
      <c r="C30" s="356">
        <v>115.1</v>
      </c>
      <c r="D30" s="65">
        <f t="shared" si="3"/>
        <v>1276.0999999999997</v>
      </c>
      <c r="E30" s="35">
        <f t="shared" si="7"/>
        <v>187.20000000000002</v>
      </c>
      <c r="F30" s="66">
        <f t="shared" si="4"/>
        <v>1463.2999999999997</v>
      </c>
      <c r="G30" s="66">
        <f t="shared" si="0"/>
        <v>1463</v>
      </c>
      <c r="H30" s="66">
        <f t="shared" si="5"/>
        <v>1463</v>
      </c>
      <c r="I30" s="67">
        <f t="shared" si="6"/>
        <v>-0.29999999999972715</v>
      </c>
      <c r="J30" s="66">
        <f t="shared" si="1"/>
        <v>1275.8</v>
      </c>
      <c r="K30" s="123">
        <f t="shared" si="2"/>
        <v>1463</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123</v>
      </c>
      <c r="D31" s="65">
        <f t="shared" si="3"/>
        <v>1283.9999999999998</v>
      </c>
      <c r="E31" s="35">
        <f t="shared" si="7"/>
        <v>187.20000000000002</v>
      </c>
      <c r="F31" s="66">
        <f t="shared" si="4"/>
        <v>1471.1999999999998</v>
      </c>
      <c r="G31" s="66">
        <f t="shared" si="0"/>
        <v>1471</v>
      </c>
      <c r="H31" s="66">
        <f t="shared" si="5"/>
        <v>1471</v>
      </c>
      <c r="I31" s="67">
        <f t="shared" si="6"/>
        <v>-0.1999999999998181</v>
      </c>
      <c r="J31" s="66">
        <f t="shared" si="1"/>
        <v>1283.8</v>
      </c>
      <c r="K31" s="123">
        <f t="shared" si="2"/>
        <v>1471</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1206.0999999999997</v>
      </c>
      <c r="E32" s="35">
        <f t="shared" si="7"/>
        <v>187.20000000000002</v>
      </c>
      <c r="F32" s="66">
        <f t="shared" si="4"/>
        <v>1393.2999999999997</v>
      </c>
      <c r="G32" s="66">
        <f t="shared" si="0"/>
        <v>1393</v>
      </c>
      <c r="H32" s="66">
        <f t="shared" si="5"/>
        <v>1393</v>
      </c>
      <c r="I32" s="67">
        <f t="shared" si="6"/>
        <v>-0.29999999999972715</v>
      </c>
      <c r="J32" s="66">
        <f t="shared" si="1"/>
        <v>1205.8</v>
      </c>
      <c r="K32" s="123">
        <f t="shared" si="2"/>
        <v>1393</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1283.9999999999998</v>
      </c>
      <c r="E33" s="35">
        <f t="shared" si="7"/>
        <v>187.20000000000002</v>
      </c>
      <c r="F33" s="66">
        <f t="shared" si="4"/>
        <v>1471.1999999999998</v>
      </c>
      <c r="G33" s="66">
        <f t="shared" si="0"/>
        <v>1471</v>
      </c>
      <c r="H33" s="66">
        <f t="shared" si="5"/>
        <v>1471</v>
      </c>
      <c r="I33" s="67">
        <f t="shared" si="6"/>
        <v>-0.1999999999998181</v>
      </c>
      <c r="J33" s="66">
        <f t="shared" si="1"/>
        <v>1283.8</v>
      </c>
      <c r="K33" s="123">
        <f>H33</f>
        <v>1471</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1160.9999999999998</v>
      </c>
      <c r="C36" s="102">
        <v>17.600000000000001</v>
      </c>
      <c r="D36" s="65">
        <f t="shared" ref="D36:D44" si="8">$B$17+C36</f>
        <v>1178.5999999999997</v>
      </c>
      <c r="E36" s="35">
        <f t="shared" ref="E36:E44" si="9">$E$17</f>
        <v>187.20000000000002</v>
      </c>
      <c r="F36" s="66">
        <f t="shared" ref="F36:F44" si="10">D36+E36</f>
        <v>1365.7999999999997</v>
      </c>
      <c r="G36" s="66">
        <f t="shared" ref="G36:G44" si="11">ROUND(((F36*10)+0.4)/10,0)</f>
        <v>1366</v>
      </c>
      <c r="H36" s="66">
        <f t="shared" ref="H36:H44" si="12">IF(FLOOR(G36,1)&lt;1000,FLOOR(G36,1),FLOOR((G36),1))</f>
        <v>1366</v>
      </c>
      <c r="I36" s="67">
        <f t="shared" ref="I36:I44" si="13">H36-F36</f>
        <v>0.20000000000027285</v>
      </c>
      <c r="J36" s="66">
        <f t="shared" ref="J36:J44" si="14">I36+D36</f>
        <v>1178.8</v>
      </c>
      <c r="K36" s="123">
        <f t="shared" ref="K36:K44" si="15">H36</f>
        <v>1366</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1188.6999999999998</v>
      </c>
      <c r="E37" s="35">
        <f t="shared" si="9"/>
        <v>187.20000000000002</v>
      </c>
      <c r="F37" s="66">
        <f>D37+E37</f>
        <v>1375.8999999999999</v>
      </c>
      <c r="G37" s="66">
        <f>ROUND(((F37*10)+0.4)/10,0)</f>
        <v>1376</v>
      </c>
      <c r="H37" s="66">
        <f t="shared" si="12"/>
        <v>1376</v>
      </c>
      <c r="I37" s="67">
        <f>H37-F37</f>
        <v>0.10000000000013642</v>
      </c>
      <c r="J37" s="66">
        <f>I37+D37</f>
        <v>1188.8</v>
      </c>
      <c r="K37" s="123">
        <f>H37</f>
        <v>1376</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1182.8999999999999</v>
      </c>
      <c r="E38" s="35">
        <f t="shared" si="9"/>
        <v>187.20000000000002</v>
      </c>
      <c r="F38" s="66">
        <f t="shared" si="10"/>
        <v>1370.1</v>
      </c>
      <c r="G38" s="66">
        <f t="shared" si="11"/>
        <v>1370</v>
      </c>
      <c r="H38" s="66">
        <f t="shared" si="12"/>
        <v>1370</v>
      </c>
      <c r="I38" s="67">
        <f>H38-F38</f>
        <v>-9.9999999999909051E-2</v>
      </c>
      <c r="J38" s="66">
        <f t="shared" si="14"/>
        <v>1182.8</v>
      </c>
      <c r="K38" s="123">
        <f>H38</f>
        <v>1370</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1192.0999999999997</v>
      </c>
      <c r="E39" s="35">
        <f t="shared" si="9"/>
        <v>187.20000000000002</v>
      </c>
      <c r="F39" s="66">
        <f t="shared" si="10"/>
        <v>1379.2999999999997</v>
      </c>
      <c r="G39" s="66">
        <f t="shared" si="11"/>
        <v>1379</v>
      </c>
      <c r="H39" s="66">
        <f t="shared" si="12"/>
        <v>1379</v>
      </c>
      <c r="I39" s="67">
        <f t="shared" si="13"/>
        <v>-0.29999999999972715</v>
      </c>
      <c r="J39" s="66">
        <f t="shared" si="14"/>
        <v>1191.8</v>
      </c>
      <c r="K39" s="123">
        <f t="shared" si="15"/>
        <v>1379</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1203.6999999999998</v>
      </c>
      <c r="E40" s="35">
        <f t="shared" si="9"/>
        <v>187.20000000000002</v>
      </c>
      <c r="F40" s="66">
        <f t="shared" si="10"/>
        <v>1390.8999999999999</v>
      </c>
      <c r="G40" s="66">
        <f t="shared" si="11"/>
        <v>1391</v>
      </c>
      <c r="H40" s="66">
        <f t="shared" si="12"/>
        <v>1391</v>
      </c>
      <c r="I40" s="67">
        <f t="shared" si="13"/>
        <v>0.10000000000013642</v>
      </c>
      <c r="J40" s="66">
        <f t="shared" si="14"/>
        <v>1203.8</v>
      </c>
      <c r="K40" s="123">
        <f t="shared" si="15"/>
        <v>1391</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1201.1999999999998</v>
      </c>
      <c r="E41" s="35">
        <f t="shared" si="9"/>
        <v>187.20000000000002</v>
      </c>
      <c r="F41" s="66">
        <f t="shared" si="10"/>
        <v>1388.3999999999999</v>
      </c>
      <c r="G41" s="66">
        <f t="shared" si="11"/>
        <v>1388</v>
      </c>
      <c r="H41" s="66">
        <f t="shared" si="12"/>
        <v>1388</v>
      </c>
      <c r="I41" s="67">
        <f t="shared" si="13"/>
        <v>-0.39999999999986358</v>
      </c>
      <c r="J41" s="66">
        <f t="shared" si="14"/>
        <v>1200.8</v>
      </c>
      <c r="K41" s="123">
        <f t="shared" si="15"/>
        <v>1388</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1211.9999999999998</v>
      </c>
      <c r="E42" s="35">
        <f t="shared" si="9"/>
        <v>187.20000000000002</v>
      </c>
      <c r="F42" s="66">
        <f t="shared" si="10"/>
        <v>1399.1999999999998</v>
      </c>
      <c r="G42" s="66">
        <f t="shared" si="11"/>
        <v>1399</v>
      </c>
      <c r="H42" s="66">
        <f t="shared" si="12"/>
        <v>1399</v>
      </c>
      <c r="I42" s="67">
        <f t="shared" si="13"/>
        <v>-0.1999999999998181</v>
      </c>
      <c r="J42" s="66">
        <f t="shared" si="14"/>
        <v>1211.8</v>
      </c>
      <c r="K42" s="123">
        <f t="shared" si="15"/>
        <v>1399</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1215.9999999999998</v>
      </c>
      <c r="E43" s="35">
        <f t="shared" si="9"/>
        <v>187.20000000000002</v>
      </c>
      <c r="F43" s="66">
        <f t="shared" si="10"/>
        <v>1403.1999999999998</v>
      </c>
      <c r="G43" s="66">
        <f t="shared" si="11"/>
        <v>1403</v>
      </c>
      <c r="H43" s="66">
        <f t="shared" si="12"/>
        <v>1403</v>
      </c>
      <c r="I43" s="67">
        <f t="shared" si="13"/>
        <v>-0.1999999999998181</v>
      </c>
      <c r="J43" s="66">
        <f t="shared" si="14"/>
        <v>1215.8</v>
      </c>
      <c r="K43" s="123">
        <f t="shared" si="15"/>
        <v>1403</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1225.3999999999999</v>
      </c>
      <c r="E44" s="35">
        <f t="shared" si="9"/>
        <v>187.20000000000002</v>
      </c>
      <c r="F44" s="66">
        <f t="shared" si="10"/>
        <v>1412.6</v>
      </c>
      <c r="G44" s="66">
        <f t="shared" si="11"/>
        <v>1413</v>
      </c>
      <c r="H44" s="66">
        <f t="shared" si="12"/>
        <v>1413</v>
      </c>
      <c r="I44" s="67">
        <f t="shared" si="13"/>
        <v>0.40000000000009095</v>
      </c>
      <c r="J44" s="66">
        <f t="shared" si="14"/>
        <v>1225.8</v>
      </c>
      <c r="K44" s="123">
        <f t="shared" si="15"/>
        <v>1413</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12.1</v>
      </c>
      <c r="D47" s="65">
        <f t="shared" ref="D47:D67" si="16">$B$17+C47</f>
        <v>1173.0999999999997</v>
      </c>
      <c r="E47" s="35">
        <f t="shared" ref="E47:E67" si="17">$E$17</f>
        <v>187.20000000000002</v>
      </c>
      <c r="F47" s="66">
        <f t="shared" ref="F47:F67" si="18">D47+E47</f>
        <v>1360.2999999999997</v>
      </c>
      <c r="G47" s="66">
        <f t="shared" ref="G47:G67" si="19">ROUND(((F47*10)+0.4)/10,0)</f>
        <v>1360</v>
      </c>
      <c r="H47" s="66">
        <f t="shared" ref="H47:H67" si="20">IF(FLOOR(G47,1)&lt;1000,FLOOR(G47,1),FLOOR((G47),1))</f>
        <v>1360</v>
      </c>
      <c r="I47" s="67">
        <f t="shared" ref="I47:I52" si="21">H47-F47</f>
        <v>-0.29999999999972715</v>
      </c>
      <c r="J47" s="66">
        <f t="shared" ref="J47:J67" si="22">I47+D47</f>
        <v>1172.8</v>
      </c>
      <c r="K47" s="123">
        <f t="shared" ref="K47:K67" si="23">H47</f>
        <v>1360</v>
      </c>
      <c r="L47" s="254"/>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29</v>
      </c>
      <c r="D48" s="65">
        <f t="shared" si="16"/>
        <v>1189.9999999999998</v>
      </c>
      <c r="E48" s="35">
        <f t="shared" si="17"/>
        <v>187.20000000000002</v>
      </c>
      <c r="F48" s="66">
        <f t="shared" si="18"/>
        <v>1377.1999999999998</v>
      </c>
      <c r="G48" s="66">
        <f t="shared" si="19"/>
        <v>1377</v>
      </c>
      <c r="H48" s="66">
        <f t="shared" si="20"/>
        <v>1377</v>
      </c>
      <c r="I48" s="67">
        <f t="shared" si="21"/>
        <v>-0.1999999999998181</v>
      </c>
      <c r="J48" s="66">
        <f t="shared" si="22"/>
        <v>1189.8</v>
      </c>
      <c r="K48" s="123">
        <f t="shared" si="23"/>
        <v>1377</v>
      </c>
      <c r="L48" s="254"/>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36.700000000000003</v>
      </c>
      <c r="D49" s="65">
        <f t="shared" si="16"/>
        <v>1197.6999999999998</v>
      </c>
      <c r="E49" s="35">
        <f t="shared" si="17"/>
        <v>187.20000000000002</v>
      </c>
      <c r="F49" s="66">
        <f t="shared" si="18"/>
        <v>1384.8999999999999</v>
      </c>
      <c r="G49" s="66">
        <f t="shared" si="19"/>
        <v>1385</v>
      </c>
      <c r="H49" s="66">
        <f t="shared" si="20"/>
        <v>1385</v>
      </c>
      <c r="I49" s="67">
        <f t="shared" si="21"/>
        <v>0.10000000000013642</v>
      </c>
      <c r="J49" s="66">
        <f t="shared" si="22"/>
        <v>1197.8</v>
      </c>
      <c r="K49" s="123">
        <f t="shared" si="23"/>
        <v>1385</v>
      </c>
      <c r="L49" s="254"/>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43.4</v>
      </c>
      <c r="D50" s="65">
        <f t="shared" si="16"/>
        <v>1204.3999999999999</v>
      </c>
      <c r="E50" s="35">
        <f t="shared" si="17"/>
        <v>187.20000000000002</v>
      </c>
      <c r="F50" s="66">
        <f t="shared" si="18"/>
        <v>1391.6</v>
      </c>
      <c r="G50" s="66">
        <f t="shared" si="19"/>
        <v>1392</v>
      </c>
      <c r="H50" s="66">
        <f t="shared" si="20"/>
        <v>1392</v>
      </c>
      <c r="I50" s="67">
        <f t="shared" si="21"/>
        <v>0.40000000000009095</v>
      </c>
      <c r="J50" s="66">
        <f t="shared" si="22"/>
        <v>1204.8</v>
      </c>
      <c r="K50" s="123">
        <f t="shared" si="23"/>
        <v>1392</v>
      </c>
      <c r="L50" s="254"/>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41.5</v>
      </c>
      <c r="D51" s="74">
        <f t="shared" si="16"/>
        <v>1202.4999999999998</v>
      </c>
      <c r="E51" s="45">
        <f t="shared" si="17"/>
        <v>187.20000000000002</v>
      </c>
      <c r="F51" s="45">
        <f t="shared" si="18"/>
        <v>1389.6999999999998</v>
      </c>
      <c r="G51" s="45">
        <f t="shared" si="19"/>
        <v>1390</v>
      </c>
      <c r="H51" s="45">
        <f t="shared" si="20"/>
        <v>1390</v>
      </c>
      <c r="I51" s="53">
        <f t="shared" si="21"/>
        <v>0.3000000000001819</v>
      </c>
      <c r="J51" s="45">
        <f t="shared" si="22"/>
        <v>1202.8</v>
      </c>
      <c r="K51" s="126">
        <f t="shared" si="23"/>
        <v>1390</v>
      </c>
      <c r="L51" s="25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1215.4999999999998</v>
      </c>
      <c r="E52" s="35">
        <f t="shared" si="17"/>
        <v>187.20000000000002</v>
      </c>
      <c r="F52" s="66">
        <f t="shared" si="18"/>
        <v>1402.6999999999998</v>
      </c>
      <c r="G52" s="66">
        <f t="shared" si="19"/>
        <v>1403</v>
      </c>
      <c r="H52" s="66">
        <f t="shared" si="20"/>
        <v>1403</v>
      </c>
      <c r="I52" s="25">
        <f t="shared" si="21"/>
        <v>0.3000000000001819</v>
      </c>
      <c r="J52" s="66">
        <f t="shared" si="22"/>
        <v>1215.8</v>
      </c>
      <c r="K52" s="122">
        <f t="shared" si="23"/>
        <v>1403</v>
      </c>
      <c r="L52" s="254"/>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71.7</v>
      </c>
      <c r="D53" s="65">
        <f t="shared" si="16"/>
        <v>1232.6999999999998</v>
      </c>
      <c r="E53" s="35">
        <f t="shared" si="17"/>
        <v>187.20000000000002</v>
      </c>
      <c r="F53" s="66">
        <f t="shared" si="18"/>
        <v>1419.8999999999999</v>
      </c>
      <c r="G53" s="66">
        <f t="shared" si="19"/>
        <v>1420</v>
      </c>
      <c r="H53" s="66">
        <f t="shared" si="20"/>
        <v>1420</v>
      </c>
      <c r="I53" s="25">
        <f t="shared" ref="I53:I67" si="24">H53-F53</f>
        <v>0.10000000000013642</v>
      </c>
      <c r="J53" s="66">
        <f t="shared" si="22"/>
        <v>1232.8</v>
      </c>
      <c r="K53" s="122">
        <f t="shared" si="23"/>
        <v>1420</v>
      </c>
      <c r="L53" s="254"/>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1239.7999999999997</v>
      </c>
      <c r="E54" s="35">
        <f t="shared" si="17"/>
        <v>187.20000000000002</v>
      </c>
      <c r="F54" s="66">
        <f t="shared" si="18"/>
        <v>1426.9999999999998</v>
      </c>
      <c r="G54" s="66">
        <f t="shared" si="19"/>
        <v>1427</v>
      </c>
      <c r="H54" s="66">
        <f t="shared" si="20"/>
        <v>1427</v>
      </c>
      <c r="I54" s="25">
        <f t="shared" si="24"/>
        <v>0</v>
      </c>
      <c r="J54" s="66">
        <f t="shared" si="22"/>
        <v>1239.7999999999997</v>
      </c>
      <c r="K54" s="122">
        <f t="shared" si="23"/>
        <v>1427</v>
      </c>
      <c r="L54" s="254"/>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1253.9999999999998</v>
      </c>
      <c r="E55" s="35">
        <f t="shared" si="17"/>
        <v>187.20000000000002</v>
      </c>
      <c r="F55" s="66">
        <f t="shared" si="18"/>
        <v>1441.1999999999998</v>
      </c>
      <c r="G55" s="66">
        <f t="shared" si="19"/>
        <v>1441</v>
      </c>
      <c r="H55" s="66">
        <f t="shared" si="20"/>
        <v>1441</v>
      </c>
      <c r="I55" s="25">
        <f t="shared" si="24"/>
        <v>-0.1999999999998181</v>
      </c>
      <c r="J55" s="66">
        <f t="shared" si="22"/>
        <v>1253.8</v>
      </c>
      <c r="K55" s="122">
        <f t="shared" si="23"/>
        <v>1441</v>
      </c>
      <c r="L55" s="254"/>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110.1</v>
      </c>
      <c r="D56" s="65">
        <f t="shared" si="16"/>
        <v>1271.0999999999997</v>
      </c>
      <c r="E56" s="35">
        <f t="shared" si="17"/>
        <v>187.20000000000002</v>
      </c>
      <c r="F56" s="66">
        <f t="shared" si="18"/>
        <v>1458.2999999999997</v>
      </c>
      <c r="G56" s="66">
        <f t="shared" si="19"/>
        <v>1458</v>
      </c>
      <c r="H56" s="66">
        <f t="shared" si="20"/>
        <v>1458</v>
      </c>
      <c r="I56" s="25">
        <f t="shared" si="24"/>
        <v>-0.29999999999972715</v>
      </c>
      <c r="J56" s="66">
        <f t="shared" si="22"/>
        <v>1270.8</v>
      </c>
      <c r="K56" s="122">
        <f t="shared" si="23"/>
        <v>1458</v>
      </c>
      <c r="L56" s="254"/>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1258.0999999999997</v>
      </c>
      <c r="E57" s="35">
        <f t="shared" si="17"/>
        <v>187.20000000000002</v>
      </c>
      <c r="F57" s="66">
        <f t="shared" si="18"/>
        <v>1445.2999999999997</v>
      </c>
      <c r="G57" s="66">
        <f t="shared" si="19"/>
        <v>1445</v>
      </c>
      <c r="H57" s="66">
        <f t="shared" si="20"/>
        <v>1445</v>
      </c>
      <c r="I57" s="25">
        <f t="shared" si="24"/>
        <v>-0.29999999999972715</v>
      </c>
      <c r="J57" s="66">
        <f t="shared" si="22"/>
        <v>1257.8</v>
      </c>
      <c r="K57" s="122">
        <f t="shared" si="23"/>
        <v>1445</v>
      </c>
      <c r="L57" s="254"/>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1256.6999999999998</v>
      </c>
      <c r="E58" s="35">
        <f t="shared" si="17"/>
        <v>187.20000000000002</v>
      </c>
      <c r="F58" s="66">
        <f t="shared" si="18"/>
        <v>1443.8999999999999</v>
      </c>
      <c r="G58" s="66">
        <f t="shared" si="19"/>
        <v>1444</v>
      </c>
      <c r="H58" s="66">
        <f t="shared" si="20"/>
        <v>1444</v>
      </c>
      <c r="I58" s="25">
        <f t="shared" si="24"/>
        <v>0.10000000000013642</v>
      </c>
      <c r="J58" s="66">
        <f t="shared" si="22"/>
        <v>1256.8</v>
      </c>
      <c r="K58" s="122">
        <f t="shared" si="23"/>
        <v>1444</v>
      </c>
      <c r="L58" s="254"/>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111.1</v>
      </c>
      <c r="D59" s="65">
        <f t="shared" si="16"/>
        <v>1272.0999999999997</v>
      </c>
      <c r="E59" s="35">
        <f t="shared" si="17"/>
        <v>187.20000000000002</v>
      </c>
      <c r="F59" s="66">
        <f t="shared" si="18"/>
        <v>1459.2999999999997</v>
      </c>
      <c r="G59" s="66">
        <f t="shared" si="19"/>
        <v>1459</v>
      </c>
      <c r="H59" s="66">
        <f t="shared" si="20"/>
        <v>1459</v>
      </c>
      <c r="I59" s="25">
        <f t="shared" si="24"/>
        <v>-0.29999999999972715</v>
      </c>
      <c r="J59" s="66">
        <f t="shared" si="22"/>
        <v>1271.8</v>
      </c>
      <c r="K59" s="122">
        <f t="shared" si="23"/>
        <v>1459</v>
      </c>
      <c r="L59" s="254"/>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1197.6999999999998</v>
      </c>
      <c r="E60" s="35">
        <f t="shared" si="17"/>
        <v>187.20000000000002</v>
      </c>
      <c r="F60" s="66">
        <f t="shared" si="18"/>
        <v>1384.8999999999999</v>
      </c>
      <c r="G60" s="66">
        <f t="shared" si="19"/>
        <v>1385</v>
      </c>
      <c r="H60" s="66">
        <f t="shared" si="20"/>
        <v>1385</v>
      </c>
      <c r="I60" s="25">
        <f t="shared" si="24"/>
        <v>0.10000000000013642</v>
      </c>
      <c r="J60" s="66">
        <f t="shared" si="22"/>
        <v>1197.8</v>
      </c>
      <c r="K60" s="122">
        <f t="shared" si="23"/>
        <v>1385</v>
      </c>
      <c r="L60" s="254"/>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1204.3999999999999</v>
      </c>
      <c r="E61" s="35">
        <f t="shared" si="17"/>
        <v>187.20000000000002</v>
      </c>
      <c r="F61" s="66">
        <f t="shared" si="18"/>
        <v>1391.6</v>
      </c>
      <c r="G61" s="66">
        <f t="shared" si="19"/>
        <v>1392</v>
      </c>
      <c r="H61" s="66">
        <f t="shared" si="20"/>
        <v>1392</v>
      </c>
      <c r="I61" s="25">
        <f t="shared" si="24"/>
        <v>0.40000000000009095</v>
      </c>
      <c r="J61" s="66">
        <f t="shared" si="22"/>
        <v>1204.8</v>
      </c>
      <c r="K61" s="122">
        <f t="shared" si="23"/>
        <v>1392</v>
      </c>
      <c r="L61" s="254"/>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54.5</v>
      </c>
      <c r="D62" s="65">
        <f t="shared" si="16"/>
        <v>1215.4999999999998</v>
      </c>
      <c r="E62" s="35">
        <f t="shared" si="17"/>
        <v>187.20000000000002</v>
      </c>
      <c r="F62" s="66">
        <f t="shared" si="18"/>
        <v>1402.6999999999998</v>
      </c>
      <c r="G62" s="66">
        <f t="shared" si="19"/>
        <v>1403</v>
      </c>
      <c r="H62" s="66">
        <f t="shared" si="20"/>
        <v>1403</v>
      </c>
      <c r="I62" s="25">
        <f t="shared" si="24"/>
        <v>0.3000000000001819</v>
      </c>
      <c r="J62" s="66">
        <f t="shared" si="22"/>
        <v>1215.8</v>
      </c>
      <c r="K62" s="122">
        <f t="shared" si="23"/>
        <v>1403</v>
      </c>
      <c r="L62" s="254"/>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1232.6999999999998</v>
      </c>
      <c r="E63" s="35">
        <f t="shared" si="17"/>
        <v>187.20000000000002</v>
      </c>
      <c r="F63" s="66">
        <f t="shared" si="18"/>
        <v>1419.8999999999999</v>
      </c>
      <c r="G63" s="66">
        <f t="shared" si="19"/>
        <v>1420</v>
      </c>
      <c r="H63" s="66">
        <f t="shared" si="20"/>
        <v>1420</v>
      </c>
      <c r="I63" s="25">
        <f t="shared" si="24"/>
        <v>0.10000000000013642</v>
      </c>
      <c r="J63" s="66">
        <f t="shared" si="22"/>
        <v>1232.8</v>
      </c>
      <c r="K63" s="122">
        <f t="shared" si="23"/>
        <v>1420</v>
      </c>
      <c r="L63" s="254"/>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1239.7999999999997</v>
      </c>
      <c r="E64" s="35">
        <f t="shared" si="17"/>
        <v>187.20000000000002</v>
      </c>
      <c r="F64" s="66">
        <f t="shared" si="18"/>
        <v>1426.9999999999998</v>
      </c>
      <c r="G64" s="66">
        <f t="shared" si="19"/>
        <v>1427</v>
      </c>
      <c r="H64" s="66">
        <f t="shared" si="20"/>
        <v>1427</v>
      </c>
      <c r="I64" s="25">
        <f t="shared" si="24"/>
        <v>0</v>
      </c>
      <c r="J64" s="66">
        <f t="shared" si="22"/>
        <v>1239.7999999999997</v>
      </c>
      <c r="K64" s="122">
        <f t="shared" si="23"/>
        <v>1427</v>
      </c>
      <c r="L64" s="254"/>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93</v>
      </c>
      <c r="D65" s="65">
        <f t="shared" si="16"/>
        <v>1253.9999999999998</v>
      </c>
      <c r="E65" s="35">
        <f t="shared" si="17"/>
        <v>187.20000000000002</v>
      </c>
      <c r="F65" s="66">
        <f t="shared" si="18"/>
        <v>1441.1999999999998</v>
      </c>
      <c r="G65" s="66">
        <f t="shared" si="19"/>
        <v>1441</v>
      </c>
      <c r="H65" s="66">
        <f t="shared" si="20"/>
        <v>1441</v>
      </c>
      <c r="I65" s="25">
        <f t="shared" si="24"/>
        <v>-0.1999999999998181</v>
      </c>
      <c r="J65" s="66">
        <f t="shared" si="22"/>
        <v>1253.8</v>
      </c>
      <c r="K65" s="122">
        <f t="shared" si="23"/>
        <v>1441</v>
      </c>
      <c r="L65" s="254"/>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1271.0999999999997</v>
      </c>
      <c r="E66" s="35">
        <f t="shared" si="17"/>
        <v>187.20000000000002</v>
      </c>
      <c r="F66" s="66">
        <f t="shared" si="18"/>
        <v>1458.2999999999997</v>
      </c>
      <c r="G66" s="66">
        <f t="shared" si="19"/>
        <v>1458</v>
      </c>
      <c r="H66" s="66">
        <f t="shared" si="20"/>
        <v>1458</v>
      </c>
      <c r="I66" s="25">
        <f t="shared" si="24"/>
        <v>-0.29999999999972715</v>
      </c>
      <c r="J66" s="66">
        <f t="shared" si="22"/>
        <v>1270.8</v>
      </c>
      <c r="K66" s="122">
        <f t="shared" si="23"/>
        <v>1458</v>
      </c>
      <c r="L66" s="254"/>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1272.0999999999997</v>
      </c>
      <c r="E67" s="35">
        <f t="shared" si="17"/>
        <v>187.20000000000002</v>
      </c>
      <c r="F67" s="66">
        <f t="shared" si="18"/>
        <v>1459.2999999999997</v>
      </c>
      <c r="G67" s="66">
        <f t="shared" si="19"/>
        <v>1459</v>
      </c>
      <c r="H67" s="66">
        <f t="shared" si="20"/>
        <v>1459</v>
      </c>
      <c r="I67" s="25">
        <f t="shared" si="24"/>
        <v>-0.29999999999972715</v>
      </c>
      <c r="J67" s="66">
        <f t="shared" si="22"/>
        <v>1271.8</v>
      </c>
      <c r="K67" s="122">
        <f t="shared" si="23"/>
        <v>1459</v>
      </c>
      <c r="L67" s="254"/>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1160.9999999999998</v>
      </c>
      <c r="C70" s="356">
        <v>64.7</v>
      </c>
      <c r="D70" s="65">
        <f t="shared" ref="D70:D76" si="25">$B$17+C70</f>
        <v>1225.6999999999998</v>
      </c>
      <c r="E70" s="35">
        <f t="shared" ref="E70:E76" si="26">$E$17</f>
        <v>187.20000000000002</v>
      </c>
      <c r="F70" s="66">
        <f t="shared" ref="F70:F76" si="27">D70+E70</f>
        <v>1412.8999999999999</v>
      </c>
      <c r="G70" s="66">
        <f t="shared" ref="G70:G76" si="28">ROUND(((F70*10)+0.4)/10,0)</f>
        <v>1413</v>
      </c>
      <c r="H70" s="66">
        <f t="shared" ref="H70:H76" si="29">IF(FLOOR(G70,1)&lt;1000,FLOOR(G70,1),FLOOR((G70),1))</f>
        <v>1413</v>
      </c>
      <c r="I70" s="67">
        <f t="shared" ref="I70:I76" si="30">H70-F70</f>
        <v>0.10000000000013642</v>
      </c>
      <c r="J70" s="66">
        <f t="shared" ref="J70:J76" si="31">I70+D70</f>
        <v>1225.8</v>
      </c>
      <c r="K70" s="123">
        <f t="shared" ref="K70:K76" si="32">H70</f>
        <v>1413</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88</v>
      </c>
      <c r="D71" s="65">
        <f>$B$17+C71</f>
        <v>1248.9999999999998</v>
      </c>
      <c r="E71" s="35">
        <f t="shared" si="26"/>
        <v>187.20000000000002</v>
      </c>
      <c r="F71" s="66">
        <f t="shared" si="27"/>
        <v>1436.1999999999998</v>
      </c>
      <c r="G71" s="66">
        <f t="shared" si="28"/>
        <v>1436</v>
      </c>
      <c r="H71" s="66">
        <f t="shared" si="29"/>
        <v>1436</v>
      </c>
      <c r="I71" s="67">
        <f>H71-F71</f>
        <v>-0.1999999999998181</v>
      </c>
      <c r="J71" s="66">
        <f t="shared" si="31"/>
        <v>1248.8</v>
      </c>
      <c r="K71" s="123">
        <f>H71</f>
        <v>1436</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100.7</v>
      </c>
      <c r="D72" s="30">
        <f t="shared" si="25"/>
        <v>1261.6999999999998</v>
      </c>
      <c r="E72" s="35">
        <f t="shared" si="26"/>
        <v>187.20000000000002</v>
      </c>
      <c r="F72" s="35">
        <f t="shared" si="27"/>
        <v>1448.8999999999999</v>
      </c>
      <c r="G72" s="35">
        <f t="shared" si="28"/>
        <v>1449</v>
      </c>
      <c r="H72" s="66">
        <f t="shared" si="29"/>
        <v>1449</v>
      </c>
      <c r="I72" s="25">
        <f t="shared" si="30"/>
        <v>0.10000000000013642</v>
      </c>
      <c r="J72" s="35">
        <f t="shared" si="31"/>
        <v>1261.8</v>
      </c>
      <c r="K72" s="122">
        <f t="shared" si="32"/>
        <v>1449</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99.2</v>
      </c>
      <c r="D73" s="30">
        <f t="shared" si="25"/>
        <v>1260.1999999999998</v>
      </c>
      <c r="E73" s="35">
        <f t="shared" si="26"/>
        <v>187.20000000000002</v>
      </c>
      <c r="F73" s="35">
        <f t="shared" si="27"/>
        <v>1447.3999999999999</v>
      </c>
      <c r="G73" s="35">
        <f t="shared" si="28"/>
        <v>1447</v>
      </c>
      <c r="H73" s="66">
        <f t="shared" si="29"/>
        <v>1447</v>
      </c>
      <c r="I73" s="25">
        <f t="shared" si="30"/>
        <v>-0.39999999999986358</v>
      </c>
      <c r="J73" s="35">
        <f t="shared" si="31"/>
        <v>1259.8</v>
      </c>
      <c r="K73" s="122">
        <f t="shared" si="32"/>
        <v>1447</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103.5</v>
      </c>
      <c r="D74" s="30">
        <f t="shared" si="25"/>
        <v>1264.4999999999998</v>
      </c>
      <c r="E74" s="35">
        <f t="shared" si="26"/>
        <v>187.20000000000002</v>
      </c>
      <c r="F74" s="35">
        <f t="shared" si="27"/>
        <v>1451.6999999999998</v>
      </c>
      <c r="G74" s="35">
        <f t="shared" si="28"/>
        <v>1452</v>
      </c>
      <c r="H74" s="66">
        <f t="shared" si="29"/>
        <v>1452</v>
      </c>
      <c r="I74" s="25">
        <f t="shared" si="30"/>
        <v>0.3000000000001819</v>
      </c>
      <c r="J74" s="35">
        <f t="shared" si="31"/>
        <v>1264.8</v>
      </c>
      <c r="K74" s="122">
        <f t="shared" si="32"/>
        <v>1452</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103.5</v>
      </c>
      <c r="D75" s="65">
        <f t="shared" si="25"/>
        <v>1264.4999999999998</v>
      </c>
      <c r="E75" s="35">
        <f t="shared" si="26"/>
        <v>187.20000000000002</v>
      </c>
      <c r="F75" s="66">
        <f t="shared" si="27"/>
        <v>1451.6999999999998</v>
      </c>
      <c r="G75" s="66">
        <f t="shared" si="28"/>
        <v>1452</v>
      </c>
      <c r="H75" s="66">
        <f t="shared" si="29"/>
        <v>1452</v>
      </c>
      <c r="I75" s="67">
        <f t="shared" si="30"/>
        <v>0.3000000000001819</v>
      </c>
      <c r="J75" s="66">
        <f t="shared" si="31"/>
        <v>1264.8</v>
      </c>
      <c r="K75" s="123">
        <f t="shared" si="32"/>
        <v>1452</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115</v>
      </c>
      <c r="D76" s="30">
        <f t="shared" si="25"/>
        <v>1275.9999999999998</v>
      </c>
      <c r="E76" s="35">
        <f t="shared" si="26"/>
        <v>187.20000000000002</v>
      </c>
      <c r="F76" s="35">
        <f t="shared" si="27"/>
        <v>1463.1999999999998</v>
      </c>
      <c r="G76" s="35">
        <f t="shared" si="28"/>
        <v>1463</v>
      </c>
      <c r="H76" s="66">
        <f t="shared" si="29"/>
        <v>1463</v>
      </c>
      <c r="I76" s="25">
        <f t="shared" si="30"/>
        <v>-0.1999999999998181</v>
      </c>
      <c r="J76" s="35">
        <f t="shared" si="31"/>
        <v>1275.8</v>
      </c>
      <c r="K76" s="122">
        <f t="shared" si="32"/>
        <v>1463</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2" t="str">
        <f>D8</f>
        <v>PETROL PUMP PRICES BY ZONE IN THE REPUBLIC OF SOUTH AFRICA</v>
      </c>
      <c r="E87" s="419"/>
      <c r="F87" s="419"/>
      <c r="G87" s="419"/>
      <c r="H87" s="419"/>
      <c r="I87" s="419"/>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2" t="str">
        <f>H10</f>
        <v>EFFECTIVE 07 FEBRUARY 2018</v>
      </c>
      <c r="I89" s="419"/>
      <c r="J89" s="419"/>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1217.6+36-0.2+20-3-14-15-22+31-0-0.2-67-4-5-45+2.5+0.3+0.9-0.5-80-123-93+96+30.5+50+0.4+79+0+47+41-51-74+0.4+4-22+2.2-0.3+0.1-7-3+6-69+30+53+12+52+8-99-18+43+45+2.4-0.6+3.6-0.1-40+48+29-8+39-64-0.2+49-25-68+19+0.4+62+29+4-1.6+0.7-1.4+0.1+67-34-30</f>
        <v>1173</v>
      </c>
      <c r="C96" s="101">
        <f t="shared" ref="C96:C112" si="33">C17</f>
        <v>2.8</v>
      </c>
      <c r="D96" s="23">
        <f t="shared" ref="D96:D101" si="34">$B$96+C96</f>
        <v>1175.8</v>
      </c>
      <c r="E96" s="36">
        <f t="shared" ref="E96:E112" si="35">$E$17</f>
        <v>187.20000000000002</v>
      </c>
      <c r="F96" s="36">
        <f t="shared" ref="F96:F112" si="36">D96+E96</f>
        <v>1363</v>
      </c>
      <c r="G96" s="36">
        <f t="shared" ref="G96:G112" si="37">ROUND(((F96*10)+0.4)/10,0)</f>
        <v>1363</v>
      </c>
      <c r="H96" s="36">
        <f>IF(FLOOR(G96,1)&lt;1000,FLOOR(G96,1),FLOOR((G96),1))</f>
        <v>1363</v>
      </c>
      <c r="I96" s="36">
        <f t="shared" ref="I96:I155" si="38">H96-F96</f>
        <v>0</v>
      </c>
      <c r="J96" s="36">
        <f t="shared" ref="J96:J112" si="39">I96+D96</f>
        <v>1175.8</v>
      </c>
      <c r="K96" s="56">
        <f t="shared" ref="K96:K112" si="40">H96</f>
        <v>1363</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1180.4000000000001</v>
      </c>
      <c r="E97" s="35">
        <f t="shared" si="35"/>
        <v>187.20000000000002</v>
      </c>
      <c r="F97" s="38">
        <f t="shared" si="36"/>
        <v>1367.6000000000001</v>
      </c>
      <c r="G97" s="38">
        <f t="shared" si="37"/>
        <v>1368</v>
      </c>
      <c r="H97" s="38">
        <f t="shared" ref="H97:H112" si="41">IF(FLOOR(G97,1)&lt;1000,FLOOR(G97,1),FLOOR((G97),1))</f>
        <v>1368</v>
      </c>
      <c r="I97" s="50">
        <f t="shared" si="38"/>
        <v>0.39999999999986358</v>
      </c>
      <c r="J97" s="38">
        <f t="shared" si="39"/>
        <v>1180.8</v>
      </c>
      <c r="K97" s="55">
        <f t="shared" si="40"/>
        <v>1368</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1184.5</v>
      </c>
      <c r="E98" s="35">
        <f t="shared" si="35"/>
        <v>187.20000000000002</v>
      </c>
      <c r="F98" s="38">
        <f t="shared" si="36"/>
        <v>1371.7</v>
      </c>
      <c r="G98" s="38">
        <f t="shared" si="37"/>
        <v>1372</v>
      </c>
      <c r="H98" s="38">
        <f t="shared" si="41"/>
        <v>1372</v>
      </c>
      <c r="I98" s="50">
        <f t="shared" si="38"/>
        <v>0.29999999999995453</v>
      </c>
      <c r="J98" s="38">
        <f t="shared" si="39"/>
        <v>1184.8</v>
      </c>
      <c r="K98" s="55">
        <f t="shared" si="40"/>
        <v>1372</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1189.9000000000001</v>
      </c>
      <c r="E99" s="35">
        <f t="shared" si="35"/>
        <v>187.20000000000002</v>
      </c>
      <c r="F99" s="38">
        <f t="shared" si="36"/>
        <v>1377.1000000000001</v>
      </c>
      <c r="G99" s="38">
        <f t="shared" si="37"/>
        <v>1377</v>
      </c>
      <c r="H99" s="38">
        <f t="shared" si="41"/>
        <v>1377</v>
      </c>
      <c r="I99" s="50">
        <f t="shared" si="38"/>
        <v>-0.10000000000013642</v>
      </c>
      <c r="J99" s="38">
        <f t="shared" si="39"/>
        <v>1189.8</v>
      </c>
      <c r="K99" s="55">
        <f t="shared" si="40"/>
        <v>1377</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1197.4000000000001</v>
      </c>
      <c r="E100" s="35">
        <f t="shared" si="35"/>
        <v>187.20000000000002</v>
      </c>
      <c r="F100" s="38">
        <f t="shared" si="36"/>
        <v>1384.6000000000001</v>
      </c>
      <c r="G100" s="38">
        <f t="shared" si="37"/>
        <v>1385</v>
      </c>
      <c r="H100" s="38">
        <f t="shared" si="41"/>
        <v>1385</v>
      </c>
      <c r="I100" s="50">
        <f t="shared" si="38"/>
        <v>0.39999999999986358</v>
      </c>
      <c r="J100" s="38">
        <f t="shared" si="39"/>
        <v>1197.8</v>
      </c>
      <c r="K100" s="55">
        <f t="shared" si="40"/>
        <v>1385</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1208.4000000000001</v>
      </c>
      <c r="E101" s="35">
        <f t="shared" si="35"/>
        <v>187.20000000000002</v>
      </c>
      <c r="F101" s="38">
        <f t="shared" si="36"/>
        <v>1395.6000000000001</v>
      </c>
      <c r="G101" s="38">
        <f t="shared" si="37"/>
        <v>1396</v>
      </c>
      <c r="H101" s="38">
        <f t="shared" si="41"/>
        <v>1396</v>
      </c>
      <c r="I101" s="51">
        <f t="shared" si="38"/>
        <v>0.39999999999986358</v>
      </c>
      <c r="J101" s="42">
        <f t="shared" si="39"/>
        <v>1208.8</v>
      </c>
      <c r="K101" s="59">
        <f t="shared" si="40"/>
        <v>1396</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1228.0999999999999</v>
      </c>
      <c r="E102" s="35">
        <f t="shared" si="35"/>
        <v>187.20000000000002</v>
      </c>
      <c r="F102" s="38">
        <f t="shared" si="36"/>
        <v>1415.3</v>
      </c>
      <c r="G102" s="38">
        <f t="shared" si="37"/>
        <v>1415</v>
      </c>
      <c r="H102" s="38">
        <f t="shared" si="41"/>
        <v>1415</v>
      </c>
      <c r="I102" s="51">
        <f t="shared" si="38"/>
        <v>-0.29999999999995453</v>
      </c>
      <c r="J102" s="42">
        <f t="shared" si="39"/>
        <v>1227.8</v>
      </c>
      <c r="K102" s="59">
        <f t="shared" si="40"/>
        <v>1415</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1246.5999999999999</v>
      </c>
      <c r="E103" s="35">
        <f t="shared" si="35"/>
        <v>187.20000000000002</v>
      </c>
      <c r="F103" s="38">
        <f t="shared" si="36"/>
        <v>1433.8</v>
      </c>
      <c r="G103" s="38">
        <f t="shared" si="37"/>
        <v>1434</v>
      </c>
      <c r="H103" s="38">
        <f t="shared" si="41"/>
        <v>1434</v>
      </c>
      <c r="I103" s="51">
        <f t="shared" si="38"/>
        <v>0.20000000000004547</v>
      </c>
      <c r="J103" s="42">
        <f t="shared" si="39"/>
        <v>1246.8</v>
      </c>
      <c r="K103" s="59">
        <f t="shared" si="40"/>
        <v>1434</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1266.0999999999999</v>
      </c>
      <c r="E104" s="35">
        <f t="shared" si="35"/>
        <v>187.20000000000002</v>
      </c>
      <c r="F104" s="38">
        <f t="shared" si="36"/>
        <v>1453.3</v>
      </c>
      <c r="G104" s="38">
        <f t="shared" si="37"/>
        <v>1453</v>
      </c>
      <c r="H104" s="38">
        <f t="shared" si="41"/>
        <v>1453</v>
      </c>
      <c r="I104" s="51">
        <f t="shared" si="38"/>
        <v>-0.29999999999995453</v>
      </c>
      <c r="J104" s="42">
        <f t="shared" si="39"/>
        <v>1265.8</v>
      </c>
      <c r="K104" s="59">
        <f t="shared" si="40"/>
        <v>1453</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1278.4000000000001</v>
      </c>
      <c r="E105" s="35">
        <f t="shared" si="35"/>
        <v>187.20000000000002</v>
      </c>
      <c r="F105" s="38">
        <f t="shared" si="36"/>
        <v>1465.6000000000001</v>
      </c>
      <c r="G105" s="38">
        <f t="shared" si="37"/>
        <v>1466</v>
      </c>
      <c r="H105" s="38">
        <f t="shared" si="41"/>
        <v>1466</v>
      </c>
      <c r="I105" s="51">
        <f t="shared" si="38"/>
        <v>0.39999999999986358</v>
      </c>
      <c r="J105" s="42">
        <f t="shared" si="39"/>
        <v>1278.8</v>
      </c>
      <c r="K105" s="59">
        <f t="shared" si="40"/>
        <v>1466</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1283.9000000000001</v>
      </c>
      <c r="E106" s="35">
        <f t="shared" si="35"/>
        <v>187.20000000000002</v>
      </c>
      <c r="F106" s="38">
        <f t="shared" si="36"/>
        <v>1471.1000000000001</v>
      </c>
      <c r="G106" s="38">
        <f t="shared" si="37"/>
        <v>1471</v>
      </c>
      <c r="H106" s="38">
        <f t="shared" si="41"/>
        <v>1471</v>
      </c>
      <c r="I106" s="51">
        <f t="shared" si="38"/>
        <v>-0.10000000000013642</v>
      </c>
      <c r="J106" s="42">
        <f t="shared" si="39"/>
        <v>1283.8</v>
      </c>
      <c r="K106" s="59">
        <f t="shared" si="40"/>
        <v>1471</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1285.4000000000001</v>
      </c>
      <c r="E107" s="35">
        <f t="shared" si="35"/>
        <v>187.20000000000002</v>
      </c>
      <c r="F107" s="38">
        <f t="shared" si="36"/>
        <v>1472.6000000000001</v>
      </c>
      <c r="G107" s="38">
        <f t="shared" si="37"/>
        <v>1473</v>
      </c>
      <c r="H107" s="38">
        <f t="shared" si="41"/>
        <v>1473</v>
      </c>
      <c r="I107" s="51">
        <f t="shared" si="38"/>
        <v>0.39999999999986358</v>
      </c>
      <c r="J107" s="42">
        <f t="shared" si="39"/>
        <v>1285.8</v>
      </c>
      <c r="K107" s="59">
        <f t="shared" si="40"/>
        <v>1473</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1280.7</v>
      </c>
      <c r="E108" s="35">
        <f t="shared" si="35"/>
        <v>187.20000000000002</v>
      </c>
      <c r="F108" s="38">
        <f t="shared" si="36"/>
        <v>1467.9</v>
      </c>
      <c r="G108" s="38">
        <f t="shared" si="37"/>
        <v>1468</v>
      </c>
      <c r="H108" s="38">
        <f t="shared" si="41"/>
        <v>1468</v>
      </c>
      <c r="I108" s="51">
        <f t="shared" si="38"/>
        <v>9.9999999999909051E-2</v>
      </c>
      <c r="J108" s="42">
        <f t="shared" si="39"/>
        <v>1280.8</v>
      </c>
      <c r="K108" s="59">
        <f t="shared" si="40"/>
        <v>1468</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1298.0999999999999</v>
      </c>
      <c r="E109" s="35">
        <f t="shared" si="35"/>
        <v>187.20000000000002</v>
      </c>
      <c r="F109" s="38">
        <f t="shared" si="36"/>
        <v>1485.3</v>
      </c>
      <c r="G109" s="38">
        <f t="shared" si="37"/>
        <v>1485</v>
      </c>
      <c r="H109" s="38">
        <f t="shared" si="41"/>
        <v>1485</v>
      </c>
      <c r="I109" s="51">
        <f t="shared" si="38"/>
        <v>-0.29999999999995453</v>
      </c>
      <c r="J109" s="42">
        <f t="shared" si="39"/>
        <v>1297.8</v>
      </c>
      <c r="K109" s="59">
        <f t="shared" si="40"/>
        <v>1485</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1306</v>
      </c>
      <c r="E110" s="35">
        <f t="shared" si="35"/>
        <v>187.20000000000002</v>
      </c>
      <c r="F110" s="38">
        <f t="shared" si="36"/>
        <v>1493.2</v>
      </c>
      <c r="G110" s="38">
        <f t="shared" si="37"/>
        <v>1493</v>
      </c>
      <c r="H110" s="38">
        <f t="shared" si="41"/>
        <v>1493</v>
      </c>
      <c r="I110" s="51">
        <f t="shared" si="38"/>
        <v>-0.20000000000004547</v>
      </c>
      <c r="J110" s="42">
        <f t="shared" si="39"/>
        <v>1305.8</v>
      </c>
      <c r="K110" s="59">
        <f t="shared" si="40"/>
        <v>1493</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1218.0999999999999</v>
      </c>
      <c r="E111" s="35">
        <f t="shared" si="35"/>
        <v>187.20000000000002</v>
      </c>
      <c r="F111" s="38">
        <f t="shared" si="36"/>
        <v>1405.3</v>
      </c>
      <c r="G111" s="38">
        <f t="shared" si="37"/>
        <v>1405</v>
      </c>
      <c r="H111" s="38">
        <f t="shared" si="41"/>
        <v>1405</v>
      </c>
      <c r="I111" s="51">
        <f t="shared" si="38"/>
        <v>-0.29999999999995453</v>
      </c>
      <c r="J111" s="42">
        <f t="shared" si="39"/>
        <v>1217.8</v>
      </c>
      <c r="K111" s="59">
        <f t="shared" si="40"/>
        <v>1405</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1296</v>
      </c>
      <c r="E112" s="35">
        <f t="shared" si="35"/>
        <v>187.20000000000002</v>
      </c>
      <c r="F112" s="38">
        <f t="shared" si="36"/>
        <v>1483.2</v>
      </c>
      <c r="G112" s="38">
        <f t="shared" si="37"/>
        <v>1483</v>
      </c>
      <c r="H112" s="38">
        <f t="shared" si="41"/>
        <v>1483</v>
      </c>
      <c r="I112" s="51">
        <f t="shared" si="38"/>
        <v>-0.20000000000004547</v>
      </c>
      <c r="J112" s="42">
        <f t="shared" si="39"/>
        <v>1295.8</v>
      </c>
      <c r="K112" s="59">
        <f t="shared" si="40"/>
        <v>1483</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1173</v>
      </c>
      <c r="C115" s="102">
        <f t="shared" ref="C115:C123" si="43">C36</f>
        <v>17.600000000000001</v>
      </c>
      <c r="D115" s="21">
        <f t="shared" ref="D115:D123" si="44">$B$96+C115</f>
        <v>1190.5999999999999</v>
      </c>
      <c r="E115" s="35">
        <f t="shared" ref="E115:E123" si="45">$E$17</f>
        <v>187.20000000000002</v>
      </c>
      <c r="F115" s="38">
        <f t="shared" ref="F115:F123" si="46">D115+E115</f>
        <v>1377.8</v>
      </c>
      <c r="G115" s="38">
        <f t="shared" ref="G115:G123" si="47">ROUND(((F115*10)+0.4)/10,0)</f>
        <v>1378</v>
      </c>
      <c r="H115" s="38">
        <f t="shared" ref="H115:H123" si="48">IF(FLOOR(G115,1)&lt;1000,FLOOR(G115,1),FLOOR((G115),1))</f>
        <v>1378</v>
      </c>
      <c r="I115" s="51">
        <f t="shared" si="38"/>
        <v>0.20000000000004547</v>
      </c>
      <c r="J115" s="42">
        <f t="shared" ref="J115:J123" si="49">I115+D115</f>
        <v>1190.8</v>
      </c>
      <c r="K115" s="59">
        <f t="shared" ref="K115:K123" si="50">H115</f>
        <v>1378</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1200.7</v>
      </c>
      <c r="E116" s="35">
        <f t="shared" si="45"/>
        <v>187.20000000000002</v>
      </c>
      <c r="F116" s="38">
        <f>D116+E116</f>
        <v>1387.9</v>
      </c>
      <c r="G116" s="38">
        <f>ROUND(((F116*10)+0.4)/10,0)</f>
        <v>1388</v>
      </c>
      <c r="H116" s="38">
        <f t="shared" si="48"/>
        <v>1388</v>
      </c>
      <c r="I116" s="51">
        <f>H116-F116</f>
        <v>9.9999999999909051E-2</v>
      </c>
      <c r="J116" s="42">
        <f>I116+D116</f>
        <v>1200.8</v>
      </c>
      <c r="K116" s="59">
        <f>H116</f>
        <v>1388</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1194.9000000000001</v>
      </c>
      <c r="E117" s="35">
        <f t="shared" si="45"/>
        <v>187.20000000000002</v>
      </c>
      <c r="F117" s="38">
        <f t="shared" si="46"/>
        <v>1382.1000000000001</v>
      </c>
      <c r="G117" s="38">
        <f t="shared" si="47"/>
        <v>1382</v>
      </c>
      <c r="H117" s="38">
        <f t="shared" si="48"/>
        <v>1382</v>
      </c>
      <c r="I117" s="51">
        <f t="shared" si="38"/>
        <v>-0.10000000000013642</v>
      </c>
      <c r="J117" s="42">
        <f t="shared" si="49"/>
        <v>1194.8</v>
      </c>
      <c r="K117" s="59">
        <f t="shared" si="50"/>
        <v>1382</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1204.0999999999999</v>
      </c>
      <c r="E118" s="35">
        <f t="shared" si="45"/>
        <v>187.20000000000002</v>
      </c>
      <c r="F118" s="38">
        <f t="shared" si="46"/>
        <v>1391.3</v>
      </c>
      <c r="G118" s="38">
        <f t="shared" si="47"/>
        <v>1391</v>
      </c>
      <c r="H118" s="38">
        <f t="shared" si="48"/>
        <v>1391</v>
      </c>
      <c r="I118" s="51">
        <f t="shared" si="38"/>
        <v>-0.29999999999995453</v>
      </c>
      <c r="J118" s="42">
        <f t="shared" si="49"/>
        <v>1203.8</v>
      </c>
      <c r="K118" s="59">
        <f t="shared" si="50"/>
        <v>1391</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1215.7</v>
      </c>
      <c r="E119" s="35">
        <f t="shared" si="45"/>
        <v>187.20000000000002</v>
      </c>
      <c r="F119" s="38">
        <f t="shared" si="46"/>
        <v>1402.9</v>
      </c>
      <c r="G119" s="38">
        <f t="shared" si="47"/>
        <v>1403</v>
      </c>
      <c r="H119" s="38">
        <f t="shared" si="48"/>
        <v>1403</v>
      </c>
      <c r="I119" s="51">
        <f t="shared" si="38"/>
        <v>9.9999999999909051E-2</v>
      </c>
      <c r="J119" s="42">
        <f t="shared" si="49"/>
        <v>1215.8</v>
      </c>
      <c r="K119" s="59">
        <f t="shared" si="50"/>
        <v>1403</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1213.2</v>
      </c>
      <c r="E120" s="35">
        <f t="shared" si="45"/>
        <v>187.20000000000002</v>
      </c>
      <c r="F120" s="38">
        <f t="shared" si="46"/>
        <v>1400.4</v>
      </c>
      <c r="G120" s="38">
        <f t="shared" si="47"/>
        <v>1400</v>
      </c>
      <c r="H120" s="38">
        <f t="shared" si="48"/>
        <v>1400</v>
      </c>
      <c r="I120" s="51">
        <f t="shared" si="38"/>
        <v>-0.40000000000009095</v>
      </c>
      <c r="J120" s="42">
        <f t="shared" si="49"/>
        <v>1212.8</v>
      </c>
      <c r="K120" s="59">
        <f t="shared" si="50"/>
        <v>1400</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1224</v>
      </c>
      <c r="E121" s="35">
        <f t="shared" si="45"/>
        <v>187.20000000000002</v>
      </c>
      <c r="F121" s="38">
        <f t="shared" si="46"/>
        <v>1411.2</v>
      </c>
      <c r="G121" s="38">
        <f t="shared" si="47"/>
        <v>1411</v>
      </c>
      <c r="H121" s="38">
        <f t="shared" si="48"/>
        <v>1411</v>
      </c>
      <c r="I121" s="51">
        <f t="shared" si="38"/>
        <v>-0.20000000000004547</v>
      </c>
      <c r="J121" s="42">
        <f t="shared" si="49"/>
        <v>1223.8</v>
      </c>
      <c r="K121" s="59">
        <f t="shared" si="50"/>
        <v>1411</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1228</v>
      </c>
      <c r="E122" s="35">
        <f t="shared" si="45"/>
        <v>187.20000000000002</v>
      </c>
      <c r="F122" s="38">
        <f t="shared" si="46"/>
        <v>1415.2</v>
      </c>
      <c r="G122" s="38">
        <f t="shared" si="47"/>
        <v>1415</v>
      </c>
      <c r="H122" s="38">
        <f t="shared" si="48"/>
        <v>1415</v>
      </c>
      <c r="I122" s="51">
        <f t="shared" si="38"/>
        <v>-0.20000000000004547</v>
      </c>
      <c r="J122" s="42">
        <f t="shared" si="49"/>
        <v>1227.8</v>
      </c>
      <c r="K122" s="59">
        <f t="shared" si="50"/>
        <v>1415</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1237.4000000000001</v>
      </c>
      <c r="E123" s="35">
        <f t="shared" si="45"/>
        <v>187.20000000000002</v>
      </c>
      <c r="F123" s="38">
        <f t="shared" si="46"/>
        <v>1424.6000000000001</v>
      </c>
      <c r="G123" s="38">
        <f t="shared" si="47"/>
        <v>1425</v>
      </c>
      <c r="H123" s="38">
        <f t="shared" si="48"/>
        <v>1425</v>
      </c>
      <c r="I123" s="51">
        <f t="shared" si="38"/>
        <v>0.39999999999986358</v>
      </c>
      <c r="J123" s="42">
        <f t="shared" si="49"/>
        <v>1237.8</v>
      </c>
      <c r="K123" s="59">
        <f t="shared" si="50"/>
        <v>1425</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1185.0999999999999</v>
      </c>
      <c r="E126" s="35">
        <f t="shared" ref="E126:E146" si="52">$E$17</f>
        <v>187.20000000000002</v>
      </c>
      <c r="F126" s="38">
        <f t="shared" ref="F126:F146" si="53">D126+E126</f>
        <v>1372.3</v>
      </c>
      <c r="G126" s="38">
        <f t="shared" ref="G126:G146" si="54">ROUND(((F126*10)+0.4)/10,0)</f>
        <v>1372</v>
      </c>
      <c r="H126" s="38">
        <f t="shared" ref="H126:H146" si="55">IF(FLOOR(G126,1)&lt;1000,FLOOR(G126,1),FLOOR((G126),1))</f>
        <v>1372</v>
      </c>
      <c r="I126" s="51">
        <f t="shared" si="38"/>
        <v>-0.29999999999995453</v>
      </c>
      <c r="J126" s="42">
        <f t="shared" ref="J126:J146" si="56">I126+D126</f>
        <v>1184.8</v>
      </c>
      <c r="K126" s="59">
        <f t="shared" ref="K126:K146" si="57">H126</f>
        <v>1372</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1202</v>
      </c>
      <c r="E127" s="35">
        <f t="shared" si="52"/>
        <v>187.20000000000002</v>
      </c>
      <c r="F127" s="42">
        <f t="shared" si="53"/>
        <v>1389.2</v>
      </c>
      <c r="G127" s="42">
        <f t="shared" si="54"/>
        <v>1389</v>
      </c>
      <c r="H127" s="38">
        <f t="shared" si="55"/>
        <v>1389</v>
      </c>
      <c r="I127" s="51">
        <f>H127-F127</f>
        <v>-0.20000000000004547</v>
      </c>
      <c r="J127" s="42">
        <f t="shared" si="56"/>
        <v>1201.8</v>
      </c>
      <c r="K127" s="59">
        <f t="shared" si="57"/>
        <v>1389</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1219.7</v>
      </c>
      <c r="E128" s="35">
        <f t="shared" si="52"/>
        <v>187.20000000000002</v>
      </c>
      <c r="F128" s="38">
        <f t="shared" si="53"/>
        <v>1406.9</v>
      </c>
      <c r="G128" s="38">
        <f t="shared" si="54"/>
        <v>1407</v>
      </c>
      <c r="H128" s="38">
        <f t="shared" si="55"/>
        <v>1407</v>
      </c>
      <c r="I128" s="51">
        <f t="shared" si="38"/>
        <v>9.9999999999909051E-2</v>
      </c>
      <c r="J128" s="42">
        <f t="shared" si="56"/>
        <v>1219.8</v>
      </c>
      <c r="K128" s="59">
        <f t="shared" si="57"/>
        <v>1407</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1226.4000000000001</v>
      </c>
      <c r="E129" s="35">
        <f t="shared" si="52"/>
        <v>187.20000000000002</v>
      </c>
      <c r="F129" s="38">
        <f t="shared" si="53"/>
        <v>1413.6000000000001</v>
      </c>
      <c r="G129" s="38">
        <f t="shared" si="54"/>
        <v>1414</v>
      </c>
      <c r="H129" s="38">
        <f t="shared" si="55"/>
        <v>1414</v>
      </c>
      <c r="I129" s="51">
        <f t="shared" si="38"/>
        <v>0.39999999999986358</v>
      </c>
      <c r="J129" s="42">
        <f t="shared" si="56"/>
        <v>1226.8</v>
      </c>
      <c r="K129" s="59">
        <f t="shared" si="57"/>
        <v>1414</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1224.5</v>
      </c>
      <c r="E130" s="36">
        <f t="shared" si="52"/>
        <v>187.20000000000002</v>
      </c>
      <c r="F130" s="36">
        <f t="shared" si="53"/>
        <v>1411.7</v>
      </c>
      <c r="G130" s="36">
        <f t="shared" si="54"/>
        <v>1412</v>
      </c>
      <c r="H130" s="36">
        <f t="shared" si="55"/>
        <v>1412</v>
      </c>
      <c r="I130" s="53">
        <f t="shared" si="38"/>
        <v>0.29999999999995453</v>
      </c>
      <c r="J130" s="45">
        <f t="shared" si="56"/>
        <v>1224.8</v>
      </c>
      <c r="K130" s="62">
        <f t="shared" si="57"/>
        <v>1412</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1237.5</v>
      </c>
      <c r="E131" s="35">
        <f t="shared" si="52"/>
        <v>187.20000000000002</v>
      </c>
      <c r="F131" s="38">
        <f t="shared" si="53"/>
        <v>1424.7</v>
      </c>
      <c r="G131" s="38">
        <f t="shared" si="54"/>
        <v>1425</v>
      </c>
      <c r="H131" s="38">
        <f t="shared" si="55"/>
        <v>1425</v>
      </c>
      <c r="I131" s="50">
        <f>H131-F131</f>
        <v>0.29999999999995453</v>
      </c>
      <c r="J131" s="42">
        <f t="shared" si="56"/>
        <v>1237.8</v>
      </c>
      <c r="K131" s="55">
        <f t="shared" si="57"/>
        <v>1425</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1254.7</v>
      </c>
      <c r="E132" s="35">
        <f t="shared" si="52"/>
        <v>187.20000000000002</v>
      </c>
      <c r="F132" s="38">
        <f t="shared" si="53"/>
        <v>1441.9</v>
      </c>
      <c r="G132" s="38">
        <f t="shared" si="54"/>
        <v>1442</v>
      </c>
      <c r="H132" s="38">
        <f t="shared" si="55"/>
        <v>1442</v>
      </c>
      <c r="I132" s="50">
        <f t="shared" ref="I132:I146" si="59">H132-F132</f>
        <v>9.9999999999909051E-2</v>
      </c>
      <c r="J132" s="42">
        <f t="shared" si="56"/>
        <v>1254.8</v>
      </c>
      <c r="K132" s="55">
        <f t="shared" si="57"/>
        <v>1442</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1261.8</v>
      </c>
      <c r="E133" s="35">
        <f t="shared" si="52"/>
        <v>187.20000000000002</v>
      </c>
      <c r="F133" s="38">
        <f t="shared" si="53"/>
        <v>1449</v>
      </c>
      <c r="G133" s="38">
        <f t="shared" si="54"/>
        <v>1449</v>
      </c>
      <c r="H133" s="38">
        <f t="shared" si="55"/>
        <v>1449</v>
      </c>
      <c r="I133" s="50">
        <f t="shared" si="59"/>
        <v>0</v>
      </c>
      <c r="J133" s="42">
        <f t="shared" si="56"/>
        <v>1261.8</v>
      </c>
      <c r="K133" s="55">
        <f t="shared" si="57"/>
        <v>1449</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1276</v>
      </c>
      <c r="E134" s="35">
        <f t="shared" si="52"/>
        <v>187.20000000000002</v>
      </c>
      <c r="F134" s="38">
        <f t="shared" si="53"/>
        <v>1463.2</v>
      </c>
      <c r="G134" s="38">
        <f t="shared" si="54"/>
        <v>1463</v>
      </c>
      <c r="H134" s="38">
        <f t="shared" si="55"/>
        <v>1463</v>
      </c>
      <c r="I134" s="50">
        <f t="shared" si="59"/>
        <v>-0.20000000000004547</v>
      </c>
      <c r="J134" s="42">
        <f t="shared" si="56"/>
        <v>1275.8</v>
      </c>
      <c r="K134" s="55">
        <f t="shared" si="57"/>
        <v>1463</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1293.0999999999999</v>
      </c>
      <c r="E135" s="35">
        <f t="shared" si="52"/>
        <v>187.20000000000002</v>
      </c>
      <c r="F135" s="38">
        <f t="shared" si="53"/>
        <v>1480.3</v>
      </c>
      <c r="G135" s="38">
        <f t="shared" si="54"/>
        <v>1480</v>
      </c>
      <c r="H135" s="38">
        <f t="shared" si="55"/>
        <v>1480</v>
      </c>
      <c r="I135" s="50">
        <f t="shared" si="59"/>
        <v>-0.29999999999995453</v>
      </c>
      <c r="J135" s="42">
        <f t="shared" si="56"/>
        <v>1292.8</v>
      </c>
      <c r="K135" s="55">
        <f t="shared" si="57"/>
        <v>1480</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1280.0999999999999</v>
      </c>
      <c r="E136" s="35">
        <f t="shared" si="52"/>
        <v>187.20000000000002</v>
      </c>
      <c r="F136" s="38">
        <f t="shared" si="53"/>
        <v>1467.3</v>
      </c>
      <c r="G136" s="38">
        <f t="shared" si="54"/>
        <v>1467</v>
      </c>
      <c r="H136" s="38">
        <f t="shared" si="55"/>
        <v>1467</v>
      </c>
      <c r="I136" s="50">
        <f t="shared" si="59"/>
        <v>-0.29999999999995453</v>
      </c>
      <c r="J136" s="42">
        <f t="shared" si="56"/>
        <v>1279.8</v>
      </c>
      <c r="K136" s="55">
        <f t="shared" si="57"/>
        <v>1467</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1278.7</v>
      </c>
      <c r="E137" s="35">
        <f t="shared" si="52"/>
        <v>187.20000000000002</v>
      </c>
      <c r="F137" s="38">
        <f t="shared" si="53"/>
        <v>1465.9</v>
      </c>
      <c r="G137" s="38">
        <f t="shared" si="54"/>
        <v>1466</v>
      </c>
      <c r="H137" s="38">
        <f t="shared" si="55"/>
        <v>1466</v>
      </c>
      <c r="I137" s="50">
        <f t="shared" si="59"/>
        <v>9.9999999999909051E-2</v>
      </c>
      <c r="J137" s="42">
        <f t="shared" si="56"/>
        <v>1278.8</v>
      </c>
      <c r="K137" s="55">
        <f t="shared" si="57"/>
        <v>1466</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1294.0999999999999</v>
      </c>
      <c r="E138" s="35">
        <f t="shared" si="52"/>
        <v>187.20000000000002</v>
      </c>
      <c r="F138" s="38">
        <f t="shared" si="53"/>
        <v>1481.3</v>
      </c>
      <c r="G138" s="38">
        <f t="shared" si="54"/>
        <v>1481</v>
      </c>
      <c r="H138" s="38">
        <f t="shared" si="55"/>
        <v>1481</v>
      </c>
      <c r="I138" s="50">
        <f t="shared" si="59"/>
        <v>-0.29999999999995453</v>
      </c>
      <c r="J138" s="42">
        <f t="shared" si="56"/>
        <v>1293.8</v>
      </c>
      <c r="K138" s="55">
        <f t="shared" si="57"/>
        <v>1481</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1209.7</v>
      </c>
      <c r="E139" s="35">
        <f t="shared" si="52"/>
        <v>187.20000000000002</v>
      </c>
      <c r="F139" s="38">
        <f t="shared" si="53"/>
        <v>1396.9</v>
      </c>
      <c r="G139" s="38">
        <f t="shared" si="54"/>
        <v>1397</v>
      </c>
      <c r="H139" s="38">
        <f t="shared" si="55"/>
        <v>1397</v>
      </c>
      <c r="I139" s="50">
        <f t="shared" si="59"/>
        <v>9.9999999999909051E-2</v>
      </c>
      <c r="J139" s="42">
        <f t="shared" si="56"/>
        <v>1209.8</v>
      </c>
      <c r="K139" s="55">
        <f t="shared" si="57"/>
        <v>1397</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1216.4000000000001</v>
      </c>
      <c r="E140" s="35">
        <f t="shared" si="52"/>
        <v>187.20000000000002</v>
      </c>
      <c r="F140" s="38">
        <f t="shared" si="53"/>
        <v>1403.6000000000001</v>
      </c>
      <c r="G140" s="38">
        <f t="shared" si="54"/>
        <v>1404</v>
      </c>
      <c r="H140" s="38">
        <f t="shared" si="55"/>
        <v>1404</v>
      </c>
      <c r="I140" s="50">
        <f t="shared" si="59"/>
        <v>0.39999999999986358</v>
      </c>
      <c r="J140" s="42">
        <f t="shared" si="56"/>
        <v>1216.8</v>
      </c>
      <c r="K140" s="55">
        <f t="shared" si="57"/>
        <v>1404</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1227.5</v>
      </c>
      <c r="E141" s="35">
        <f t="shared" si="52"/>
        <v>187.20000000000002</v>
      </c>
      <c r="F141" s="38">
        <f t="shared" si="53"/>
        <v>1414.7</v>
      </c>
      <c r="G141" s="38">
        <f t="shared" si="54"/>
        <v>1415</v>
      </c>
      <c r="H141" s="38">
        <f t="shared" si="55"/>
        <v>1415</v>
      </c>
      <c r="I141" s="50">
        <f t="shared" si="59"/>
        <v>0.29999999999995453</v>
      </c>
      <c r="J141" s="42">
        <f t="shared" si="56"/>
        <v>1227.8</v>
      </c>
      <c r="K141" s="55">
        <f t="shared" si="57"/>
        <v>1415</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1244.7</v>
      </c>
      <c r="E142" s="35">
        <f t="shared" si="52"/>
        <v>187.20000000000002</v>
      </c>
      <c r="F142" s="38">
        <f t="shared" si="53"/>
        <v>1431.9</v>
      </c>
      <c r="G142" s="38">
        <f t="shared" si="54"/>
        <v>1432</v>
      </c>
      <c r="H142" s="38">
        <f t="shared" si="55"/>
        <v>1432</v>
      </c>
      <c r="I142" s="50">
        <f t="shared" si="59"/>
        <v>9.9999999999909051E-2</v>
      </c>
      <c r="J142" s="42">
        <f t="shared" si="56"/>
        <v>1244.8</v>
      </c>
      <c r="K142" s="55">
        <f t="shared" si="57"/>
        <v>1432</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1251.8</v>
      </c>
      <c r="E143" s="35">
        <f t="shared" si="52"/>
        <v>187.20000000000002</v>
      </c>
      <c r="F143" s="38">
        <f t="shared" si="53"/>
        <v>1439</v>
      </c>
      <c r="G143" s="38">
        <f t="shared" si="54"/>
        <v>1439</v>
      </c>
      <c r="H143" s="38">
        <f t="shared" si="55"/>
        <v>1439</v>
      </c>
      <c r="I143" s="50">
        <f t="shared" si="59"/>
        <v>0</v>
      </c>
      <c r="J143" s="42">
        <f t="shared" si="56"/>
        <v>1251.8</v>
      </c>
      <c r="K143" s="55">
        <f t="shared" si="57"/>
        <v>1439</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1266</v>
      </c>
      <c r="E144" s="35">
        <f t="shared" si="52"/>
        <v>187.20000000000002</v>
      </c>
      <c r="F144" s="38">
        <f t="shared" si="53"/>
        <v>1453.2</v>
      </c>
      <c r="G144" s="38">
        <f t="shared" si="54"/>
        <v>1453</v>
      </c>
      <c r="H144" s="38">
        <f t="shared" si="55"/>
        <v>1453</v>
      </c>
      <c r="I144" s="50">
        <f t="shared" si="59"/>
        <v>-0.20000000000004547</v>
      </c>
      <c r="J144" s="42">
        <f t="shared" si="56"/>
        <v>1265.8</v>
      </c>
      <c r="K144" s="55">
        <f t="shared" si="57"/>
        <v>1453</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1283.0999999999999</v>
      </c>
      <c r="E145" s="35">
        <f t="shared" si="52"/>
        <v>187.20000000000002</v>
      </c>
      <c r="F145" s="38">
        <f t="shared" si="53"/>
        <v>1470.3</v>
      </c>
      <c r="G145" s="38">
        <f t="shared" si="54"/>
        <v>1470</v>
      </c>
      <c r="H145" s="38">
        <f t="shared" si="55"/>
        <v>1470</v>
      </c>
      <c r="I145" s="50">
        <f t="shared" si="59"/>
        <v>-0.29999999999995453</v>
      </c>
      <c r="J145" s="42">
        <f t="shared" si="56"/>
        <v>1282.8</v>
      </c>
      <c r="K145" s="55">
        <f t="shared" si="57"/>
        <v>1470</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1284.0999999999999</v>
      </c>
      <c r="E146" s="35">
        <f t="shared" si="52"/>
        <v>187.20000000000002</v>
      </c>
      <c r="F146" s="38">
        <f t="shared" si="53"/>
        <v>1471.3</v>
      </c>
      <c r="G146" s="38">
        <f t="shared" si="54"/>
        <v>1471</v>
      </c>
      <c r="H146" s="38">
        <f t="shared" si="55"/>
        <v>1471</v>
      </c>
      <c r="I146" s="50">
        <f t="shared" si="59"/>
        <v>-0.29999999999995453</v>
      </c>
      <c r="J146" s="42">
        <f t="shared" si="56"/>
        <v>1283.8</v>
      </c>
      <c r="K146" s="55">
        <f t="shared" si="57"/>
        <v>1471</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1173</v>
      </c>
      <c r="C149" s="102">
        <f t="shared" ref="C149:C155" si="61">C70</f>
        <v>64.7</v>
      </c>
      <c r="D149" s="21">
        <f t="shared" ref="D149:D155" si="62">$B$96+C149</f>
        <v>1237.7</v>
      </c>
      <c r="E149" s="35">
        <f t="shared" ref="E149:E155" si="63">$E$17</f>
        <v>187.20000000000002</v>
      </c>
      <c r="F149" s="38">
        <f t="shared" ref="F149:F155" si="64">D149+E149</f>
        <v>1424.9</v>
      </c>
      <c r="G149" s="38">
        <f t="shared" ref="G149:G155" si="65">ROUND(((F149*10)+0.4)/10,0)</f>
        <v>1425</v>
      </c>
      <c r="H149" s="38">
        <f t="shared" ref="H149:H155" si="66">IF(FLOOR(G149,1)&lt;1000,FLOOR(G149,1),FLOOR((G149),1))</f>
        <v>1425</v>
      </c>
      <c r="I149" s="51">
        <f t="shared" si="38"/>
        <v>9.9999999999909051E-2</v>
      </c>
      <c r="J149" s="42">
        <f t="shared" ref="J149:J155" si="67">I149+D149</f>
        <v>1237.8</v>
      </c>
      <c r="K149" s="59">
        <f t="shared" ref="K149:K155" si="68">H149</f>
        <v>1425</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1261</v>
      </c>
      <c r="E150" s="35">
        <f t="shared" si="63"/>
        <v>187.20000000000002</v>
      </c>
      <c r="F150" s="38">
        <f t="shared" si="64"/>
        <v>1448.2</v>
      </c>
      <c r="G150" s="38">
        <f t="shared" si="65"/>
        <v>1448</v>
      </c>
      <c r="H150" s="38">
        <f t="shared" si="66"/>
        <v>1448</v>
      </c>
      <c r="I150" s="51">
        <f t="shared" si="38"/>
        <v>-0.20000000000004547</v>
      </c>
      <c r="J150" s="42">
        <f t="shared" si="67"/>
        <v>1260.8</v>
      </c>
      <c r="K150" s="59">
        <f t="shared" si="68"/>
        <v>1448</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1273.7</v>
      </c>
      <c r="E151" s="35">
        <f t="shared" si="63"/>
        <v>187.20000000000002</v>
      </c>
      <c r="F151" s="38">
        <f t="shared" si="64"/>
        <v>1460.9</v>
      </c>
      <c r="G151" s="38">
        <f t="shared" si="65"/>
        <v>1461</v>
      </c>
      <c r="H151" s="38">
        <f t="shared" si="66"/>
        <v>1461</v>
      </c>
      <c r="I151" s="51">
        <f t="shared" si="38"/>
        <v>9.9999999999909051E-2</v>
      </c>
      <c r="J151" s="42">
        <f t="shared" si="67"/>
        <v>1273.8</v>
      </c>
      <c r="K151" s="59">
        <f t="shared" si="68"/>
        <v>1461</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1272.2</v>
      </c>
      <c r="E152" s="35">
        <f t="shared" si="63"/>
        <v>187.20000000000002</v>
      </c>
      <c r="F152" s="38">
        <f t="shared" si="64"/>
        <v>1459.4</v>
      </c>
      <c r="G152" s="38">
        <f t="shared" si="65"/>
        <v>1459</v>
      </c>
      <c r="H152" s="38">
        <f t="shared" si="66"/>
        <v>1459</v>
      </c>
      <c r="I152" s="51">
        <f t="shared" si="38"/>
        <v>-0.40000000000009095</v>
      </c>
      <c r="J152" s="42">
        <f t="shared" si="67"/>
        <v>1271.8</v>
      </c>
      <c r="K152" s="59">
        <f t="shared" si="68"/>
        <v>1459</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1276.5</v>
      </c>
      <c r="E153" s="35">
        <f t="shared" si="63"/>
        <v>187.20000000000002</v>
      </c>
      <c r="F153" s="38">
        <f t="shared" si="64"/>
        <v>1463.7</v>
      </c>
      <c r="G153" s="38">
        <f t="shared" si="65"/>
        <v>1464</v>
      </c>
      <c r="H153" s="38">
        <f t="shared" si="66"/>
        <v>1464</v>
      </c>
      <c r="I153" s="51">
        <f t="shared" si="38"/>
        <v>0.29999999999995453</v>
      </c>
      <c r="J153" s="42">
        <f t="shared" si="67"/>
        <v>1276.8</v>
      </c>
      <c r="K153" s="59">
        <f t="shared" si="68"/>
        <v>1464</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1276.5</v>
      </c>
      <c r="E154" s="35">
        <f t="shared" si="63"/>
        <v>187.20000000000002</v>
      </c>
      <c r="F154" s="38">
        <f t="shared" si="64"/>
        <v>1463.7</v>
      </c>
      <c r="G154" s="38">
        <f t="shared" si="65"/>
        <v>1464</v>
      </c>
      <c r="H154" s="38">
        <f t="shared" si="66"/>
        <v>1464</v>
      </c>
      <c r="I154" s="51">
        <f t="shared" si="38"/>
        <v>0.29999999999995453</v>
      </c>
      <c r="J154" s="42">
        <f t="shared" si="67"/>
        <v>1276.8</v>
      </c>
      <c r="K154" s="59">
        <f t="shared" si="68"/>
        <v>1464</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1288</v>
      </c>
      <c r="E155" s="35">
        <f t="shared" si="63"/>
        <v>187.20000000000002</v>
      </c>
      <c r="F155" s="38">
        <f t="shared" si="64"/>
        <v>1475.2</v>
      </c>
      <c r="G155" s="38">
        <f t="shared" si="65"/>
        <v>1475</v>
      </c>
      <c r="H155" s="38">
        <f t="shared" si="66"/>
        <v>1475</v>
      </c>
      <c r="I155" s="51">
        <f t="shared" si="38"/>
        <v>-0.20000000000004547</v>
      </c>
      <c r="J155" s="42">
        <f t="shared" si="67"/>
        <v>1287.8</v>
      </c>
      <c r="K155" s="59">
        <f t="shared" si="68"/>
        <v>1475</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2" t="str">
        <f>D8</f>
        <v>PETROL PUMP PRICES BY ZONE IN THE REPUBLIC OF SOUTH AFRICA</v>
      </c>
      <c r="E165" s="422"/>
      <c r="F165" s="422"/>
      <c r="G165" s="422"/>
      <c r="H165" s="422"/>
      <c r="I165" s="422"/>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0" t="s">
        <v>97</v>
      </c>
      <c r="E167" s="421"/>
      <c r="F167" s="421"/>
      <c r="G167" s="223"/>
      <c r="H167" s="422" t="str">
        <f>H10</f>
        <v>EFFECTIVE 07 FEBRUARY 2018</v>
      </c>
      <c r="I167" s="419"/>
      <c r="J167" s="419"/>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1217.6+36-0.2+20-3-14-15-22+31-0-0.2-67-4-5-45+2.5+0.3+0.9-0.5-80-123-93+96+30.5+50+0.4+79+0+47+41-51-74+0.4+4-22+2.2-0.3+0.1-7-3+6-69+30+53+12+52+8-99-18+43+45+2.4-0.6+3.6-0.1-40+48+29-8+39-0.2-64+49-25-68+19+0.4+62+29+4-1.6+0.7-1.4+0.1+67-34-30</f>
        <v>1173</v>
      </c>
      <c r="C174" s="101">
        <f t="shared" ref="C174:C190" si="69">C17</f>
        <v>2.8</v>
      </c>
      <c r="D174" s="20">
        <f t="shared" ref="D174:D190" si="70">$B$174+C174</f>
        <v>1175.8</v>
      </c>
      <c r="E174" s="39">
        <f t="shared" ref="E174:E190" si="71">$E$17</f>
        <v>187.20000000000002</v>
      </c>
      <c r="F174" s="39">
        <f t="shared" ref="F174:F190" si="72">D174+E174</f>
        <v>1363</v>
      </c>
      <c r="G174" s="39">
        <f t="shared" ref="G174:G190" si="73">ROUND(((F174*10)+0.4)/10,0)</f>
        <v>1363</v>
      </c>
      <c r="H174" s="39">
        <f>IF(FLOOR(G174,1)&lt;1000,FLOOR(G174,1),FLOOR((G174),1))</f>
        <v>1363</v>
      </c>
      <c r="I174" s="372">
        <f t="shared" ref="I174:I233" si="74">H174-F174</f>
        <v>0</v>
      </c>
      <c r="J174" s="39">
        <f t="shared" ref="J174:J190" si="75">I174+D174</f>
        <v>1175.8</v>
      </c>
      <c r="K174" s="121">
        <f t="shared" ref="K174:K190" si="76">H174</f>
        <v>1363</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1180.4000000000001</v>
      </c>
      <c r="E175" s="35">
        <f t="shared" si="71"/>
        <v>187.20000000000002</v>
      </c>
      <c r="F175" s="38">
        <f t="shared" si="72"/>
        <v>1367.6000000000001</v>
      </c>
      <c r="G175" s="38">
        <f t="shared" si="73"/>
        <v>1368</v>
      </c>
      <c r="H175" s="38">
        <f>IF(FLOOR(G175,1)&lt;1000,FLOOR(G175,1),FLOOR((G175),1))</f>
        <v>1368</v>
      </c>
      <c r="I175" s="50">
        <f t="shared" si="74"/>
        <v>0.39999999999986358</v>
      </c>
      <c r="J175" s="38">
        <f t="shared" si="75"/>
        <v>1180.8</v>
      </c>
      <c r="K175" s="122">
        <f t="shared" si="76"/>
        <v>1368</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1184.5</v>
      </c>
      <c r="E176" s="35">
        <f t="shared" si="71"/>
        <v>187.20000000000002</v>
      </c>
      <c r="F176" s="38">
        <f t="shared" si="72"/>
        <v>1371.7</v>
      </c>
      <c r="G176" s="38">
        <f t="shared" si="73"/>
        <v>1372</v>
      </c>
      <c r="H176" s="38">
        <f t="shared" ref="H176:H190" si="77">IF(FLOOR(G176,1)&lt;1000,FLOOR(G176,1),FLOOR((G176),1))</f>
        <v>1372</v>
      </c>
      <c r="I176" s="50">
        <f t="shared" si="74"/>
        <v>0.29999999999995453</v>
      </c>
      <c r="J176" s="38">
        <f t="shared" si="75"/>
        <v>1184.8</v>
      </c>
      <c r="K176" s="122">
        <f t="shared" si="76"/>
        <v>1372</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1189.9000000000001</v>
      </c>
      <c r="E177" s="35">
        <f t="shared" si="71"/>
        <v>187.20000000000002</v>
      </c>
      <c r="F177" s="38">
        <f t="shared" si="72"/>
        <v>1377.1000000000001</v>
      </c>
      <c r="G177" s="38">
        <f t="shared" si="73"/>
        <v>1377</v>
      </c>
      <c r="H177" s="38">
        <f t="shared" si="77"/>
        <v>1377</v>
      </c>
      <c r="I177" s="51">
        <f t="shared" si="74"/>
        <v>-0.10000000000013642</v>
      </c>
      <c r="J177" s="42">
        <f t="shared" si="75"/>
        <v>1189.8</v>
      </c>
      <c r="K177" s="123">
        <f t="shared" si="76"/>
        <v>1377</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1197.4000000000001</v>
      </c>
      <c r="E178" s="35">
        <f t="shared" si="71"/>
        <v>187.20000000000002</v>
      </c>
      <c r="F178" s="38">
        <f t="shared" si="72"/>
        <v>1384.6000000000001</v>
      </c>
      <c r="G178" s="38">
        <f t="shared" si="73"/>
        <v>1385</v>
      </c>
      <c r="H178" s="38">
        <f t="shared" si="77"/>
        <v>1385</v>
      </c>
      <c r="I178" s="51">
        <f t="shared" si="74"/>
        <v>0.39999999999986358</v>
      </c>
      <c r="J178" s="42">
        <f t="shared" si="75"/>
        <v>1197.8</v>
      </c>
      <c r="K178" s="123">
        <f t="shared" si="76"/>
        <v>1385</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1208.4000000000001</v>
      </c>
      <c r="E179" s="35">
        <f t="shared" si="71"/>
        <v>187.20000000000002</v>
      </c>
      <c r="F179" s="38">
        <f t="shared" si="72"/>
        <v>1395.6000000000001</v>
      </c>
      <c r="G179" s="38">
        <f t="shared" si="73"/>
        <v>1396</v>
      </c>
      <c r="H179" s="38">
        <f t="shared" si="77"/>
        <v>1396</v>
      </c>
      <c r="I179" s="51">
        <f t="shared" si="74"/>
        <v>0.39999999999986358</v>
      </c>
      <c r="J179" s="42">
        <f t="shared" si="75"/>
        <v>1208.8</v>
      </c>
      <c r="K179" s="123">
        <f t="shared" si="76"/>
        <v>1396</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1218.0999999999999</v>
      </c>
      <c r="E180" s="35">
        <f t="shared" si="71"/>
        <v>187.20000000000002</v>
      </c>
      <c r="F180" s="38">
        <f t="shared" si="72"/>
        <v>1405.3</v>
      </c>
      <c r="G180" s="38">
        <f t="shared" si="73"/>
        <v>1405</v>
      </c>
      <c r="H180" s="38">
        <f t="shared" si="77"/>
        <v>1405</v>
      </c>
      <c r="I180" s="51">
        <f t="shared" si="74"/>
        <v>-0.29999999999995453</v>
      </c>
      <c r="J180" s="42">
        <f t="shared" si="75"/>
        <v>1217.8</v>
      </c>
      <c r="K180" s="123">
        <f t="shared" si="76"/>
        <v>1405</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1236.5999999999999</v>
      </c>
      <c r="E181" s="35">
        <f t="shared" si="71"/>
        <v>187.20000000000002</v>
      </c>
      <c r="F181" s="38">
        <f t="shared" si="72"/>
        <v>1423.8</v>
      </c>
      <c r="G181" s="38">
        <f t="shared" si="73"/>
        <v>1424</v>
      </c>
      <c r="H181" s="38">
        <f t="shared" si="77"/>
        <v>1424</v>
      </c>
      <c r="I181" s="51">
        <f t="shared" si="74"/>
        <v>0.20000000000004547</v>
      </c>
      <c r="J181" s="42">
        <f t="shared" si="75"/>
        <v>1236.8</v>
      </c>
      <c r="K181" s="123">
        <f t="shared" si="76"/>
        <v>1424</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1256.0999999999999</v>
      </c>
      <c r="E182" s="35">
        <f t="shared" si="71"/>
        <v>187.20000000000002</v>
      </c>
      <c r="F182" s="38">
        <f t="shared" si="72"/>
        <v>1443.3</v>
      </c>
      <c r="G182" s="38">
        <f t="shared" si="73"/>
        <v>1443</v>
      </c>
      <c r="H182" s="38">
        <f t="shared" si="77"/>
        <v>1443</v>
      </c>
      <c r="I182" s="51">
        <f t="shared" si="74"/>
        <v>-0.29999999999995453</v>
      </c>
      <c r="J182" s="42">
        <f t="shared" si="75"/>
        <v>1255.8</v>
      </c>
      <c r="K182" s="123">
        <f t="shared" si="76"/>
        <v>1443</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1268.4000000000001</v>
      </c>
      <c r="E183" s="35">
        <f t="shared" si="71"/>
        <v>187.20000000000002</v>
      </c>
      <c r="F183" s="38">
        <f t="shared" si="72"/>
        <v>1455.6000000000001</v>
      </c>
      <c r="G183" s="38">
        <f t="shared" si="73"/>
        <v>1456</v>
      </c>
      <c r="H183" s="38">
        <f t="shared" si="77"/>
        <v>1456</v>
      </c>
      <c r="I183" s="51">
        <f t="shared" si="74"/>
        <v>0.39999999999986358</v>
      </c>
      <c r="J183" s="42">
        <f t="shared" si="75"/>
        <v>1268.8</v>
      </c>
      <c r="K183" s="123">
        <f t="shared" si="76"/>
        <v>1456</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1273.9000000000001</v>
      </c>
      <c r="E184" s="35">
        <f t="shared" si="71"/>
        <v>187.20000000000002</v>
      </c>
      <c r="F184" s="38">
        <f t="shared" si="72"/>
        <v>1461.1000000000001</v>
      </c>
      <c r="G184" s="38">
        <f t="shared" si="73"/>
        <v>1461</v>
      </c>
      <c r="H184" s="38">
        <f t="shared" si="77"/>
        <v>1461</v>
      </c>
      <c r="I184" s="51">
        <f t="shared" si="74"/>
        <v>-0.10000000000013642</v>
      </c>
      <c r="J184" s="42">
        <f t="shared" si="75"/>
        <v>1273.8</v>
      </c>
      <c r="K184" s="123">
        <f t="shared" si="76"/>
        <v>1461</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1275.4000000000001</v>
      </c>
      <c r="E185" s="35">
        <f t="shared" si="71"/>
        <v>187.20000000000002</v>
      </c>
      <c r="F185" s="38">
        <f t="shared" si="72"/>
        <v>1462.6000000000001</v>
      </c>
      <c r="G185" s="38">
        <f t="shared" si="73"/>
        <v>1463</v>
      </c>
      <c r="H185" s="38">
        <f t="shared" si="77"/>
        <v>1463</v>
      </c>
      <c r="I185" s="51">
        <f t="shared" si="74"/>
        <v>0.39999999999986358</v>
      </c>
      <c r="J185" s="42">
        <f t="shared" si="75"/>
        <v>1275.8</v>
      </c>
      <c r="K185" s="123">
        <f t="shared" si="76"/>
        <v>1463</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1270.7</v>
      </c>
      <c r="E186" s="35">
        <f t="shared" si="71"/>
        <v>187.20000000000002</v>
      </c>
      <c r="F186" s="38">
        <f t="shared" si="72"/>
        <v>1457.9</v>
      </c>
      <c r="G186" s="38">
        <f t="shared" si="73"/>
        <v>1458</v>
      </c>
      <c r="H186" s="38">
        <f t="shared" si="77"/>
        <v>1458</v>
      </c>
      <c r="I186" s="51">
        <f t="shared" si="74"/>
        <v>9.9999999999909051E-2</v>
      </c>
      <c r="J186" s="42">
        <f t="shared" si="75"/>
        <v>1270.8</v>
      </c>
      <c r="K186" s="123">
        <f t="shared" si="76"/>
        <v>1458</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1288.0999999999999</v>
      </c>
      <c r="E187" s="35">
        <f t="shared" si="71"/>
        <v>187.20000000000002</v>
      </c>
      <c r="F187" s="38">
        <f t="shared" si="72"/>
        <v>1475.3</v>
      </c>
      <c r="G187" s="38">
        <f t="shared" si="73"/>
        <v>1475</v>
      </c>
      <c r="H187" s="38">
        <f t="shared" si="77"/>
        <v>1475</v>
      </c>
      <c r="I187" s="51">
        <f t="shared" si="74"/>
        <v>-0.29999999999995453</v>
      </c>
      <c r="J187" s="42">
        <f t="shared" si="75"/>
        <v>1287.8</v>
      </c>
      <c r="K187" s="123">
        <f t="shared" si="76"/>
        <v>1475</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1296</v>
      </c>
      <c r="E188" s="35">
        <f t="shared" si="71"/>
        <v>187.20000000000002</v>
      </c>
      <c r="F188" s="38">
        <f t="shared" si="72"/>
        <v>1483.2</v>
      </c>
      <c r="G188" s="38">
        <f t="shared" si="73"/>
        <v>1483</v>
      </c>
      <c r="H188" s="38">
        <f t="shared" si="77"/>
        <v>1483</v>
      </c>
      <c r="I188" s="51">
        <f t="shared" si="74"/>
        <v>-0.20000000000004547</v>
      </c>
      <c r="J188" s="42">
        <f t="shared" si="75"/>
        <v>1295.8</v>
      </c>
      <c r="K188" s="123">
        <f t="shared" si="76"/>
        <v>1483</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1218.0999999999999</v>
      </c>
      <c r="E189" s="35">
        <f t="shared" si="71"/>
        <v>187.20000000000002</v>
      </c>
      <c r="F189" s="38">
        <f t="shared" si="72"/>
        <v>1405.3</v>
      </c>
      <c r="G189" s="38">
        <f t="shared" si="73"/>
        <v>1405</v>
      </c>
      <c r="H189" s="38">
        <f t="shared" si="77"/>
        <v>1405</v>
      </c>
      <c r="I189" s="51">
        <f t="shared" si="74"/>
        <v>-0.29999999999995453</v>
      </c>
      <c r="J189" s="42">
        <f t="shared" si="75"/>
        <v>1217.8</v>
      </c>
      <c r="K189" s="123">
        <f t="shared" si="76"/>
        <v>1405</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1296</v>
      </c>
      <c r="E190" s="35">
        <f t="shared" si="71"/>
        <v>187.20000000000002</v>
      </c>
      <c r="F190" s="38">
        <f t="shared" si="72"/>
        <v>1483.2</v>
      </c>
      <c r="G190" s="38">
        <f t="shared" si="73"/>
        <v>1483</v>
      </c>
      <c r="H190" s="38">
        <f t="shared" si="77"/>
        <v>1483</v>
      </c>
      <c r="I190" s="51">
        <f t="shared" si="74"/>
        <v>-0.20000000000004547</v>
      </c>
      <c r="J190" s="42">
        <f t="shared" si="75"/>
        <v>1295.8</v>
      </c>
      <c r="K190" s="123">
        <f t="shared" si="76"/>
        <v>1483</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1173</v>
      </c>
      <c r="C193" s="102">
        <f t="shared" ref="C193:C201" si="78">C36</f>
        <v>17.600000000000001</v>
      </c>
      <c r="D193" s="21">
        <f t="shared" ref="D193:D201" si="79">$B$174+C193</f>
        <v>1190.5999999999999</v>
      </c>
      <c r="E193" s="35">
        <f t="shared" ref="E193:E201" si="80">$E$17</f>
        <v>187.20000000000002</v>
      </c>
      <c r="F193" s="38">
        <f t="shared" ref="F193:F201" si="81">D193+E193</f>
        <v>1377.8</v>
      </c>
      <c r="G193" s="38">
        <f t="shared" ref="G193:G201" si="82">ROUND(((F193*10)+0.4)/10,0)</f>
        <v>1378</v>
      </c>
      <c r="H193" s="38">
        <f t="shared" ref="H193:H201" si="83">IF(FLOOR(G193,1)&lt;1000,FLOOR(G193,1),FLOOR((G193),1))</f>
        <v>1378</v>
      </c>
      <c r="I193" s="51">
        <f t="shared" si="74"/>
        <v>0.20000000000004547</v>
      </c>
      <c r="J193" s="42">
        <f t="shared" ref="J193:J201" si="84">I193+D193</f>
        <v>1190.8</v>
      </c>
      <c r="K193" s="123">
        <f t="shared" ref="K193:K201" si="85">H193</f>
        <v>1378</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1200.7</v>
      </c>
      <c r="E194" s="35">
        <f t="shared" si="80"/>
        <v>187.20000000000002</v>
      </c>
      <c r="F194" s="38">
        <f>D194+E194</f>
        <v>1387.9</v>
      </c>
      <c r="G194" s="38">
        <f>ROUND(((F194*10)+0.4)/10,0)</f>
        <v>1388</v>
      </c>
      <c r="H194" s="38">
        <f t="shared" si="83"/>
        <v>1388</v>
      </c>
      <c r="I194" s="51">
        <f>H194-F194</f>
        <v>9.9999999999909051E-2</v>
      </c>
      <c r="J194" s="42">
        <f>I194+D194</f>
        <v>1200.8</v>
      </c>
      <c r="K194" s="123">
        <f>H194</f>
        <v>1388</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1194.9000000000001</v>
      </c>
      <c r="E195" s="35">
        <f t="shared" si="80"/>
        <v>187.20000000000002</v>
      </c>
      <c r="F195" s="38">
        <f t="shared" si="81"/>
        <v>1382.1000000000001</v>
      </c>
      <c r="G195" s="38">
        <f t="shared" si="82"/>
        <v>1382</v>
      </c>
      <c r="H195" s="38">
        <f t="shared" si="83"/>
        <v>1382</v>
      </c>
      <c r="I195" s="51">
        <f t="shared" si="74"/>
        <v>-0.10000000000013642</v>
      </c>
      <c r="J195" s="42">
        <f t="shared" si="84"/>
        <v>1194.8</v>
      </c>
      <c r="K195" s="123">
        <f t="shared" si="85"/>
        <v>1382</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1204.0999999999999</v>
      </c>
      <c r="E196" s="35">
        <f t="shared" si="80"/>
        <v>187.20000000000002</v>
      </c>
      <c r="F196" s="38">
        <f t="shared" si="81"/>
        <v>1391.3</v>
      </c>
      <c r="G196" s="38">
        <f t="shared" si="82"/>
        <v>1391</v>
      </c>
      <c r="H196" s="38">
        <f t="shared" si="83"/>
        <v>1391</v>
      </c>
      <c r="I196" s="51">
        <f t="shared" si="74"/>
        <v>-0.29999999999995453</v>
      </c>
      <c r="J196" s="42">
        <f t="shared" si="84"/>
        <v>1203.8</v>
      </c>
      <c r="K196" s="123">
        <f t="shared" si="85"/>
        <v>1391</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1215.7</v>
      </c>
      <c r="E197" s="35">
        <f t="shared" si="80"/>
        <v>187.20000000000002</v>
      </c>
      <c r="F197" s="38">
        <f t="shared" si="81"/>
        <v>1402.9</v>
      </c>
      <c r="G197" s="38">
        <f t="shared" si="82"/>
        <v>1403</v>
      </c>
      <c r="H197" s="38">
        <f t="shared" si="83"/>
        <v>1403</v>
      </c>
      <c r="I197" s="51">
        <f t="shared" si="74"/>
        <v>9.9999999999909051E-2</v>
      </c>
      <c r="J197" s="42">
        <f t="shared" si="84"/>
        <v>1215.8</v>
      </c>
      <c r="K197" s="123">
        <f t="shared" si="85"/>
        <v>1403</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1213.2</v>
      </c>
      <c r="E198" s="35">
        <f t="shared" si="80"/>
        <v>187.20000000000002</v>
      </c>
      <c r="F198" s="38">
        <f t="shared" si="81"/>
        <v>1400.4</v>
      </c>
      <c r="G198" s="38">
        <f t="shared" si="82"/>
        <v>1400</v>
      </c>
      <c r="H198" s="38">
        <f t="shared" si="83"/>
        <v>1400</v>
      </c>
      <c r="I198" s="51">
        <f t="shared" si="74"/>
        <v>-0.40000000000009095</v>
      </c>
      <c r="J198" s="42">
        <f t="shared" si="84"/>
        <v>1212.8</v>
      </c>
      <c r="K198" s="123">
        <f t="shared" si="85"/>
        <v>1400</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1224</v>
      </c>
      <c r="E199" s="35">
        <f t="shared" si="80"/>
        <v>187.20000000000002</v>
      </c>
      <c r="F199" s="38">
        <f t="shared" si="81"/>
        <v>1411.2</v>
      </c>
      <c r="G199" s="38">
        <f t="shared" si="82"/>
        <v>1411</v>
      </c>
      <c r="H199" s="38">
        <f t="shared" si="83"/>
        <v>1411</v>
      </c>
      <c r="I199" s="51">
        <f t="shared" si="74"/>
        <v>-0.20000000000004547</v>
      </c>
      <c r="J199" s="42">
        <f t="shared" si="84"/>
        <v>1223.8</v>
      </c>
      <c r="K199" s="123">
        <f t="shared" si="85"/>
        <v>1411</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1228</v>
      </c>
      <c r="E200" s="35">
        <f t="shared" si="80"/>
        <v>187.20000000000002</v>
      </c>
      <c r="F200" s="38">
        <f t="shared" si="81"/>
        <v>1415.2</v>
      </c>
      <c r="G200" s="38">
        <f t="shared" si="82"/>
        <v>1415</v>
      </c>
      <c r="H200" s="38">
        <f t="shared" si="83"/>
        <v>1415</v>
      </c>
      <c r="I200" s="51">
        <f t="shared" si="74"/>
        <v>-0.20000000000004547</v>
      </c>
      <c r="J200" s="42">
        <f t="shared" si="84"/>
        <v>1227.8</v>
      </c>
      <c r="K200" s="123">
        <f t="shared" si="85"/>
        <v>1415</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1237.4000000000001</v>
      </c>
      <c r="E201" s="35">
        <f t="shared" si="80"/>
        <v>187.20000000000002</v>
      </c>
      <c r="F201" s="38">
        <f t="shared" si="81"/>
        <v>1424.6000000000001</v>
      </c>
      <c r="G201" s="38">
        <f t="shared" si="82"/>
        <v>1425</v>
      </c>
      <c r="H201" s="38">
        <f t="shared" si="83"/>
        <v>1425</v>
      </c>
      <c r="I201" s="51">
        <f t="shared" si="74"/>
        <v>0.39999999999986358</v>
      </c>
      <c r="J201" s="42">
        <f t="shared" si="84"/>
        <v>1237.8</v>
      </c>
      <c r="K201" s="123">
        <f t="shared" si="85"/>
        <v>1425</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1185.0999999999999</v>
      </c>
      <c r="E204" s="35">
        <f t="shared" ref="E204:E224" si="88">$E$17</f>
        <v>187.20000000000002</v>
      </c>
      <c r="F204" s="38">
        <f t="shared" ref="F204:F224" si="89">D204+E204</f>
        <v>1372.3</v>
      </c>
      <c r="G204" s="38">
        <f t="shared" ref="G204:G224" si="90">ROUND(((F204*10)+0.4)/10,0)</f>
        <v>1372</v>
      </c>
      <c r="H204" s="38">
        <f t="shared" ref="H204:H224" si="91">IF(FLOOR(G204,1)&lt;1000,FLOOR(G204,1),FLOOR((G204),1))</f>
        <v>1372</v>
      </c>
      <c r="I204" s="51">
        <f t="shared" si="74"/>
        <v>-0.29999999999995453</v>
      </c>
      <c r="J204" s="42">
        <f t="shared" ref="J204:J224" si="92">I204+D204</f>
        <v>1184.8</v>
      </c>
      <c r="K204" s="123">
        <f t="shared" ref="K204:K224" si="93">H204</f>
        <v>1372</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1202</v>
      </c>
      <c r="E205" s="35">
        <f t="shared" si="88"/>
        <v>187.20000000000002</v>
      </c>
      <c r="F205" s="42">
        <f t="shared" si="89"/>
        <v>1389.2</v>
      </c>
      <c r="G205" s="42">
        <f t="shared" si="90"/>
        <v>1389</v>
      </c>
      <c r="H205" s="38">
        <f t="shared" si="91"/>
        <v>1389</v>
      </c>
      <c r="I205" s="51">
        <f t="shared" si="74"/>
        <v>-0.20000000000004547</v>
      </c>
      <c r="J205" s="42">
        <f t="shared" si="92"/>
        <v>1201.8</v>
      </c>
      <c r="K205" s="123">
        <f t="shared" si="93"/>
        <v>1389</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1209.7</v>
      </c>
      <c r="E206" s="35">
        <f t="shared" si="88"/>
        <v>187.20000000000002</v>
      </c>
      <c r="F206" s="38">
        <f t="shared" si="89"/>
        <v>1396.9</v>
      </c>
      <c r="G206" s="38">
        <f t="shared" si="90"/>
        <v>1397</v>
      </c>
      <c r="H206" s="38">
        <f t="shared" si="91"/>
        <v>1397</v>
      </c>
      <c r="I206" s="51">
        <f t="shared" si="74"/>
        <v>9.9999999999909051E-2</v>
      </c>
      <c r="J206" s="42">
        <f t="shared" si="92"/>
        <v>1209.8</v>
      </c>
      <c r="K206" s="123">
        <f t="shared" si="93"/>
        <v>1397</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1216.4000000000001</v>
      </c>
      <c r="E207" s="35">
        <f t="shared" si="88"/>
        <v>187.20000000000002</v>
      </c>
      <c r="F207" s="38">
        <f t="shared" si="89"/>
        <v>1403.6000000000001</v>
      </c>
      <c r="G207" s="38">
        <f t="shared" si="90"/>
        <v>1404</v>
      </c>
      <c r="H207" s="38">
        <f t="shared" si="91"/>
        <v>1404</v>
      </c>
      <c r="I207" s="51">
        <f t="shared" si="74"/>
        <v>0.39999999999986358</v>
      </c>
      <c r="J207" s="42">
        <f t="shared" si="92"/>
        <v>1216.8</v>
      </c>
      <c r="K207" s="123">
        <f t="shared" si="93"/>
        <v>1404</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1214.5</v>
      </c>
      <c r="E208" s="36">
        <f t="shared" si="88"/>
        <v>187.20000000000002</v>
      </c>
      <c r="F208" s="36">
        <f t="shared" si="89"/>
        <v>1401.7</v>
      </c>
      <c r="G208" s="36">
        <f t="shared" si="90"/>
        <v>1402</v>
      </c>
      <c r="H208" s="36">
        <f t="shared" si="91"/>
        <v>1402</v>
      </c>
      <c r="I208" s="53">
        <f t="shared" si="74"/>
        <v>0.29999999999995453</v>
      </c>
      <c r="J208" s="45">
        <f t="shared" si="92"/>
        <v>1214.8</v>
      </c>
      <c r="K208" s="126">
        <f t="shared" si="93"/>
        <v>1402</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1227.5</v>
      </c>
      <c r="E209" s="35">
        <f t="shared" si="88"/>
        <v>187.20000000000002</v>
      </c>
      <c r="F209" s="38">
        <f t="shared" si="89"/>
        <v>1414.7</v>
      </c>
      <c r="G209" s="38">
        <f t="shared" si="90"/>
        <v>1415</v>
      </c>
      <c r="H209" s="38">
        <f t="shared" si="91"/>
        <v>1415</v>
      </c>
      <c r="I209" s="50">
        <f>H209-F209</f>
        <v>0.29999999999995453</v>
      </c>
      <c r="J209" s="42">
        <f t="shared" si="92"/>
        <v>1227.8</v>
      </c>
      <c r="K209" s="122">
        <f t="shared" si="93"/>
        <v>1415</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1244.7</v>
      </c>
      <c r="E210" s="35">
        <f t="shared" si="88"/>
        <v>187.20000000000002</v>
      </c>
      <c r="F210" s="38">
        <f t="shared" si="89"/>
        <v>1431.9</v>
      </c>
      <c r="G210" s="38">
        <f t="shared" si="90"/>
        <v>1432</v>
      </c>
      <c r="H210" s="38">
        <f t="shared" si="91"/>
        <v>1432</v>
      </c>
      <c r="I210" s="50">
        <f t="shared" ref="I210:I224" si="94">H210-F210</f>
        <v>9.9999999999909051E-2</v>
      </c>
      <c r="J210" s="42">
        <f t="shared" si="92"/>
        <v>1244.8</v>
      </c>
      <c r="K210" s="122">
        <f t="shared" si="93"/>
        <v>1432</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1251.8</v>
      </c>
      <c r="E211" s="35">
        <f t="shared" si="88"/>
        <v>187.20000000000002</v>
      </c>
      <c r="F211" s="38">
        <f t="shared" si="89"/>
        <v>1439</v>
      </c>
      <c r="G211" s="38">
        <f t="shared" si="90"/>
        <v>1439</v>
      </c>
      <c r="H211" s="38">
        <f t="shared" si="91"/>
        <v>1439</v>
      </c>
      <c r="I211" s="50">
        <f t="shared" si="94"/>
        <v>0</v>
      </c>
      <c r="J211" s="42">
        <f t="shared" si="92"/>
        <v>1251.8</v>
      </c>
      <c r="K211" s="122">
        <f t="shared" si="93"/>
        <v>1439</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1266</v>
      </c>
      <c r="E212" s="35">
        <f t="shared" si="88"/>
        <v>187.20000000000002</v>
      </c>
      <c r="F212" s="38">
        <f t="shared" si="89"/>
        <v>1453.2</v>
      </c>
      <c r="G212" s="38">
        <f t="shared" si="90"/>
        <v>1453</v>
      </c>
      <c r="H212" s="38">
        <f t="shared" si="91"/>
        <v>1453</v>
      </c>
      <c r="I212" s="50">
        <f t="shared" si="94"/>
        <v>-0.20000000000004547</v>
      </c>
      <c r="J212" s="42">
        <f t="shared" si="92"/>
        <v>1265.8</v>
      </c>
      <c r="K212" s="122">
        <f t="shared" si="93"/>
        <v>1453</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1283.0999999999999</v>
      </c>
      <c r="E213" s="35">
        <f t="shared" si="88"/>
        <v>187.20000000000002</v>
      </c>
      <c r="F213" s="38">
        <f t="shared" si="89"/>
        <v>1470.3</v>
      </c>
      <c r="G213" s="38">
        <f t="shared" si="90"/>
        <v>1470</v>
      </c>
      <c r="H213" s="38">
        <f t="shared" si="91"/>
        <v>1470</v>
      </c>
      <c r="I213" s="50">
        <f t="shared" si="94"/>
        <v>-0.29999999999995453</v>
      </c>
      <c r="J213" s="42">
        <f t="shared" si="92"/>
        <v>1282.8</v>
      </c>
      <c r="K213" s="122">
        <f t="shared" si="93"/>
        <v>1470</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1270.0999999999999</v>
      </c>
      <c r="E214" s="35">
        <f t="shared" si="88"/>
        <v>187.20000000000002</v>
      </c>
      <c r="F214" s="38">
        <f t="shared" si="89"/>
        <v>1457.3</v>
      </c>
      <c r="G214" s="38">
        <f t="shared" si="90"/>
        <v>1457</v>
      </c>
      <c r="H214" s="38">
        <f t="shared" si="91"/>
        <v>1457</v>
      </c>
      <c r="I214" s="50">
        <f t="shared" si="94"/>
        <v>-0.29999999999995453</v>
      </c>
      <c r="J214" s="42">
        <f t="shared" si="92"/>
        <v>1269.8</v>
      </c>
      <c r="K214" s="122">
        <f t="shared" si="93"/>
        <v>1457</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1268.7</v>
      </c>
      <c r="E215" s="35">
        <f t="shared" si="88"/>
        <v>187.20000000000002</v>
      </c>
      <c r="F215" s="38">
        <f t="shared" si="89"/>
        <v>1455.9</v>
      </c>
      <c r="G215" s="38">
        <f t="shared" si="90"/>
        <v>1456</v>
      </c>
      <c r="H215" s="38">
        <f t="shared" si="91"/>
        <v>1456</v>
      </c>
      <c r="I215" s="50">
        <f t="shared" si="94"/>
        <v>9.9999999999909051E-2</v>
      </c>
      <c r="J215" s="42">
        <f t="shared" si="92"/>
        <v>1268.8</v>
      </c>
      <c r="K215" s="122">
        <f t="shared" si="93"/>
        <v>1456</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1284.0999999999999</v>
      </c>
      <c r="E216" s="35">
        <f t="shared" si="88"/>
        <v>187.20000000000002</v>
      </c>
      <c r="F216" s="38">
        <f t="shared" si="89"/>
        <v>1471.3</v>
      </c>
      <c r="G216" s="38">
        <f t="shared" si="90"/>
        <v>1471</v>
      </c>
      <c r="H216" s="38">
        <f t="shared" si="91"/>
        <v>1471</v>
      </c>
      <c r="I216" s="50">
        <f t="shared" si="94"/>
        <v>-0.29999999999995453</v>
      </c>
      <c r="J216" s="42">
        <f t="shared" si="92"/>
        <v>1283.8</v>
      </c>
      <c r="K216" s="122">
        <f t="shared" si="93"/>
        <v>1471</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1209.7</v>
      </c>
      <c r="E217" s="35">
        <f t="shared" si="88"/>
        <v>187.20000000000002</v>
      </c>
      <c r="F217" s="38">
        <f t="shared" si="89"/>
        <v>1396.9</v>
      </c>
      <c r="G217" s="38">
        <f t="shared" si="90"/>
        <v>1397</v>
      </c>
      <c r="H217" s="38">
        <f t="shared" si="91"/>
        <v>1397</v>
      </c>
      <c r="I217" s="50">
        <f t="shared" si="94"/>
        <v>9.9999999999909051E-2</v>
      </c>
      <c r="J217" s="42">
        <f t="shared" si="92"/>
        <v>1209.8</v>
      </c>
      <c r="K217" s="122">
        <f t="shared" si="93"/>
        <v>1397</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1216.4000000000001</v>
      </c>
      <c r="E218" s="35">
        <f t="shared" si="88"/>
        <v>187.20000000000002</v>
      </c>
      <c r="F218" s="38">
        <f t="shared" si="89"/>
        <v>1403.6000000000001</v>
      </c>
      <c r="G218" s="38">
        <f t="shared" si="90"/>
        <v>1404</v>
      </c>
      <c r="H218" s="38">
        <f t="shared" si="91"/>
        <v>1404</v>
      </c>
      <c r="I218" s="50">
        <f t="shared" si="94"/>
        <v>0.39999999999986358</v>
      </c>
      <c r="J218" s="42">
        <f t="shared" si="92"/>
        <v>1216.8</v>
      </c>
      <c r="K218" s="122">
        <f t="shared" si="93"/>
        <v>1404</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1227.5</v>
      </c>
      <c r="E219" s="35">
        <f t="shared" si="88"/>
        <v>187.20000000000002</v>
      </c>
      <c r="F219" s="38">
        <f t="shared" si="89"/>
        <v>1414.7</v>
      </c>
      <c r="G219" s="38">
        <f t="shared" si="90"/>
        <v>1415</v>
      </c>
      <c r="H219" s="38">
        <f t="shared" si="91"/>
        <v>1415</v>
      </c>
      <c r="I219" s="50">
        <f t="shared" si="94"/>
        <v>0.29999999999995453</v>
      </c>
      <c r="J219" s="42">
        <f t="shared" si="92"/>
        <v>1227.8</v>
      </c>
      <c r="K219" s="122">
        <f t="shared" si="93"/>
        <v>1415</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1244.7</v>
      </c>
      <c r="E220" s="35">
        <f t="shared" si="88"/>
        <v>187.20000000000002</v>
      </c>
      <c r="F220" s="38">
        <f t="shared" si="89"/>
        <v>1431.9</v>
      </c>
      <c r="G220" s="38">
        <f t="shared" si="90"/>
        <v>1432</v>
      </c>
      <c r="H220" s="38">
        <f t="shared" si="91"/>
        <v>1432</v>
      </c>
      <c r="I220" s="50">
        <f t="shared" si="94"/>
        <v>9.9999999999909051E-2</v>
      </c>
      <c r="J220" s="42">
        <f t="shared" si="92"/>
        <v>1244.8</v>
      </c>
      <c r="K220" s="122">
        <f t="shared" si="93"/>
        <v>1432</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1251.8</v>
      </c>
      <c r="E221" s="35">
        <f t="shared" si="88"/>
        <v>187.20000000000002</v>
      </c>
      <c r="F221" s="38">
        <f t="shared" si="89"/>
        <v>1439</v>
      </c>
      <c r="G221" s="38">
        <f t="shared" si="90"/>
        <v>1439</v>
      </c>
      <c r="H221" s="38">
        <f t="shared" si="91"/>
        <v>1439</v>
      </c>
      <c r="I221" s="50">
        <f t="shared" si="94"/>
        <v>0</v>
      </c>
      <c r="J221" s="42">
        <f t="shared" si="92"/>
        <v>1251.8</v>
      </c>
      <c r="K221" s="122">
        <f t="shared" si="93"/>
        <v>1439</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1266</v>
      </c>
      <c r="E222" s="35">
        <f t="shared" si="88"/>
        <v>187.20000000000002</v>
      </c>
      <c r="F222" s="38">
        <f t="shared" si="89"/>
        <v>1453.2</v>
      </c>
      <c r="G222" s="38">
        <f t="shared" si="90"/>
        <v>1453</v>
      </c>
      <c r="H222" s="38">
        <f t="shared" si="91"/>
        <v>1453</v>
      </c>
      <c r="I222" s="50">
        <f t="shared" si="94"/>
        <v>-0.20000000000004547</v>
      </c>
      <c r="J222" s="42">
        <f t="shared" si="92"/>
        <v>1265.8</v>
      </c>
      <c r="K222" s="122">
        <f t="shared" si="93"/>
        <v>1453</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1283.0999999999999</v>
      </c>
      <c r="E223" s="35">
        <f t="shared" si="88"/>
        <v>187.20000000000002</v>
      </c>
      <c r="F223" s="38">
        <f t="shared" si="89"/>
        <v>1470.3</v>
      </c>
      <c r="G223" s="38">
        <f t="shared" si="90"/>
        <v>1470</v>
      </c>
      <c r="H223" s="38">
        <f t="shared" si="91"/>
        <v>1470</v>
      </c>
      <c r="I223" s="50">
        <f t="shared" si="94"/>
        <v>-0.29999999999995453</v>
      </c>
      <c r="J223" s="42">
        <f t="shared" si="92"/>
        <v>1282.8</v>
      </c>
      <c r="K223" s="122">
        <f t="shared" si="93"/>
        <v>1470</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1284.0999999999999</v>
      </c>
      <c r="E224" s="35">
        <f t="shared" si="88"/>
        <v>187.20000000000002</v>
      </c>
      <c r="F224" s="38">
        <f t="shared" si="89"/>
        <v>1471.3</v>
      </c>
      <c r="G224" s="38">
        <f t="shared" si="90"/>
        <v>1471</v>
      </c>
      <c r="H224" s="38">
        <f t="shared" si="91"/>
        <v>1471</v>
      </c>
      <c r="I224" s="50">
        <f t="shared" si="94"/>
        <v>-0.29999999999995453</v>
      </c>
      <c r="J224" s="42">
        <f t="shared" si="92"/>
        <v>1283.8</v>
      </c>
      <c r="K224" s="122">
        <f t="shared" si="93"/>
        <v>1471</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1173</v>
      </c>
      <c r="C227" s="67">
        <f t="shared" ref="C227:C233" si="95">C70</f>
        <v>64.7</v>
      </c>
      <c r="D227" s="21">
        <f t="shared" ref="D227:D233" si="96">$B$174+C227</f>
        <v>1237.7</v>
      </c>
      <c r="E227" s="35">
        <f t="shared" ref="E227:E233" si="97">$E$17</f>
        <v>187.20000000000002</v>
      </c>
      <c r="F227" s="38">
        <f t="shared" ref="F227:F233" si="98">D227+E227</f>
        <v>1424.9</v>
      </c>
      <c r="G227" s="38">
        <f t="shared" ref="G227:G233" si="99">ROUND(((F227*10)+0.4)/10,0)</f>
        <v>1425</v>
      </c>
      <c r="H227" s="38">
        <f t="shared" ref="H227:H233" si="100">IF(FLOOR(G227,1)&lt;1000,FLOOR(G227,1),FLOOR((G227),1))</f>
        <v>1425</v>
      </c>
      <c r="I227" s="51">
        <f t="shared" si="74"/>
        <v>9.9999999999909051E-2</v>
      </c>
      <c r="J227" s="42">
        <f t="shared" ref="J227:J233" si="101">I227+D227</f>
        <v>1237.8</v>
      </c>
      <c r="K227" s="123">
        <f t="shared" ref="K227:K233" si="102">H227</f>
        <v>1425</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1261</v>
      </c>
      <c r="E228" s="35">
        <f t="shared" si="97"/>
        <v>187.20000000000002</v>
      </c>
      <c r="F228" s="38">
        <f t="shared" si="98"/>
        <v>1448.2</v>
      </c>
      <c r="G228" s="38">
        <f t="shared" si="99"/>
        <v>1448</v>
      </c>
      <c r="H228" s="38">
        <f t="shared" si="100"/>
        <v>1448</v>
      </c>
      <c r="I228" s="51">
        <f t="shared" si="74"/>
        <v>-0.20000000000004547</v>
      </c>
      <c r="J228" s="42">
        <f t="shared" si="101"/>
        <v>1260.8</v>
      </c>
      <c r="K228" s="123">
        <f t="shared" si="102"/>
        <v>1448</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1273.7</v>
      </c>
      <c r="E229" s="35">
        <f t="shared" si="97"/>
        <v>187.20000000000002</v>
      </c>
      <c r="F229" s="38">
        <f t="shared" si="98"/>
        <v>1460.9</v>
      </c>
      <c r="G229" s="38">
        <f t="shared" si="99"/>
        <v>1461</v>
      </c>
      <c r="H229" s="38">
        <f t="shared" si="100"/>
        <v>1461</v>
      </c>
      <c r="I229" s="51">
        <f t="shared" si="74"/>
        <v>9.9999999999909051E-2</v>
      </c>
      <c r="J229" s="42">
        <f t="shared" si="101"/>
        <v>1273.8</v>
      </c>
      <c r="K229" s="123">
        <f t="shared" si="102"/>
        <v>1461</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1272.2</v>
      </c>
      <c r="E230" s="35">
        <f t="shared" si="97"/>
        <v>187.20000000000002</v>
      </c>
      <c r="F230" s="38">
        <f t="shared" si="98"/>
        <v>1459.4</v>
      </c>
      <c r="G230" s="38">
        <f t="shared" si="99"/>
        <v>1459</v>
      </c>
      <c r="H230" s="38">
        <f t="shared" si="100"/>
        <v>1459</v>
      </c>
      <c r="I230" s="51">
        <f t="shared" si="74"/>
        <v>-0.40000000000009095</v>
      </c>
      <c r="J230" s="42">
        <f t="shared" si="101"/>
        <v>1271.8</v>
      </c>
      <c r="K230" s="123">
        <f t="shared" si="102"/>
        <v>1459</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1276.5</v>
      </c>
      <c r="E231" s="35">
        <f t="shared" si="97"/>
        <v>187.20000000000002</v>
      </c>
      <c r="F231" s="38">
        <f t="shared" si="98"/>
        <v>1463.7</v>
      </c>
      <c r="G231" s="38">
        <f t="shared" si="99"/>
        <v>1464</v>
      </c>
      <c r="H231" s="38">
        <f t="shared" si="100"/>
        <v>1464</v>
      </c>
      <c r="I231" s="51">
        <f t="shared" si="74"/>
        <v>0.29999999999995453</v>
      </c>
      <c r="J231" s="42">
        <f t="shared" si="101"/>
        <v>1276.8</v>
      </c>
      <c r="K231" s="123">
        <f t="shared" si="102"/>
        <v>1464</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1276.5</v>
      </c>
      <c r="E232" s="35">
        <f t="shared" si="97"/>
        <v>187.20000000000002</v>
      </c>
      <c r="F232" s="38">
        <f t="shared" si="98"/>
        <v>1463.7</v>
      </c>
      <c r="G232" s="38">
        <f t="shared" si="99"/>
        <v>1464</v>
      </c>
      <c r="H232" s="38">
        <f t="shared" si="100"/>
        <v>1464</v>
      </c>
      <c r="I232" s="51">
        <f t="shared" si="74"/>
        <v>0.29999999999995453</v>
      </c>
      <c r="J232" s="42">
        <f t="shared" si="101"/>
        <v>1276.8</v>
      </c>
      <c r="K232" s="123">
        <f t="shared" si="102"/>
        <v>1464</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1288</v>
      </c>
      <c r="E233" s="35">
        <f t="shared" si="97"/>
        <v>187.20000000000002</v>
      </c>
      <c r="F233" s="38">
        <f t="shared" si="98"/>
        <v>1475.2</v>
      </c>
      <c r="G233" s="38">
        <f t="shared" si="99"/>
        <v>1475</v>
      </c>
      <c r="H233" s="38">
        <f t="shared" si="100"/>
        <v>1475</v>
      </c>
      <c r="I233" s="51">
        <f t="shared" si="74"/>
        <v>-0.20000000000004547</v>
      </c>
      <c r="J233" s="42">
        <f t="shared" si="101"/>
        <v>1287.8</v>
      </c>
      <c r="K233" s="123">
        <f t="shared" si="102"/>
        <v>1475</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topLeftCell="A4" zoomScaleNormal="100" zoomScaleSheetLayoutView="100" workbookViewId="0">
      <selection activeCell="R90" sqref="R90"/>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4" t="s">
        <v>173</v>
      </c>
      <c r="B1" s="424"/>
      <c r="C1" s="424"/>
      <c r="D1" s="424"/>
      <c r="E1" s="424"/>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43137</v>
      </c>
    </row>
    <row r="5" spans="1:6" x14ac:dyDescent="0.2">
      <c r="A5" s="137"/>
      <c r="B5" s="137"/>
      <c r="C5" s="137"/>
      <c r="D5" s="137"/>
      <c r="E5" s="137"/>
      <c r="F5" s="137"/>
    </row>
    <row r="6" spans="1:6" x14ac:dyDescent="0.2">
      <c r="A6" s="137"/>
      <c r="B6" s="137"/>
      <c r="C6" s="137"/>
      <c r="D6" s="137"/>
      <c r="E6" s="137"/>
      <c r="F6" s="137"/>
    </row>
    <row r="7" spans="1:6" ht="16.5" x14ac:dyDescent="0.3">
      <c r="A7" s="425" t="s">
        <v>104</v>
      </c>
      <c r="B7" s="425"/>
      <c r="C7" s="425"/>
      <c r="D7" s="425"/>
      <c r="E7" s="425"/>
      <c r="F7" s="425"/>
    </row>
    <row r="8" spans="1:6" ht="16.5" x14ac:dyDescent="0.3">
      <c r="A8" s="425" t="s">
        <v>105</v>
      </c>
      <c r="B8" s="425"/>
      <c r="C8" s="425"/>
      <c r="D8" s="425"/>
      <c r="E8" s="425"/>
      <c r="F8" s="425"/>
    </row>
    <row r="9" spans="1:6" x14ac:dyDescent="0.2">
      <c r="A9" s="138"/>
      <c r="B9" s="138"/>
      <c r="C9" s="138"/>
      <c r="D9" s="138"/>
      <c r="E9" s="138"/>
      <c r="F9" s="138"/>
    </row>
    <row r="10" spans="1:6" x14ac:dyDescent="0.2">
      <c r="A10" s="426"/>
      <c r="B10" s="427"/>
      <c r="C10" s="427"/>
      <c r="D10" s="427"/>
      <c r="E10" s="137"/>
      <c r="F10" s="137"/>
    </row>
    <row r="11" spans="1:6" ht="33" customHeight="1" x14ac:dyDescent="0.2">
      <c r="A11" s="428"/>
      <c r="B11" s="427"/>
      <c r="C11" s="427"/>
      <c r="D11" s="427"/>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6"/>
      <c r="B14" s="427"/>
      <c r="C14" s="427"/>
      <c r="D14" s="427"/>
      <c r="E14" s="426"/>
      <c r="F14" s="427"/>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2142</v>
      </c>
      <c r="D29" s="147"/>
      <c r="E29" s="139"/>
      <c r="F29" s="151"/>
    </row>
    <row r="30" spans="1:6" ht="15.75" x14ac:dyDescent="0.25">
      <c r="A30" s="137"/>
      <c r="B30" s="145" t="s">
        <v>113</v>
      </c>
      <c r="C30" s="150">
        <f>LPG!H18</f>
        <v>2154</v>
      </c>
      <c r="D30" s="147"/>
      <c r="E30" s="139"/>
      <c r="F30" s="151"/>
    </row>
    <row r="31" spans="1:6" ht="15.75" x14ac:dyDescent="0.25">
      <c r="A31" s="137"/>
      <c r="B31" s="145" t="s">
        <v>114</v>
      </c>
      <c r="C31" s="150">
        <f>LPG!H19</f>
        <v>2163</v>
      </c>
      <c r="D31" s="147"/>
      <c r="E31" s="139"/>
      <c r="F31" s="151"/>
    </row>
    <row r="32" spans="1:6" ht="15.75" x14ac:dyDescent="0.25">
      <c r="A32" s="137"/>
      <c r="B32" s="145" t="s">
        <v>115</v>
      </c>
      <c r="C32" s="150">
        <f>LPG!H20</f>
        <v>2178</v>
      </c>
      <c r="D32" s="147"/>
      <c r="E32" s="139"/>
      <c r="F32" s="151"/>
    </row>
    <row r="33" spans="1:6" ht="15.75" x14ac:dyDescent="0.25">
      <c r="A33" s="137"/>
      <c r="B33" s="145" t="s">
        <v>116</v>
      </c>
      <c r="C33" s="150">
        <f>LPG!H21</f>
        <v>2199</v>
      </c>
      <c r="D33" s="147"/>
      <c r="E33" s="139"/>
      <c r="F33" s="151"/>
    </row>
    <row r="34" spans="1:6" ht="15.75" x14ac:dyDescent="0.25">
      <c r="A34" s="137"/>
      <c r="B34" s="145" t="s">
        <v>117</v>
      </c>
      <c r="C34" s="150">
        <f>LPG!H22</f>
        <v>2226</v>
      </c>
      <c r="D34" s="147"/>
      <c r="E34" s="139"/>
      <c r="F34" s="151"/>
    </row>
    <row r="35" spans="1:6" ht="15.75" x14ac:dyDescent="0.25">
      <c r="A35" s="137"/>
      <c r="B35" s="145" t="s">
        <v>118</v>
      </c>
      <c r="C35" s="150">
        <f>LPG!H23</f>
        <v>2249</v>
      </c>
      <c r="D35" s="147"/>
      <c r="E35" s="139"/>
      <c r="F35" s="151"/>
    </row>
    <row r="36" spans="1:6" ht="15.75" x14ac:dyDescent="0.25">
      <c r="A36" s="137"/>
      <c r="B36" s="145" t="s">
        <v>119</v>
      </c>
      <c r="C36" s="150">
        <f>LPG!H24</f>
        <v>2298</v>
      </c>
      <c r="D36" s="147"/>
      <c r="E36" s="139"/>
      <c r="F36" s="151"/>
    </row>
    <row r="37" spans="1:6" ht="15.75" x14ac:dyDescent="0.25">
      <c r="A37" s="137"/>
      <c r="B37" s="145" t="s">
        <v>120</v>
      </c>
      <c r="C37" s="150">
        <f>LPG!H25</f>
        <v>2342</v>
      </c>
      <c r="D37" s="147"/>
      <c r="E37" s="139"/>
      <c r="F37" s="151"/>
    </row>
    <row r="38" spans="1:6" ht="15.75" x14ac:dyDescent="0.25">
      <c r="A38" s="137"/>
      <c r="B38" s="145" t="s">
        <v>121</v>
      </c>
      <c r="C38" s="150">
        <f>LPG!H26</f>
        <v>2382</v>
      </c>
      <c r="D38" s="147"/>
      <c r="E38" s="139"/>
      <c r="F38" s="151"/>
    </row>
    <row r="39" spans="1:6" ht="15.75" x14ac:dyDescent="0.25">
      <c r="A39" s="137"/>
      <c r="B39" s="145" t="s">
        <v>122</v>
      </c>
      <c r="C39" s="150">
        <f>LPG!H27</f>
        <v>2422</v>
      </c>
      <c r="D39" s="147"/>
      <c r="E39" s="139"/>
      <c r="F39" s="151"/>
    </row>
    <row r="40" spans="1:6" ht="15.75" x14ac:dyDescent="0.25">
      <c r="A40" s="137"/>
      <c r="B40" s="145" t="s">
        <v>123</v>
      </c>
      <c r="C40" s="150">
        <f>LPG!H28</f>
        <v>2570</v>
      </c>
      <c r="D40" s="147"/>
      <c r="E40" s="139"/>
      <c r="F40" s="151"/>
    </row>
    <row r="41" spans="1:6" ht="15.75" x14ac:dyDescent="0.25">
      <c r="A41" s="137"/>
      <c r="B41" s="145" t="s">
        <v>124</v>
      </c>
      <c r="C41" s="150">
        <f>LPG!H29</f>
        <v>2399</v>
      </c>
      <c r="D41" s="147"/>
      <c r="E41" s="139"/>
      <c r="F41" s="151"/>
    </row>
    <row r="42" spans="1:6" ht="15.75" x14ac:dyDescent="0.25">
      <c r="A42" s="137"/>
      <c r="B42" s="145" t="s">
        <v>125</v>
      </c>
      <c r="C42" s="150">
        <f>LPG!H30</f>
        <v>2468</v>
      </c>
      <c r="D42" s="147"/>
      <c r="E42" s="139"/>
      <c r="F42" s="151"/>
    </row>
    <row r="43" spans="1:6" ht="15.75" x14ac:dyDescent="0.25">
      <c r="A43" s="137"/>
      <c r="B43" s="145" t="s">
        <v>126</v>
      </c>
      <c r="C43" s="150">
        <f>LPG!H31</f>
        <v>2458</v>
      </c>
      <c r="D43" s="147"/>
      <c r="E43" s="139"/>
      <c r="F43" s="151"/>
    </row>
    <row r="44" spans="1:6" ht="15.75" x14ac:dyDescent="0.25">
      <c r="A44" s="137"/>
      <c r="B44" s="145" t="s">
        <v>127</v>
      </c>
      <c r="C44" s="150">
        <f>LPG!H32</f>
        <v>2249</v>
      </c>
      <c r="D44" s="147"/>
      <c r="E44" s="139"/>
      <c r="F44" s="151"/>
    </row>
    <row r="45" spans="1:6" ht="15.75" x14ac:dyDescent="0.25">
      <c r="A45" s="137"/>
      <c r="B45" s="145" t="s">
        <v>71</v>
      </c>
      <c r="C45" s="150">
        <f>LPG!H33</f>
        <v>2458</v>
      </c>
      <c r="D45" s="147"/>
      <c r="E45" s="139"/>
      <c r="F45" s="151"/>
    </row>
    <row r="46" spans="1:6" ht="15.75" x14ac:dyDescent="0.25">
      <c r="A46" s="137"/>
      <c r="B46" s="145" t="s">
        <v>128</v>
      </c>
      <c r="C46" s="150">
        <f>LPG!H36</f>
        <v>2180</v>
      </c>
      <c r="D46" s="147"/>
      <c r="E46" s="139"/>
      <c r="F46" s="151"/>
    </row>
    <row r="47" spans="1:6" ht="15.75" x14ac:dyDescent="0.25">
      <c r="A47" s="137"/>
      <c r="B47" s="145" t="s">
        <v>129</v>
      </c>
      <c r="C47" s="150">
        <f>LPG!H37</f>
        <v>2206</v>
      </c>
      <c r="D47" s="147"/>
      <c r="E47" s="139"/>
      <c r="F47" s="151"/>
    </row>
    <row r="48" spans="1:6" ht="15.75" x14ac:dyDescent="0.25">
      <c r="A48" s="137"/>
      <c r="B48" s="145" t="s">
        <v>130</v>
      </c>
      <c r="C48" s="150">
        <f>LPG!H38</f>
        <v>2195</v>
      </c>
      <c r="D48" s="147"/>
      <c r="E48" s="139"/>
      <c r="F48" s="151"/>
    </row>
    <row r="49" spans="1:6" ht="15.75" x14ac:dyDescent="0.25">
      <c r="A49" s="137"/>
      <c r="B49" s="145" t="s">
        <v>131</v>
      </c>
      <c r="C49" s="150">
        <f>LPG!H39</f>
        <v>2210</v>
      </c>
      <c r="D49" s="147"/>
      <c r="E49" s="139"/>
      <c r="F49" s="151"/>
    </row>
    <row r="50" spans="1:6" ht="15.75" x14ac:dyDescent="0.25">
      <c r="A50" s="137"/>
      <c r="B50" s="145" t="s">
        <v>132</v>
      </c>
      <c r="C50" s="150">
        <f>LPG!H40</f>
        <v>2245</v>
      </c>
      <c r="D50" s="147"/>
      <c r="E50" s="139"/>
      <c r="F50" s="151"/>
    </row>
    <row r="51" spans="1:6" ht="15.75" x14ac:dyDescent="0.25">
      <c r="A51" s="137"/>
      <c r="B51" s="145" t="s">
        <v>133</v>
      </c>
      <c r="C51" s="150">
        <f>LPG!H41</f>
        <v>2235</v>
      </c>
      <c r="D51" s="147"/>
      <c r="E51" s="139"/>
      <c r="F51" s="151"/>
    </row>
    <row r="52" spans="1:6" ht="15.75" x14ac:dyDescent="0.25">
      <c r="A52" s="152"/>
      <c r="B52" s="145" t="s">
        <v>134</v>
      </c>
      <c r="C52" s="150">
        <f>LPG!H42</f>
        <v>2262</v>
      </c>
      <c r="D52" s="147"/>
      <c r="E52" s="139"/>
      <c r="F52" s="151"/>
    </row>
    <row r="53" spans="1:6" ht="15.75" x14ac:dyDescent="0.25">
      <c r="A53" s="137"/>
      <c r="B53" s="145" t="s">
        <v>135</v>
      </c>
      <c r="C53" s="150">
        <f>LPG!H43</f>
        <v>2277</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2293</v>
      </c>
      <c r="D59" s="147"/>
      <c r="E59" s="139"/>
      <c r="F59" s="151"/>
    </row>
    <row r="60" spans="1:6" ht="15.75" x14ac:dyDescent="0.25">
      <c r="A60" s="137"/>
      <c r="B60" s="145" t="s">
        <v>137</v>
      </c>
      <c r="C60" s="153">
        <f>LPG!H47</f>
        <v>2227</v>
      </c>
      <c r="D60" s="147"/>
      <c r="E60" s="139"/>
      <c r="F60" s="151"/>
    </row>
    <row r="61" spans="1:6" ht="15.75" x14ac:dyDescent="0.25">
      <c r="A61" s="137"/>
      <c r="B61" s="145" t="s">
        <v>138</v>
      </c>
      <c r="C61" s="153">
        <f>LPG!H48</f>
        <v>2239</v>
      </c>
      <c r="D61" s="147"/>
      <c r="E61" s="139"/>
      <c r="F61" s="151"/>
    </row>
    <row r="62" spans="1:6" ht="15.75" x14ac:dyDescent="0.25">
      <c r="A62" s="144"/>
      <c r="B62" s="145" t="s">
        <v>139</v>
      </c>
      <c r="C62" s="153">
        <f>LPG!H49</f>
        <v>2274</v>
      </c>
      <c r="D62" s="147"/>
      <c r="E62" s="139"/>
      <c r="F62" s="151"/>
    </row>
    <row r="63" spans="1:6" ht="15.75" x14ac:dyDescent="0.25">
      <c r="A63" s="144"/>
      <c r="B63" s="145" t="s">
        <v>140</v>
      </c>
      <c r="C63" s="153">
        <f>LPG!H50</f>
        <v>2314</v>
      </c>
      <c r="D63" s="147"/>
      <c r="E63" s="139"/>
      <c r="F63" s="151"/>
    </row>
    <row r="64" spans="1:6" ht="15.75" x14ac:dyDescent="0.25">
      <c r="A64" s="137"/>
      <c r="B64" s="145" t="s">
        <v>141</v>
      </c>
      <c r="C64" s="153">
        <f>LPG!H51</f>
        <v>2344</v>
      </c>
      <c r="D64" s="147"/>
      <c r="E64" s="139"/>
      <c r="F64" s="151"/>
    </row>
    <row r="65" spans="1:6" ht="15.75" x14ac:dyDescent="0.25">
      <c r="A65" s="137"/>
      <c r="B65" s="145" t="s">
        <v>142</v>
      </c>
      <c r="C65" s="153">
        <f>LPG!H52</f>
        <v>2380</v>
      </c>
      <c r="D65" s="147"/>
      <c r="E65" s="139"/>
      <c r="F65" s="151"/>
    </row>
    <row r="66" spans="1:6" ht="15.75" x14ac:dyDescent="0.25">
      <c r="A66" s="137"/>
      <c r="B66" s="145" t="s">
        <v>143</v>
      </c>
      <c r="C66" s="153">
        <f>LPG!H53</f>
        <v>2407</v>
      </c>
      <c r="D66" s="147"/>
      <c r="E66" s="139"/>
      <c r="F66" s="151"/>
    </row>
    <row r="67" spans="1:6" ht="15.75" x14ac:dyDescent="0.25">
      <c r="A67" s="137"/>
      <c r="B67" s="145" t="s">
        <v>144</v>
      </c>
      <c r="C67" s="153">
        <f>LPG!H54</f>
        <v>2460</v>
      </c>
      <c r="D67" s="147"/>
      <c r="E67" s="139"/>
      <c r="F67" s="151"/>
    </row>
    <row r="68" spans="1:6" ht="15.75" x14ac:dyDescent="0.25">
      <c r="A68" s="137"/>
      <c r="B68" s="145" t="s">
        <v>145</v>
      </c>
      <c r="C68" s="153">
        <f>LPG!H55</f>
        <v>2481</v>
      </c>
      <c r="D68" s="147"/>
      <c r="E68" s="139"/>
      <c r="F68" s="151"/>
    </row>
    <row r="69" spans="1:6" ht="15.75" x14ac:dyDescent="0.25">
      <c r="A69" s="137"/>
      <c r="B69" s="145" t="s">
        <v>146</v>
      </c>
      <c r="C69" s="153">
        <f>LPG!H56</f>
        <v>2512</v>
      </c>
      <c r="D69" s="147"/>
      <c r="E69" s="139"/>
      <c r="F69" s="151"/>
    </row>
    <row r="70" spans="1:6" ht="15.75" x14ac:dyDescent="0.25">
      <c r="A70" s="137"/>
      <c r="B70" s="145" t="s">
        <v>147</v>
      </c>
      <c r="C70" s="153">
        <f>LPG!H57</f>
        <v>2489</v>
      </c>
      <c r="D70" s="147"/>
      <c r="E70" s="139"/>
      <c r="F70" s="151"/>
    </row>
    <row r="71" spans="1:6" ht="15.75" x14ac:dyDescent="0.25">
      <c r="A71" s="137"/>
      <c r="B71" s="145" t="s">
        <v>148</v>
      </c>
      <c r="C71" s="153">
        <f>LPG!H58</f>
        <v>2473</v>
      </c>
      <c r="D71" s="147"/>
      <c r="E71" s="139"/>
      <c r="F71" s="151"/>
    </row>
    <row r="72" spans="1:6" ht="15.75" x14ac:dyDescent="0.25">
      <c r="A72" s="137"/>
      <c r="B72" s="145" t="s">
        <v>149</v>
      </c>
      <c r="C72" s="153">
        <f>LPG!H59</f>
        <v>2540</v>
      </c>
      <c r="D72" s="147"/>
      <c r="E72" s="139"/>
      <c r="F72" s="151"/>
    </row>
    <row r="73" spans="1:6" ht="15.75" x14ac:dyDescent="0.25">
      <c r="A73" s="137"/>
      <c r="B73" s="145" t="s">
        <v>150</v>
      </c>
      <c r="C73" s="153">
        <f>LPG!H60</f>
        <v>2274</v>
      </c>
      <c r="D73" s="147"/>
      <c r="E73" s="139"/>
      <c r="F73" s="151"/>
    </row>
    <row r="74" spans="1:6" ht="15.75" x14ac:dyDescent="0.25">
      <c r="A74" s="137"/>
      <c r="B74" s="145" t="s">
        <v>151</v>
      </c>
      <c r="C74" s="153">
        <f>LPG!H61</f>
        <v>2314</v>
      </c>
      <c r="D74" s="147"/>
      <c r="E74" s="139"/>
      <c r="F74" s="151"/>
    </row>
    <row r="75" spans="1:6" ht="15.75" x14ac:dyDescent="0.25">
      <c r="A75" s="137"/>
      <c r="B75" s="145" t="s">
        <v>152</v>
      </c>
      <c r="C75" s="153">
        <f>LPG!H62</f>
        <v>2380</v>
      </c>
      <c r="D75" s="147"/>
      <c r="E75" s="139"/>
      <c r="F75" s="151"/>
    </row>
    <row r="76" spans="1:6" ht="15.75" x14ac:dyDescent="0.25">
      <c r="A76" s="137"/>
      <c r="B76" s="145" t="s">
        <v>153</v>
      </c>
      <c r="C76" s="153">
        <f>LPG!H63</f>
        <v>2407</v>
      </c>
      <c r="D76" s="147"/>
      <c r="E76" s="139"/>
      <c r="F76" s="151"/>
    </row>
    <row r="77" spans="1:6" ht="15.75" x14ac:dyDescent="0.25">
      <c r="A77" s="137"/>
      <c r="B77" s="145" t="s">
        <v>76</v>
      </c>
      <c r="C77" s="153">
        <f>LPG!H64</f>
        <v>2460</v>
      </c>
      <c r="D77" s="147"/>
      <c r="E77" s="139"/>
      <c r="F77" s="151"/>
    </row>
    <row r="78" spans="1:6" ht="15.75" x14ac:dyDescent="0.25">
      <c r="A78" s="137"/>
      <c r="B78" s="145" t="s">
        <v>154</v>
      </c>
      <c r="C78" s="153">
        <f>LPG!H65</f>
        <v>2481</v>
      </c>
      <c r="D78" s="147"/>
      <c r="E78" s="139"/>
      <c r="F78" s="151"/>
    </row>
    <row r="79" spans="1:6" ht="15.75" x14ac:dyDescent="0.25">
      <c r="A79" s="137"/>
      <c r="B79" s="145" t="s">
        <v>155</v>
      </c>
      <c r="C79" s="153">
        <f>LPG!H66</f>
        <v>2512</v>
      </c>
      <c r="D79" s="147"/>
      <c r="E79" s="139"/>
      <c r="F79" s="151"/>
    </row>
    <row r="80" spans="1:6" ht="15.75" x14ac:dyDescent="0.25">
      <c r="A80" s="137"/>
      <c r="B80" s="145" t="s">
        <v>156</v>
      </c>
      <c r="C80" s="153">
        <f>LPG!H67</f>
        <v>2540</v>
      </c>
      <c r="D80" s="147"/>
      <c r="E80" s="139"/>
      <c r="F80" s="151"/>
    </row>
    <row r="81" spans="1:6" ht="15.75" x14ac:dyDescent="0.25">
      <c r="A81" s="137"/>
      <c r="B81" s="145" t="s">
        <v>157</v>
      </c>
      <c r="C81" s="153">
        <f>LPG!H70</f>
        <v>2302</v>
      </c>
      <c r="D81" s="147"/>
      <c r="E81" s="139"/>
      <c r="F81" s="151"/>
    </row>
    <row r="82" spans="1:6" ht="15.75" x14ac:dyDescent="0.25">
      <c r="A82" s="137"/>
      <c r="B82" s="145" t="s">
        <v>158</v>
      </c>
      <c r="C82" s="153">
        <f>LPG!H71</f>
        <v>2349</v>
      </c>
      <c r="D82" s="147"/>
      <c r="E82" s="139"/>
      <c r="F82" s="151"/>
    </row>
    <row r="83" spans="1:6" ht="15.75" x14ac:dyDescent="0.25">
      <c r="A83" s="137"/>
      <c r="B83" s="145" t="s">
        <v>159</v>
      </c>
      <c r="C83" s="153">
        <f>LPG!H72</f>
        <v>2384</v>
      </c>
      <c r="D83" s="147"/>
      <c r="E83" s="139"/>
      <c r="F83" s="151"/>
    </row>
    <row r="84" spans="1:6" ht="15.75" x14ac:dyDescent="0.25">
      <c r="A84" s="137"/>
      <c r="B84" s="145" t="s">
        <v>160</v>
      </c>
      <c r="C84" s="153">
        <f>LPG!H73</f>
        <v>2379</v>
      </c>
      <c r="D84" s="147"/>
      <c r="E84" s="139"/>
      <c r="F84" s="151"/>
    </row>
    <row r="85" spans="1:6" ht="15.75" x14ac:dyDescent="0.25">
      <c r="A85" s="137"/>
      <c r="B85" s="145" t="s">
        <v>161</v>
      </c>
      <c r="C85" s="153">
        <f>LPG!H74</f>
        <v>2395</v>
      </c>
      <c r="D85" s="147"/>
      <c r="E85" s="139"/>
      <c r="F85" s="151"/>
    </row>
    <row r="86" spans="1:6" ht="15.75" x14ac:dyDescent="0.25">
      <c r="A86" s="137"/>
      <c r="B86" s="145" t="s">
        <v>162</v>
      </c>
      <c r="C86" s="153">
        <f>LPG!H75</f>
        <v>2394</v>
      </c>
      <c r="D86" s="142"/>
      <c r="E86" s="139"/>
      <c r="F86" s="151"/>
    </row>
    <row r="87" spans="1:6" ht="15.75" x14ac:dyDescent="0.25">
      <c r="A87" s="137"/>
      <c r="B87" s="146" t="s">
        <v>163</v>
      </c>
      <c r="C87" s="153">
        <f>LPG!H76</f>
        <v>2426</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3" t="s">
        <v>194</v>
      </c>
      <c r="C90" s="423"/>
      <c r="D90" s="423"/>
      <c r="E90" s="423"/>
      <c r="F90" s="423"/>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68" zoomScale="75" zoomScaleNormal="100" workbookViewId="0">
      <selection activeCell="B29" sqref="B29"/>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43137</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0" t="s">
        <v>107</v>
      </c>
      <c r="C35" s="431"/>
      <c r="D35" s="431"/>
      <c r="E35" s="431"/>
      <c r="F35" s="432"/>
      <c r="G35" s="301"/>
      <c r="H35" s="301"/>
      <c r="I35" s="302"/>
      <c r="J35" s="303"/>
    </row>
    <row r="36" spans="1:10" ht="16.5" x14ac:dyDescent="0.25">
      <c r="A36" s="304"/>
      <c r="B36" s="316"/>
      <c r="C36" s="429" t="s">
        <v>108</v>
      </c>
      <c r="D36" s="429"/>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1351</v>
      </c>
      <c r="D38" s="319">
        <f>Petrol!K96</f>
        <v>1363</v>
      </c>
      <c r="E38" s="319">
        <f>C38</f>
        <v>1351</v>
      </c>
      <c r="F38" s="319">
        <f>Petrol!K174</f>
        <v>1363</v>
      </c>
      <c r="G38" s="305"/>
      <c r="H38" s="166"/>
      <c r="I38" s="308"/>
    </row>
    <row r="39" spans="1:10" ht="15.75" x14ac:dyDescent="0.25">
      <c r="A39" s="167"/>
      <c r="B39" s="316" t="s">
        <v>113</v>
      </c>
      <c r="C39" s="319">
        <f>Petrol!K18</f>
        <v>1356</v>
      </c>
      <c r="D39" s="319">
        <f>Petrol!K97</f>
        <v>1368</v>
      </c>
      <c r="E39" s="319">
        <f t="shared" ref="E39:E62" si="0">C39</f>
        <v>1356</v>
      </c>
      <c r="F39" s="319">
        <f>Petrol!K175</f>
        <v>1368</v>
      </c>
      <c r="G39" s="305"/>
      <c r="H39" s="166"/>
      <c r="I39" s="308"/>
    </row>
    <row r="40" spans="1:10" ht="15.75" x14ac:dyDescent="0.25">
      <c r="A40" s="167"/>
      <c r="B40" s="316" t="s">
        <v>114</v>
      </c>
      <c r="C40" s="319">
        <f>Petrol!K19</f>
        <v>1360</v>
      </c>
      <c r="D40" s="319">
        <f>Petrol!K98</f>
        <v>1372</v>
      </c>
      <c r="E40" s="319">
        <f t="shared" si="0"/>
        <v>1360</v>
      </c>
      <c r="F40" s="319">
        <f>Petrol!K176</f>
        <v>1372</v>
      </c>
      <c r="G40" s="305"/>
      <c r="H40" s="166"/>
      <c r="I40" s="308"/>
    </row>
    <row r="41" spans="1:10" ht="15.75" x14ac:dyDescent="0.25">
      <c r="A41" s="167"/>
      <c r="B41" s="316" t="s">
        <v>115</v>
      </c>
      <c r="C41" s="319">
        <f>Petrol!K20</f>
        <v>1365</v>
      </c>
      <c r="D41" s="319">
        <f>Petrol!K99</f>
        <v>1377</v>
      </c>
      <c r="E41" s="319">
        <f t="shared" si="0"/>
        <v>1365</v>
      </c>
      <c r="F41" s="319">
        <f>Petrol!K177</f>
        <v>1377</v>
      </c>
      <c r="G41" s="305"/>
      <c r="H41" s="166"/>
      <c r="I41" s="308"/>
    </row>
    <row r="42" spans="1:10" ht="15.75" x14ac:dyDescent="0.25">
      <c r="A42" s="167"/>
      <c r="B42" s="316" t="s">
        <v>116</v>
      </c>
      <c r="C42" s="319">
        <f>Petrol!K21</f>
        <v>1373</v>
      </c>
      <c r="D42" s="319">
        <f>Petrol!K100</f>
        <v>1385</v>
      </c>
      <c r="E42" s="319">
        <f t="shared" si="0"/>
        <v>1373</v>
      </c>
      <c r="F42" s="319">
        <f>Petrol!K178</f>
        <v>1385</v>
      </c>
      <c r="G42" s="305"/>
      <c r="H42" s="166"/>
      <c r="I42" s="308"/>
    </row>
    <row r="43" spans="1:10" ht="15.75" x14ac:dyDescent="0.25">
      <c r="A43" s="167"/>
      <c r="B43" s="316" t="s">
        <v>117</v>
      </c>
      <c r="C43" s="319">
        <f>Petrol!K22</f>
        <v>1384</v>
      </c>
      <c r="D43" s="319">
        <f>Petrol!K101</f>
        <v>1396</v>
      </c>
      <c r="E43" s="319">
        <f t="shared" si="0"/>
        <v>1384</v>
      </c>
      <c r="F43" s="319">
        <f>Petrol!K179</f>
        <v>1396</v>
      </c>
      <c r="G43" s="305"/>
      <c r="H43" s="166"/>
      <c r="I43" s="308"/>
    </row>
    <row r="44" spans="1:10" ht="15.75" x14ac:dyDescent="0.25">
      <c r="A44" s="167"/>
      <c r="B44" s="316" t="s">
        <v>118</v>
      </c>
      <c r="C44" s="319">
        <f>Petrol!K23</f>
        <v>1393</v>
      </c>
      <c r="D44" s="319">
        <f>Petrol!K102</f>
        <v>1415</v>
      </c>
      <c r="E44" s="319">
        <f t="shared" si="0"/>
        <v>1393</v>
      </c>
      <c r="F44" s="319">
        <f>Petrol!K180</f>
        <v>1405</v>
      </c>
      <c r="G44" s="305"/>
      <c r="H44" s="166"/>
      <c r="I44" s="308"/>
    </row>
    <row r="45" spans="1:10" ht="15.75" x14ac:dyDescent="0.25">
      <c r="A45" s="167"/>
      <c r="B45" s="316" t="s">
        <v>119</v>
      </c>
      <c r="C45" s="319">
        <f>Petrol!K24</f>
        <v>1412</v>
      </c>
      <c r="D45" s="319">
        <f>Petrol!K103</f>
        <v>1434</v>
      </c>
      <c r="E45" s="319">
        <f t="shared" si="0"/>
        <v>1412</v>
      </c>
      <c r="F45" s="319">
        <f>Petrol!K181</f>
        <v>1424</v>
      </c>
      <c r="G45" s="305"/>
      <c r="H45" s="166"/>
      <c r="I45" s="308"/>
    </row>
    <row r="46" spans="1:10" ht="15.75" x14ac:dyDescent="0.25">
      <c r="A46" s="167"/>
      <c r="B46" s="316" t="s">
        <v>120</v>
      </c>
      <c r="C46" s="319">
        <f>Petrol!K25</f>
        <v>1431</v>
      </c>
      <c r="D46" s="319">
        <f>Petrol!K104</f>
        <v>1453</v>
      </c>
      <c r="E46" s="319">
        <f t="shared" si="0"/>
        <v>1431</v>
      </c>
      <c r="F46" s="319">
        <f>Petrol!K182</f>
        <v>1443</v>
      </c>
      <c r="G46" s="305"/>
      <c r="H46" s="166"/>
      <c r="I46" s="308"/>
    </row>
    <row r="47" spans="1:10" ht="15.75" x14ac:dyDescent="0.25">
      <c r="A47" s="167"/>
      <c r="B47" s="316" t="s">
        <v>121</v>
      </c>
      <c r="C47" s="319">
        <f>Petrol!K26</f>
        <v>1444</v>
      </c>
      <c r="D47" s="319">
        <f>Petrol!K105</f>
        <v>1466</v>
      </c>
      <c r="E47" s="319">
        <f t="shared" si="0"/>
        <v>1444</v>
      </c>
      <c r="F47" s="319">
        <f>Petrol!K183</f>
        <v>1456</v>
      </c>
      <c r="G47" s="305"/>
      <c r="H47" s="166"/>
      <c r="I47" s="308"/>
    </row>
    <row r="48" spans="1:10" ht="15.75" x14ac:dyDescent="0.25">
      <c r="A48" s="167"/>
      <c r="B48" s="316" t="s">
        <v>122</v>
      </c>
      <c r="C48" s="319">
        <f>Petrol!K27</f>
        <v>1449</v>
      </c>
      <c r="D48" s="319">
        <f>Petrol!K106</f>
        <v>1471</v>
      </c>
      <c r="E48" s="319">
        <f t="shared" si="0"/>
        <v>1449</v>
      </c>
      <c r="F48" s="319">
        <f>Petrol!K184</f>
        <v>1461</v>
      </c>
      <c r="G48" s="305"/>
      <c r="H48" s="166"/>
      <c r="I48" s="308"/>
    </row>
    <row r="49" spans="1:10" ht="15.75" x14ac:dyDescent="0.25">
      <c r="A49" s="167"/>
      <c r="B49" s="316" t="s">
        <v>123</v>
      </c>
      <c r="C49" s="319">
        <f>Petrol!K28</f>
        <v>1451</v>
      </c>
      <c r="D49" s="319">
        <f>Petrol!K107</f>
        <v>1473</v>
      </c>
      <c r="E49" s="319">
        <f t="shared" si="0"/>
        <v>1451</v>
      </c>
      <c r="F49" s="319">
        <f>Petrol!K185</f>
        <v>1463</v>
      </c>
      <c r="G49" s="305"/>
      <c r="H49" s="166"/>
      <c r="I49" s="308"/>
    </row>
    <row r="50" spans="1:10" ht="15.75" x14ac:dyDescent="0.25">
      <c r="A50" s="167"/>
      <c r="B50" s="316" t="s">
        <v>124</v>
      </c>
      <c r="C50" s="319">
        <f>Petrol!K29</f>
        <v>1446</v>
      </c>
      <c r="D50" s="319">
        <f>Petrol!K108</f>
        <v>1468</v>
      </c>
      <c r="E50" s="319">
        <f t="shared" si="0"/>
        <v>1446</v>
      </c>
      <c r="F50" s="319">
        <f>Petrol!K186</f>
        <v>1458</v>
      </c>
      <c r="G50" s="305"/>
      <c r="H50" s="166"/>
      <c r="I50" s="308"/>
    </row>
    <row r="51" spans="1:10" ht="15.75" x14ac:dyDescent="0.25">
      <c r="A51" s="167"/>
      <c r="B51" s="316" t="s">
        <v>125</v>
      </c>
      <c r="C51" s="319">
        <f>Petrol!K30</f>
        <v>1463</v>
      </c>
      <c r="D51" s="319">
        <f>Petrol!K109</f>
        <v>1485</v>
      </c>
      <c r="E51" s="319">
        <f t="shared" si="0"/>
        <v>1463</v>
      </c>
      <c r="F51" s="319">
        <f>Petrol!K187</f>
        <v>1475</v>
      </c>
      <c r="G51" s="305"/>
      <c r="H51" s="166"/>
      <c r="I51" s="308"/>
    </row>
    <row r="52" spans="1:10" ht="15.75" x14ac:dyDescent="0.25">
      <c r="A52" s="167"/>
      <c r="B52" s="316" t="s">
        <v>126</v>
      </c>
      <c r="C52" s="319">
        <f>Petrol!K31</f>
        <v>1471</v>
      </c>
      <c r="D52" s="319">
        <f>Petrol!K110</f>
        <v>1493</v>
      </c>
      <c r="E52" s="319">
        <f t="shared" si="0"/>
        <v>1471</v>
      </c>
      <c r="F52" s="319">
        <f>Petrol!K188</f>
        <v>1483</v>
      </c>
      <c r="G52" s="305"/>
      <c r="H52" s="166"/>
      <c r="I52" s="308"/>
    </row>
    <row r="53" spans="1:10" ht="15.75" x14ac:dyDescent="0.25">
      <c r="A53" s="167"/>
      <c r="B53" s="316" t="s">
        <v>127</v>
      </c>
      <c r="C53" s="319">
        <f>Petrol!K32</f>
        <v>1393</v>
      </c>
      <c r="D53" s="319">
        <f>Petrol!K111</f>
        <v>1405</v>
      </c>
      <c r="E53" s="319">
        <f t="shared" si="0"/>
        <v>1393</v>
      </c>
      <c r="F53" s="319">
        <f>Petrol!K189</f>
        <v>1405</v>
      </c>
      <c r="G53" s="305"/>
      <c r="H53" s="166"/>
      <c r="I53" s="308"/>
    </row>
    <row r="54" spans="1:10" ht="15.75" x14ac:dyDescent="0.25">
      <c r="A54" s="167"/>
      <c r="B54" s="316" t="s">
        <v>71</v>
      </c>
      <c r="C54" s="319">
        <f>Petrol!K33</f>
        <v>1471</v>
      </c>
      <c r="D54" s="319">
        <f>Petrol!K112</f>
        <v>1483</v>
      </c>
      <c r="E54" s="319">
        <f t="shared" si="0"/>
        <v>1471</v>
      </c>
      <c r="F54" s="319">
        <f>Petrol!K190</f>
        <v>1483</v>
      </c>
      <c r="G54" s="305"/>
      <c r="H54" s="166"/>
      <c r="I54" s="308"/>
    </row>
    <row r="55" spans="1:10" ht="15.75" x14ac:dyDescent="0.25">
      <c r="A55" s="167"/>
      <c r="B55" s="316" t="s">
        <v>128</v>
      </c>
      <c r="C55" s="319">
        <f>Petrol!K36</f>
        <v>1366</v>
      </c>
      <c r="D55" s="319">
        <f>Petrol!K115</f>
        <v>1378</v>
      </c>
      <c r="E55" s="319">
        <f t="shared" si="0"/>
        <v>1366</v>
      </c>
      <c r="F55" s="319">
        <f>Petrol!K193</f>
        <v>1378</v>
      </c>
      <c r="G55" s="305"/>
      <c r="H55" s="166"/>
      <c r="I55" s="308"/>
    </row>
    <row r="56" spans="1:10" ht="15.75" x14ac:dyDescent="0.25">
      <c r="A56" s="167"/>
      <c r="B56" s="316" t="s">
        <v>129</v>
      </c>
      <c r="C56" s="319">
        <f>Petrol!K37</f>
        <v>1376</v>
      </c>
      <c r="D56" s="319">
        <f>Petrol!K116</f>
        <v>1388</v>
      </c>
      <c r="E56" s="319">
        <f t="shared" si="0"/>
        <v>1376</v>
      </c>
      <c r="F56" s="319">
        <f>Petrol!K194</f>
        <v>1388</v>
      </c>
      <c r="G56" s="305"/>
      <c r="H56" s="166"/>
      <c r="I56" s="308"/>
    </row>
    <row r="57" spans="1:10" ht="15.75" x14ac:dyDescent="0.25">
      <c r="A57" s="167"/>
      <c r="B57" s="316" t="s">
        <v>130</v>
      </c>
      <c r="C57" s="319">
        <f>Petrol!K38</f>
        <v>1370</v>
      </c>
      <c r="D57" s="319">
        <f>Petrol!K117</f>
        <v>1382</v>
      </c>
      <c r="E57" s="319">
        <f t="shared" si="0"/>
        <v>1370</v>
      </c>
      <c r="F57" s="319">
        <f>Petrol!K195</f>
        <v>1382</v>
      </c>
      <c r="G57" s="305"/>
      <c r="H57" s="166"/>
      <c r="I57" s="308"/>
    </row>
    <row r="58" spans="1:10" ht="15.75" x14ac:dyDescent="0.25">
      <c r="A58" s="167"/>
      <c r="B58" s="316" t="s">
        <v>131</v>
      </c>
      <c r="C58" s="319">
        <f>Petrol!K39</f>
        <v>1379</v>
      </c>
      <c r="D58" s="319">
        <f>Petrol!K118</f>
        <v>1391</v>
      </c>
      <c r="E58" s="319">
        <f t="shared" si="0"/>
        <v>1379</v>
      </c>
      <c r="F58" s="319">
        <f>Petrol!K196</f>
        <v>1391</v>
      </c>
      <c r="G58" s="305"/>
      <c r="H58" s="166"/>
      <c r="I58" s="308"/>
    </row>
    <row r="59" spans="1:10" ht="15.75" x14ac:dyDescent="0.25">
      <c r="A59" s="167"/>
      <c r="B59" s="316" t="s">
        <v>132</v>
      </c>
      <c r="C59" s="319">
        <f>Petrol!K40</f>
        <v>1391</v>
      </c>
      <c r="D59" s="319">
        <f>Petrol!K119</f>
        <v>1403</v>
      </c>
      <c r="E59" s="319">
        <f t="shared" si="0"/>
        <v>1391</v>
      </c>
      <c r="F59" s="319">
        <f>Petrol!K197</f>
        <v>1403</v>
      </c>
      <c r="G59" s="305"/>
      <c r="H59" s="166"/>
      <c r="I59" s="308"/>
    </row>
    <row r="60" spans="1:10" ht="15.75" x14ac:dyDescent="0.25">
      <c r="A60" s="167"/>
      <c r="B60" s="316" t="s">
        <v>133</v>
      </c>
      <c r="C60" s="319">
        <f>Petrol!K41</f>
        <v>1388</v>
      </c>
      <c r="D60" s="319">
        <f>Petrol!K120</f>
        <v>1400</v>
      </c>
      <c r="E60" s="319">
        <f t="shared" si="0"/>
        <v>1388</v>
      </c>
      <c r="F60" s="319">
        <f>Petrol!K198</f>
        <v>1400</v>
      </c>
      <c r="G60" s="305"/>
      <c r="H60" s="166"/>
      <c r="I60" s="308"/>
    </row>
    <row r="61" spans="1:10" ht="15.75" x14ac:dyDescent="0.25">
      <c r="A61" s="309"/>
      <c r="B61" s="316" t="s">
        <v>134</v>
      </c>
      <c r="C61" s="319">
        <f>Petrol!K42</f>
        <v>1399</v>
      </c>
      <c r="D61" s="319">
        <f>Petrol!K121</f>
        <v>1411</v>
      </c>
      <c r="E61" s="319">
        <f t="shared" si="0"/>
        <v>1399</v>
      </c>
      <c r="F61" s="319">
        <f>Petrol!K199</f>
        <v>1411</v>
      </c>
      <c r="G61" s="305"/>
      <c r="H61" s="166"/>
      <c r="I61" s="308"/>
    </row>
    <row r="62" spans="1:10" ht="15.75" x14ac:dyDescent="0.25">
      <c r="A62" s="167"/>
      <c r="B62" s="316" t="s">
        <v>135</v>
      </c>
      <c r="C62" s="319">
        <f>Petrol!K43</f>
        <v>1403</v>
      </c>
      <c r="D62" s="319">
        <f>Petrol!K122</f>
        <v>1415</v>
      </c>
      <c r="E62" s="319">
        <f t="shared" si="0"/>
        <v>1403</v>
      </c>
      <c r="F62" s="319">
        <f>Petrol!K200</f>
        <v>1415</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3" t="s">
        <v>107</v>
      </c>
      <c r="C65" s="433"/>
      <c r="D65" s="433"/>
      <c r="E65" s="433"/>
      <c r="F65" s="433"/>
      <c r="G65" s="301"/>
      <c r="H65" s="301"/>
      <c r="I65" s="302"/>
      <c r="J65" s="303"/>
    </row>
    <row r="66" spans="1:10" ht="16.5" x14ac:dyDescent="0.25">
      <c r="A66" s="304"/>
      <c r="B66" s="316"/>
      <c r="C66" s="429" t="s">
        <v>108</v>
      </c>
      <c r="D66" s="429"/>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1413</v>
      </c>
      <c r="D68" s="319">
        <f>Petrol!K123</f>
        <v>1425</v>
      </c>
      <c r="E68" s="322">
        <f>C68</f>
        <v>1413</v>
      </c>
      <c r="F68" s="321">
        <f>Petrol!K201</f>
        <v>1425</v>
      </c>
      <c r="G68" s="305"/>
      <c r="H68" s="166"/>
      <c r="I68" s="308"/>
    </row>
    <row r="69" spans="1:10" ht="15.75" x14ac:dyDescent="0.25">
      <c r="A69" s="167"/>
      <c r="B69" s="316" t="s">
        <v>137</v>
      </c>
      <c r="C69" s="321">
        <f>Petrol!K47</f>
        <v>1360</v>
      </c>
      <c r="D69" s="319">
        <f>Petrol!K126</f>
        <v>1372</v>
      </c>
      <c r="E69" s="322">
        <f t="shared" ref="E69:E96" si="1">C69</f>
        <v>1360</v>
      </c>
      <c r="F69" s="321">
        <f>Petrol!K204</f>
        <v>1372</v>
      </c>
      <c r="G69" s="305"/>
      <c r="H69" s="166"/>
      <c r="I69" s="308"/>
    </row>
    <row r="70" spans="1:10" ht="15.75" x14ac:dyDescent="0.25">
      <c r="A70" s="167"/>
      <c r="B70" s="316" t="s">
        <v>138</v>
      </c>
      <c r="C70" s="321">
        <f>Petrol!K48</f>
        <v>1377</v>
      </c>
      <c r="D70" s="319">
        <f>Petrol!K127</f>
        <v>1389</v>
      </c>
      <c r="E70" s="322">
        <f t="shared" si="1"/>
        <v>1377</v>
      </c>
      <c r="F70" s="321">
        <f>Petrol!K205</f>
        <v>1389</v>
      </c>
      <c r="G70" s="305"/>
      <c r="H70" s="166"/>
      <c r="I70" s="308"/>
    </row>
    <row r="71" spans="1:10" ht="15.75" x14ac:dyDescent="0.25">
      <c r="A71" s="304"/>
      <c r="B71" s="316" t="s">
        <v>139</v>
      </c>
      <c r="C71" s="321">
        <f>Petrol!K49</f>
        <v>1385</v>
      </c>
      <c r="D71" s="319">
        <f>Petrol!K128</f>
        <v>1407</v>
      </c>
      <c r="E71" s="322">
        <f t="shared" si="1"/>
        <v>1385</v>
      </c>
      <c r="F71" s="321">
        <f>Petrol!K206</f>
        <v>1397</v>
      </c>
      <c r="G71" s="305"/>
      <c r="H71" s="166"/>
      <c r="I71" s="308"/>
    </row>
    <row r="72" spans="1:10" ht="15.75" x14ac:dyDescent="0.25">
      <c r="A72" s="304"/>
      <c r="B72" s="316" t="s">
        <v>140</v>
      </c>
      <c r="C72" s="321">
        <f>Petrol!K50</f>
        <v>1392</v>
      </c>
      <c r="D72" s="319">
        <f>Petrol!K129</f>
        <v>1414</v>
      </c>
      <c r="E72" s="322">
        <f t="shared" si="1"/>
        <v>1392</v>
      </c>
      <c r="F72" s="321">
        <f>Petrol!K207</f>
        <v>1404</v>
      </c>
      <c r="G72" s="305"/>
      <c r="H72" s="166"/>
      <c r="I72" s="308"/>
    </row>
    <row r="73" spans="1:10" ht="15.75" x14ac:dyDescent="0.25">
      <c r="A73" s="167"/>
      <c r="B73" s="316" t="s">
        <v>141</v>
      </c>
      <c r="C73" s="321">
        <f>Petrol!K51</f>
        <v>1390</v>
      </c>
      <c r="D73" s="319">
        <f>Petrol!K130</f>
        <v>1412</v>
      </c>
      <c r="E73" s="322">
        <f t="shared" si="1"/>
        <v>1390</v>
      </c>
      <c r="F73" s="321">
        <f>Petrol!K208</f>
        <v>1402</v>
      </c>
      <c r="G73" s="305"/>
      <c r="H73" s="166"/>
      <c r="I73" s="308"/>
    </row>
    <row r="74" spans="1:10" ht="15.75" x14ac:dyDescent="0.25">
      <c r="A74" s="167"/>
      <c r="B74" s="316" t="s">
        <v>142</v>
      </c>
      <c r="C74" s="321">
        <f>Petrol!K52</f>
        <v>1403</v>
      </c>
      <c r="D74" s="319">
        <f>Petrol!K131</f>
        <v>1425</v>
      </c>
      <c r="E74" s="322">
        <f t="shared" si="1"/>
        <v>1403</v>
      </c>
      <c r="F74" s="321">
        <f>Petrol!K209</f>
        <v>1415</v>
      </c>
      <c r="G74" s="305"/>
      <c r="H74" s="166"/>
      <c r="I74" s="308"/>
    </row>
    <row r="75" spans="1:10" ht="15.75" x14ac:dyDescent="0.25">
      <c r="A75" s="167"/>
      <c r="B75" s="316" t="s">
        <v>143</v>
      </c>
      <c r="C75" s="321">
        <f>Petrol!K53</f>
        <v>1420</v>
      </c>
      <c r="D75" s="319">
        <f>Petrol!K132</f>
        <v>1442</v>
      </c>
      <c r="E75" s="322">
        <f t="shared" si="1"/>
        <v>1420</v>
      </c>
      <c r="F75" s="321">
        <f>Petrol!K210</f>
        <v>1432</v>
      </c>
      <c r="G75" s="305"/>
      <c r="H75" s="166"/>
      <c r="I75" s="308"/>
    </row>
    <row r="76" spans="1:10" ht="15.75" x14ac:dyDescent="0.25">
      <c r="A76" s="167"/>
      <c r="B76" s="316" t="s">
        <v>144</v>
      </c>
      <c r="C76" s="321">
        <f>Petrol!K54</f>
        <v>1427</v>
      </c>
      <c r="D76" s="319">
        <f>Petrol!K133</f>
        <v>1449</v>
      </c>
      <c r="E76" s="322">
        <f t="shared" si="1"/>
        <v>1427</v>
      </c>
      <c r="F76" s="321">
        <f>Petrol!K211</f>
        <v>1439</v>
      </c>
      <c r="G76" s="305"/>
      <c r="H76" s="166"/>
      <c r="I76" s="308"/>
    </row>
    <row r="77" spans="1:10" ht="15.75" x14ac:dyDescent="0.25">
      <c r="A77" s="167"/>
      <c r="B77" s="316" t="s">
        <v>145</v>
      </c>
      <c r="C77" s="321">
        <f>Petrol!K55</f>
        <v>1441</v>
      </c>
      <c r="D77" s="319">
        <f>Petrol!K134</f>
        <v>1463</v>
      </c>
      <c r="E77" s="322">
        <f t="shared" si="1"/>
        <v>1441</v>
      </c>
      <c r="F77" s="321">
        <f>Petrol!K212</f>
        <v>1453</v>
      </c>
      <c r="G77" s="305"/>
      <c r="H77" s="166"/>
      <c r="I77" s="308"/>
    </row>
    <row r="78" spans="1:10" ht="15.75" x14ac:dyDescent="0.25">
      <c r="A78" s="167"/>
      <c r="B78" s="316" t="s">
        <v>146</v>
      </c>
      <c r="C78" s="321">
        <f>Petrol!K56</f>
        <v>1458</v>
      </c>
      <c r="D78" s="319">
        <f>Petrol!K135</f>
        <v>1480</v>
      </c>
      <c r="E78" s="322">
        <f t="shared" si="1"/>
        <v>1458</v>
      </c>
      <c r="F78" s="321">
        <f>Petrol!K213</f>
        <v>1470</v>
      </c>
      <c r="G78" s="305"/>
      <c r="H78" s="166"/>
      <c r="I78" s="308"/>
    </row>
    <row r="79" spans="1:10" ht="15.75" x14ac:dyDescent="0.25">
      <c r="A79" s="167"/>
      <c r="B79" s="316" t="s">
        <v>147</v>
      </c>
      <c r="C79" s="321">
        <f>Petrol!K57</f>
        <v>1445</v>
      </c>
      <c r="D79" s="319">
        <f>Petrol!K136</f>
        <v>1467</v>
      </c>
      <c r="E79" s="322">
        <f t="shared" si="1"/>
        <v>1445</v>
      </c>
      <c r="F79" s="321">
        <f>Petrol!K214</f>
        <v>1457</v>
      </c>
      <c r="G79" s="305"/>
      <c r="H79" s="166"/>
      <c r="I79" s="308"/>
    </row>
    <row r="80" spans="1:10" ht="15.75" x14ac:dyDescent="0.25">
      <c r="A80" s="167"/>
      <c r="B80" s="316" t="s">
        <v>148</v>
      </c>
      <c r="C80" s="321">
        <f>Petrol!K58</f>
        <v>1444</v>
      </c>
      <c r="D80" s="319">
        <f>Petrol!K137</f>
        <v>1466</v>
      </c>
      <c r="E80" s="322">
        <f t="shared" si="1"/>
        <v>1444</v>
      </c>
      <c r="F80" s="321">
        <f>Petrol!K215</f>
        <v>1456</v>
      </c>
      <c r="G80" s="305"/>
      <c r="H80" s="166"/>
      <c r="I80" s="308"/>
    </row>
    <row r="81" spans="1:9" ht="15.75" x14ac:dyDescent="0.25">
      <c r="A81" s="167"/>
      <c r="B81" s="316" t="s">
        <v>149</v>
      </c>
      <c r="C81" s="321">
        <f>Petrol!K59</f>
        <v>1459</v>
      </c>
      <c r="D81" s="319">
        <f>Petrol!K138</f>
        <v>1481</v>
      </c>
      <c r="E81" s="322">
        <f t="shared" si="1"/>
        <v>1459</v>
      </c>
      <c r="F81" s="321">
        <f>Petrol!K216</f>
        <v>1471</v>
      </c>
      <c r="G81" s="305"/>
      <c r="H81" s="166"/>
      <c r="I81" s="308"/>
    </row>
    <row r="82" spans="1:9" ht="15.75" x14ac:dyDescent="0.25">
      <c r="A82" s="167"/>
      <c r="B82" s="316" t="s">
        <v>150</v>
      </c>
      <c r="C82" s="321">
        <f>Petrol!K60</f>
        <v>1385</v>
      </c>
      <c r="D82" s="319">
        <f>Petrol!K139</f>
        <v>1397</v>
      </c>
      <c r="E82" s="322">
        <f t="shared" si="1"/>
        <v>1385</v>
      </c>
      <c r="F82" s="321">
        <f>Petrol!K217</f>
        <v>1397</v>
      </c>
      <c r="G82" s="305"/>
      <c r="H82" s="166"/>
      <c r="I82" s="308"/>
    </row>
    <row r="83" spans="1:9" ht="15.75" x14ac:dyDescent="0.25">
      <c r="A83" s="167"/>
      <c r="B83" s="316" t="s">
        <v>151</v>
      </c>
      <c r="C83" s="321">
        <f>Petrol!K61</f>
        <v>1392</v>
      </c>
      <c r="D83" s="319">
        <f>Petrol!K140</f>
        <v>1404</v>
      </c>
      <c r="E83" s="322">
        <f t="shared" si="1"/>
        <v>1392</v>
      </c>
      <c r="F83" s="321">
        <f>Petrol!K218</f>
        <v>1404</v>
      </c>
      <c r="G83" s="305"/>
      <c r="H83" s="166"/>
      <c r="I83" s="308"/>
    </row>
    <row r="84" spans="1:9" ht="15.75" x14ac:dyDescent="0.25">
      <c r="A84" s="167"/>
      <c r="B84" s="316" t="s">
        <v>152</v>
      </c>
      <c r="C84" s="321">
        <f>Petrol!K62</f>
        <v>1403</v>
      </c>
      <c r="D84" s="319">
        <f>Petrol!K141</f>
        <v>1415</v>
      </c>
      <c r="E84" s="322">
        <f t="shared" si="1"/>
        <v>1403</v>
      </c>
      <c r="F84" s="321">
        <f>Petrol!K219</f>
        <v>1415</v>
      </c>
      <c r="G84" s="305"/>
      <c r="H84" s="166"/>
      <c r="I84" s="308"/>
    </row>
    <row r="85" spans="1:9" ht="15.75" x14ac:dyDescent="0.25">
      <c r="A85" s="167"/>
      <c r="B85" s="316" t="s">
        <v>153</v>
      </c>
      <c r="C85" s="321">
        <f>Petrol!K63</f>
        <v>1420</v>
      </c>
      <c r="D85" s="319">
        <f>Petrol!K142</f>
        <v>1432</v>
      </c>
      <c r="E85" s="322">
        <f t="shared" si="1"/>
        <v>1420</v>
      </c>
      <c r="F85" s="321">
        <f>Petrol!K220</f>
        <v>1432</v>
      </c>
      <c r="G85" s="305"/>
      <c r="H85" s="166"/>
      <c r="I85" s="308"/>
    </row>
    <row r="86" spans="1:9" ht="15.75" x14ac:dyDescent="0.25">
      <c r="A86" s="167"/>
      <c r="B86" s="316" t="s">
        <v>76</v>
      </c>
      <c r="C86" s="321">
        <f>Petrol!K64</f>
        <v>1427</v>
      </c>
      <c r="D86" s="319">
        <f>Petrol!K143</f>
        <v>1439</v>
      </c>
      <c r="E86" s="322">
        <f t="shared" si="1"/>
        <v>1427</v>
      </c>
      <c r="F86" s="321">
        <f>Petrol!K221</f>
        <v>1439</v>
      </c>
      <c r="G86" s="305"/>
      <c r="H86" s="166"/>
      <c r="I86" s="308"/>
    </row>
    <row r="87" spans="1:9" ht="15.75" x14ac:dyDescent="0.25">
      <c r="A87" s="167"/>
      <c r="B87" s="316" t="s">
        <v>154</v>
      </c>
      <c r="C87" s="321">
        <f>Petrol!K65</f>
        <v>1441</v>
      </c>
      <c r="D87" s="319">
        <f>Petrol!K144</f>
        <v>1453</v>
      </c>
      <c r="E87" s="322">
        <f t="shared" si="1"/>
        <v>1441</v>
      </c>
      <c r="F87" s="321">
        <f>Petrol!K222</f>
        <v>1453</v>
      </c>
      <c r="G87" s="305"/>
      <c r="H87" s="166"/>
      <c r="I87" s="308"/>
    </row>
    <row r="88" spans="1:9" ht="15.75" x14ac:dyDescent="0.25">
      <c r="A88" s="167"/>
      <c r="B88" s="316" t="s">
        <v>155</v>
      </c>
      <c r="C88" s="321">
        <f>Petrol!K66</f>
        <v>1458</v>
      </c>
      <c r="D88" s="319">
        <f>Petrol!K145</f>
        <v>1470</v>
      </c>
      <c r="E88" s="322">
        <f t="shared" si="1"/>
        <v>1458</v>
      </c>
      <c r="F88" s="321">
        <f>Petrol!K223</f>
        <v>1470</v>
      </c>
      <c r="G88" s="305"/>
      <c r="H88" s="166"/>
      <c r="I88" s="308"/>
    </row>
    <row r="89" spans="1:9" ht="15.75" x14ac:dyDescent="0.25">
      <c r="A89" s="167"/>
      <c r="B89" s="316" t="s">
        <v>156</v>
      </c>
      <c r="C89" s="321">
        <f>Petrol!K67</f>
        <v>1459</v>
      </c>
      <c r="D89" s="319">
        <f>Petrol!K146</f>
        <v>1471</v>
      </c>
      <c r="E89" s="322">
        <f t="shared" si="1"/>
        <v>1459</v>
      </c>
      <c r="F89" s="321">
        <f>Petrol!K224</f>
        <v>1471</v>
      </c>
      <c r="G89" s="305"/>
      <c r="H89" s="166"/>
      <c r="I89" s="308"/>
    </row>
    <row r="90" spans="1:9" ht="15.75" x14ac:dyDescent="0.25">
      <c r="A90" s="167"/>
      <c r="B90" s="316" t="s">
        <v>157</v>
      </c>
      <c r="C90" s="321">
        <f>Petrol!K70</f>
        <v>1413</v>
      </c>
      <c r="D90" s="319">
        <f>Petrol!K149</f>
        <v>1425</v>
      </c>
      <c r="E90" s="322">
        <f t="shared" si="1"/>
        <v>1413</v>
      </c>
      <c r="F90" s="321">
        <f>Petrol!K227</f>
        <v>1425</v>
      </c>
      <c r="G90" s="305"/>
      <c r="H90" s="166"/>
      <c r="I90" s="308"/>
    </row>
    <row r="91" spans="1:9" ht="15.75" x14ac:dyDescent="0.25">
      <c r="A91" s="167"/>
      <c r="B91" s="316" t="s">
        <v>158</v>
      </c>
      <c r="C91" s="321">
        <f>Petrol!K71</f>
        <v>1436</v>
      </c>
      <c r="D91" s="319">
        <f>Petrol!K150</f>
        <v>1448</v>
      </c>
      <c r="E91" s="322">
        <f t="shared" si="1"/>
        <v>1436</v>
      </c>
      <c r="F91" s="321">
        <f>Petrol!K228</f>
        <v>1448</v>
      </c>
      <c r="G91" s="305"/>
      <c r="H91" s="166"/>
      <c r="I91" s="308"/>
    </row>
    <row r="92" spans="1:9" ht="15.75" x14ac:dyDescent="0.25">
      <c r="A92" s="167"/>
      <c r="B92" s="316" t="s">
        <v>159</v>
      </c>
      <c r="C92" s="321">
        <f>Petrol!K72</f>
        <v>1449</v>
      </c>
      <c r="D92" s="319">
        <f>Petrol!K151</f>
        <v>1461</v>
      </c>
      <c r="E92" s="322">
        <f t="shared" si="1"/>
        <v>1449</v>
      </c>
      <c r="F92" s="321">
        <f>Petrol!K229</f>
        <v>1461</v>
      </c>
      <c r="G92" s="305"/>
      <c r="H92" s="166"/>
      <c r="I92" s="308"/>
    </row>
    <row r="93" spans="1:9" ht="15.75" x14ac:dyDescent="0.25">
      <c r="A93" s="167"/>
      <c r="B93" s="316" t="s">
        <v>160</v>
      </c>
      <c r="C93" s="321">
        <f>Petrol!K73</f>
        <v>1447</v>
      </c>
      <c r="D93" s="319">
        <f>Petrol!K152</f>
        <v>1459</v>
      </c>
      <c r="E93" s="322">
        <f t="shared" si="1"/>
        <v>1447</v>
      </c>
      <c r="F93" s="321">
        <f>Petrol!K230</f>
        <v>1459</v>
      </c>
      <c r="G93" s="305"/>
      <c r="H93" s="166"/>
      <c r="I93" s="308"/>
    </row>
    <row r="94" spans="1:9" ht="15.75" x14ac:dyDescent="0.25">
      <c r="A94" s="167"/>
      <c r="B94" s="316" t="s">
        <v>161</v>
      </c>
      <c r="C94" s="321">
        <f>Petrol!K74</f>
        <v>1452</v>
      </c>
      <c r="D94" s="319">
        <f>Petrol!K153</f>
        <v>1464</v>
      </c>
      <c r="E94" s="322">
        <f t="shared" si="1"/>
        <v>1452</v>
      </c>
      <c r="F94" s="321">
        <f>Petrol!K231</f>
        <v>1464</v>
      </c>
      <c r="G94" s="305"/>
      <c r="H94" s="166"/>
      <c r="I94" s="308"/>
    </row>
    <row r="95" spans="1:9" ht="15.75" x14ac:dyDescent="0.25">
      <c r="A95" s="167"/>
      <c r="B95" s="316" t="s">
        <v>162</v>
      </c>
      <c r="C95" s="321">
        <f>Petrol!K75</f>
        <v>1452</v>
      </c>
      <c r="D95" s="319">
        <f>Petrol!K154</f>
        <v>1464</v>
      </c>
      <c r="E95" s="322">
        <f t="shared" si="1"/>
        <v>1452</v>
      </c>
      <c r="F95" s="321">
        <f>Petrol!K232</f>
        <v>1464</v>
      </c>
      <c r="G95" s="299"/>
      <c r="H95" s="166"/>
      <c r="I95" s="308"/>
    </row>
    <row r="96" spans="1:9" ht="15.75" x14ac:dyDescent="0.25">
      <c r="A96" s="167"/>
      <c r="B96" s="323" t="s">
        <v>163</v>
      </c>
      <c r="C96" s="321">
        <f>Petrol!K76</f>
        <v>1463</v>
      </c>
      <c r="D96" s="319">
        <f>Petrol!K155</f>
        <v>1475</v>
      </c>
      <c r="E96" s="322">
        <f t="shared" si="1"/>
        <v>1463</v>
      </c>
      <c r="F96" s="321">
        <f>Petrol!K233</f>
        <v>1475</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195</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2018-02-05T13:14:33Z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