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heckCompatibility="1" defaultThemeVersion="124226"/>
  <mc:AlternateContent xmlns:mc="http://schemas.openxmlformats.org/markup-compatibility/2006">
    <mc:Choice Requires="x15">
      <x15ac:absPath xmlns:x15ac="http://schemas.microsoft.com/office/spreadsheetml/2010/11/ac" url="C:\Users\Thabisho.Kgaditsi\Documents\de-le-te\August2022\"/>
    </mc:Choice>
  </mc:AlternateContent>
  <xr:revisionPtr revIDLastSave="0" documentId="8_{E079F8A4-7BCD-44A7-A9C5-A9E1F8279E81}" xr6:coauthVersionLast="47" xr6:coauthVersionMax="47"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7" i="1" l="1"/>
  <c r="D96" i="1"/>
  <c r="D95" i="1"/>
  <c r="D94" i="1"/>
  <c r="D93" i="1"/>
  <c r="D89" i="1"/>
  <c r="D118" i="1"/>
  <c r="D128" i="1"/>
  <c r="D127" i="1"/>
  <c r="D126" i="1"/>
  <c r="D122" i="1"/>
  <c r="D121" i="1"/>
  <c r="D120" i="1"/>
  <c r="D119" i="1"/>
  <c r="D117" i="1"/>
  <c r="B156" i="1"/>
  <c r="B84" i="1"/>
  <c r="D100" i="1" s="1"/>
  <c r="B11" i="1"/>
  <c r="B83" i="3"/>
  <c r="B11" i="3"/>
  <c r="C11" i="2"/>
  <c r="D123" i="1" l="1"/>
  <c r="D90" i="1"/>
  <c r="D98" i="1"/>
  <c r="D124" i="1"/>
  <c r="D91" i="1"/>
  <c r="D99" i="1"/>
  <c r="D116" i="1"/>
  <c r="D125" i="1"/>
  <c r="D92"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11" i="1" l="1"/>
  <c r="E137" i="1" s="1"/>
  <c r="E45" i="2"/>
  <c r="D190" i="1"/>
  <c r="D45" i="1"/>
  <c r="B54" i="4"/>
  <c r="K10" i="5"/>
  <c r="K11" i="5"/>
  <c r="C11" i="5" s="1"/>
  <c r="K12" i="5"/>
  <c r="C12" i="5" s="1"/>
  <c r="K13" i="5"/>
  <c r="C13" i="5" s="1"/>
  <c r="K14" i="5"/>
  <c r="K15" i="5"/>
  <c r="K16" i="5"/>
  <c r="C16" i="5" s="1"/>
  <c r="K17" i="5"/>
  <c r="C17" i="5" s="1"/>
  <c r="K18" i="5"/>
  <c r="K19" i="5"/>
  <c r="C19" i="5" s="1"/>
  <c r="K20" i="5"/>
  <c r="C20" i="5" s="1"/>
  <c r="K21" i="5"/>
  <c r="C21" i="5" s="1"/>
  <c r="K22" i="5"/>
  <c r="C22" i="5" s="1"/>
  <c r="K23" i="5"/>
  <c r="C23" i="5" s="1"/>
  <c r="K24" i="5"/>
  <c r="C24" i="5" s="1"/>
  <c r="K25" i="5"/>
  <c r="C25" i="5" s="1"/>
  <c r="K26" i="5"/>
  <c r="K29" i="5"/>
  <c r="C29" i="5" s="1"/>
  <c r="K30" i="5"/>
  <c r="K31" i="5"/>
  <c r="C31" i="5" s="1"/>
  <c r="K32" i="5"/>
  <c r="K33" i="5"/>
  <c r="C33" i="5" s="1"/>
  <c r="K34" i="5"/>
  <c r="C34" i="5" s="1"/>
  <c r="K35" i="5"/>
  <c r="C35" i="5" s="1"/>
  <c r="K36" i="5"/>
  <c r="K37" i="5"/>
  <c r="C37" i="5" s="1"/>
  <c r="K40" i="5"/>
  <c r="K41" i="5"/>
  <c r="C41" i="5" s="1"/>
  <c r="K42" i="5"/>
  <c r="C42" i="5" s="1"/>
  <c r="K43" i="5"/>
  <c r="C43" i="5" s="1"/>
  <c r="K44" i="5"/>
  <c r="C44" i="5" s="1"/>
  <c r="K45" i="5"/>
  <c r="C45" i="5" s="1"/>
  <c r="K46" i="5"/>
  <c r="K47" i="5"/>
  <c r="C47" i="5" s="1"/>
  <c r="K48" i="5"/>
  <c r="K49" i="5"/>
  <c r="C49" i="5" s="1"/>
  <c r="K50" i="5"/>
  <c r="K51" i="5"/>
  <c r="C51" i="5" s="1"/>
  <c r="K52" i="5"/>
  <c r="C52" i="5" s="1"/>
  <c r="K53" i="5"/>
  <c r="C53" i="5" s="1"/>
  <c r="K54" i="5"/>
  <c r="K55" i="5"/>
  <c r="C55" i="5" s="1"/>
  <c r="K56" i="5"/>
  <c r="K57" i="5"/>
  <c r="C57" i="5" s="1"/>
  <c r="K58" i="5"/>
  <c r="C58" i="5" s="1"/>
  <c r="K59" i="5"/>
  <c r="C59" i="5" s="1"/>
  <c r="K60" i="5"/>
  <c r="C60" i="5" s="1"/>
  <c r="K63" i="5"/>
  <c r="C63" i="5" s="1"/>
  <c r="K64" i="5"/>
  <c r="C64" i="5" s="1"/>
  <c r="K65" i="5"/>
  <c r="C65" i="5" s="1"/>
  <c r="K66" i="5"/>
  <c r="K67" i="5"/>
  <c r="C67" i="5" s="1"/>
  <c r="K68" i="5"/>
  <c r="K69" i="5"/>
  <c r="C69" i="5" s="1"/>
  <c r="F3" i="4"/>
  <c r="E81" i="5"/>
  <c r="B10" i="5" s="1"/>
  <c r="B29" i="5" s="1"/>
  <c r="H4" i="1"/>
  <c r="H77" i="1" s="1"/>
  <c r="A5" i="3"/>
  <c r="A77" i="3" s="1"/>
  <c r="B5" i="2"/>
  <c r="C68" i="5"/>
  <c r="C66" i="5"/>
  <c r="C56" i="5"/>
  <c r="C54" i="5"/>
  <c r="C50" i="5"/>
  <c r="C48" i="5"/>
  <c r="C46" i="5"/>
  <c r="C40" i="5"/>
  <c r="C36" i="5"/>
  <c r="C32" i="5"/>
  <c r="C30" i="5"/>
  <c r="C14" i="5"/>
  <c r="C15" i="5"/>
  <c r="C18" i="5"/>
  <c r="C26" i="5"/>
  <c r="E30" i="2"/>
  <c r="E27" i="2"/>
  <c r="D201" i="1"/>
  <c r="C109" i="3"/>
  <c r="C136" i="3"/>
  <c r="C96" i="3"/>
  <c r="C92" i="3"/>
  <c r="D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83" i="3"/>
  <c r="D156" i="1"/>
  <c r="D109" i="1"/>
  <c r="D188" i="1"/>
  <c r="C140" i="3"/>
  <c r="D142" i="1"/>
  <c r="C102" i="3"/>
  <c r="D102" i="3" s="1"/>
  <c r="C141" i="3"/>
  <c r="C89" i="3"/>
  <c r="D89" i="3"/>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D107" i="3" s="1"/>
  <c r="E158" i="1"/>
  <c r="E206" i="1"/>
  <c r="E37" i="1"/>
  <c r="E96" i="1"/>
  <c r="E129" i="1"/>
  <c r="E37" i="2"/>
  <c r="B137" i="1"/>
  <c r="D114" i="1"/>
  <c r="B103" i="1"/>
  <c r="D141" i="1"/>
  <c r="B113" i="3"/>
  <c r="D141" i="3" s="1"/>
  <c r="E64" i="2"/>
  <c r="E43" i="2"/>
  <c r="E175" i="1"/>
  <c r="E127" i="1"/>
  <c r="E99" i="1"/>
  <c r="E91" i="1"/>
  <c r="E48" i="1"/>
  <c r="E38" i="1"/>
  <c r="E12" i="1"/>
  <c r="E183" i="1"/>
  <c r="E213" i="1"/>
  <c r="E121" i="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F121" i="1"/>
  <c r="G121" i="1" s="1"/>
  <c r="H121" i="1" s="1"/>
  <c r="C120" i="3"/>
  <c r="D130" i="1"/>
  <c r="C129" i="3"/>
  <c r="C86" i="3"/>
  <c r="D86" i="3"/>
  <c r="D17" i="3"/>
  <c r="D11" i="3"/>
  <c r="C99" i="3"/>
  <c r="D99" i="3"/>
  <c r="D206" i="1"/>
  <c r="D205" i="1"/>
  <c r="D202" i="1"/>
  <c r="D25" i="3"/>
  <c r="D21" i="3"/>
  <c r="D26" i="3"/>
  <c r="D15" i="3"/>
  <c r="D13" i="3"/>
  <c r="D90" i="3"/>
  <c r="D95" i="3"/>
  <c r="D88" i="3"/>
  <c r="D91" i="3"/>
  <c r="D98" i="3"/>
  <c r="D94" i="3"/>
  <c r="D96"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C10" i="5"/>
  <c r="B30" i="1"/>
  <c r="B64" i="1"/>
  <c r="D26" i="1"/>
  <c r="D33" i="1"/>
  <c r="F33" i="1" s="1"/>
  <c r="G33" i="1" s="1"/>
  <c r="H33" i="1" s="1"/>
  <c r="D46" i="1"/>
  <c r="D24" i="1"/>
  <c r="D18" i="1"/>
  <c r="F18" i="1" s="1"/>
  <c r="G18" i="1" s="1"/>
  <c r="H18" i="1" s="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F35" i="1" l="1"/>
  <c r="G35" i="1" s="1"/>
  <c r="H35" i="1" s="1"/>
  <c r="F203" i="1"/>
  <c r="G203" i="1" s="1"/>
  <c r="H203" i="1" s="1"/>
  <c r="F37" i="1"/>
  <c r="G37" i="1" s="1"/>
  <c r="H37" i="1" s="1"/>
  <c r="F48" i="1"/>
  <c r="G48" i="1" s="1"/>
  <c r="H48" i="1" s="1"/>
  <c r="I48" i="1" s="1"/>
  <c r="J48" i="1" s="1"/>
  <c r="F16" i="1"/>
  <c r="G16" i="1" s="1"/>
  <c r="H16" i="1" s="1"/>
  <c r="F19" i="1"/>
  <c r="G19" i="1" s="1"/>
  <c r="H19" i="1" s="1"/>
  <c r="I19" i="1" s="1"/>
  <c r="J19" i="1" s="1"/>
  <c r="F205" i="1"/>
  <c r="G205" i="1" s="1"/>
  <c r="H205" i="1" s="1"/>
  <c r="I205" i="1" s="1"/>
  <c r="J205" i="1" s="1"/>
  <c r="F60" i="1"/>
  <c r="G60" i="1" s="1"/>
  <c r="H60" i="1" s="1"/>
  <c r="I60" i="1" s="1"/>
  <c r="J60" i="1" s="1"/>
  <c r="F212" i="1"/>
  <c r="G212" i="1" s="1"/>
  <c r="H212" i="1" s="1"/>
  <c r="F55" i="1"/>
  <c r="G55" i="1" s="1"/>
  <c r="H55" i="1" s="1"/>
  <c r="F17" i="1"/>
  <c r="G17" i="1" s="1"/>
  <c r="H17" i="1"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F194" i="1"/>
  <c r="G194" i="1" s="1"/>
  <c r="H194" i="1" s="1"/>
  <c r="K194" i="1" s="1"/>
  <c r="F66" i="4" s="1"/>
  <c r="F84" i="1"/>
  <c r="G84" i="1" s="1"/>
  <c r="H84" i="1" s="1"/>
  <c r="I84" i="1" s="1"/>
  <c r="J84" i="1" s="1"/>
  <c r="E58" i="1"/>
  <c r="F165" i="1"/>
  <c r="G165" i="1" s="1"/>
  <c r="H165" i="1" s="1"/>
  <c r="F51" i="1"/>
  <c r="G51" i="1" s="1"/>
  <c r="H51" i="1" s="1"/>
  <c r="K51" i="1" s="1"/>
  <c r="C68" i="4" s="1"/>
  <c r="E68" i="4" s="1"/>
  <c r="F192" i="1"/>
  <c r="G192" i="1" s="1"/>
  <c r="H192" i="1" s="1"/>
  <c r="I192" i="1" s="1"/>
  <c r="J192" i="1" s="1"/>
  <c r="F161" i="1"/>
  <c r="G161" i="1" s="1"/>
  <c r="H161" i="1" s="1"/>
  <c r="I161" i="1" s="1"/>
  <c r="J161" i="1" s="1"/>
  <c r="E95" i="1"/>
  <c r="F95" i="1" s="1"/>
  <c r="G95" i="1" s="1"/>
  <c r="H95" i="1" s="1"/>
  <c r="E143" i="1"/>
  <c r="E172" i="1"/>
  <c r="F172" i="1" s="1"/>
  <c r="G172" i="1" s="1"/>
  <c r="H172" i="1" s="1"/>
  <c r="K172" i="1" s="1"/>
  <c r="F43" i="4" s="1"/>
  <c r="E50" i="1"/>
  <c r="F50" i="1" s="1"/>
  <c r="G50" i="1" s="1"/>
  <c r="H50" i="1" s="1"/>
  <c r="E163" i="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66" i="1"/>
  <c r="G166" i="1" s="1"/>
  <c r="H166" i="1" s="1"/>
  <c r="K166" i="1" s="1"/>
  <c r="F37"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E199" i="1"/>
  <c r="F199" i="1" s="1"/>
  <c r="G199" i="1" s="1"/>
  <c r="H199" i="1" s="1"/>
  <c r="E69" i="1"/>
  <c r="F69" i="1" s="1"/>
  <c r="G69" i="1" s="1"/>
  <c r="H69" i="1" s="1"/>
  <c r="E194" i="1"/>
  <c r="E202" i="1"/>
  <c r="F202" i="1" s="1"/>
  <c r="G202" i="1" s="1"/>
  <c r="H202" i="1" s="1"/>
  <c r="E56" i="1"/>
  <c r="F56" i="1" s="1"/>
  <c r="G56" i="1" s="1"/>
  <c r="H56" i="1" s="1"/>
  <c r="E186" i="1"/>
  <c r="F186" i="1" s="1"/>
  <c r="G186" i="1" s="1"/>
  <c r="H186" i="1" s="1"/>
  <c r="E201" i="1"/>
  <c r="E103" i="1"/>
  <c r="F103" i="1" s="1"/>
  <c r="G103" i="1" s="1"/>
  <c r="H103" i="1" s="1"/>
  <c r="E131" i="1"/>
  <c r="F131" i="1" s="1"/>
  <c r="G131" i="1" s="1"/>
  <c r="H131" i="1" s="1"/>
  <c r="F211" i="1"/>
  <c r="G211" i="1" s="1"/>
  <c r="H211" i="1" s="1"/>
  <c r="K211" i="1" s="1"/>
  <c r="F81" i="4" s="1"/>
  <c r="F137" i="1"/>
  <c r="G137" i="1" s="1"/>
  <c r="H137" i="1" s="1"/>
  <c r="F64" i="1"/>
  <c r="G64" i="1" s="1"/>
  <c r="H64" i="1" s="1"/>
  <c r="K64" i="1" s="1"/>
  <c r="C79" i="4" s="1"/>
  <c r="E79" i="4" s="1"/>
  <c r="F70" i="1"/>
  <c r="G70" i="1" s="1"/>
  <c r="H70" i="1" s="1"/>
  <c r="I70" i="1" s="1"/>
  <c r="J70" i="1" s="1"/>
  <c r="F49" i="1"/>
  <c r="G49" i="1" s="1"/>
  <c r="H49" i="1" s="1"/>
  <c r="I49" i="1" s="1"/>
  <c r="J49" i="1" s="1"/>
  <c r="F15" i="1"/>
  <c r="G15" i="1" s="1"/>
  <c r="H15" i="1" s="1"/>
  <c r="K15" i="1" s="1"/>
  <c r="C31" i="4" s="1"/>
  <c r="E31" i="4" s="1"/>
  <c r="F43" i="1"/>
  <c r="G43" i="1" s="1"/>
  <c r="H43" i="1" s="1"/>
  <c r="E93" i="1"/>
  <c r="F93" i="1" s="1"/>
  <c r="G93" i="1" s="1"/>
  <c r="H93" i="1" s="1"/>
  <c r="F38" i="1"/>
  <c r="G38" i="1" s="1"/>
  <c r="H38" i="1" s="1"/>
  <c r="I38" i="1" s="1"/>
  <c r="J38" i="1" s="1"/>
  <c r="F65" i="1"/>
  <c r="G65" i="1" s="1"/>
  <c r="H65" i="1"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E42" i="1"/>
  <c r="F42" i="1" s="1"/>
  <c r="G42" i="1" s="1"/>
  <c r="H42" i="1" s="1"/>
  <c r="E105" i="1"/>
  <c r="F105" i="1" s="1"/>
  <c r="G105" i="1" s="1"/>
  <c r="H105" i="1" s="1"/>
  <c r="E124" i="1"/>
  <c r="F124" i="1" s="1"/>
  <c r="G124" i="1" s="1"/>
  <c r="H124" i="1" s="1"/>
  <c r="E179" i="1"/>
  <c r="F179" i="1" s="1"/>
  <c r="G179" i="1" s="1"/>
  <c r="H179" i="1" s="1"/>
  <c r="K179" i="1" s="1"/>
  <c r="F48" i="4" s="1"/>
  <c r="E51" i="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E166" i="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F114" i="1"/>
  <c r="G114" i="1" s="1"/>
  <c r="H114" i="1" s="1"/>
  <c r="F94" i="1"/>
  <c r="G94" i="1" s="1"/>
  <c r="H94" i="1" s="1"/>
  <c r="I94" i="1" s="1"/>
  <c r="J94" i="1" s="1"/>
  <c r="F170" i="1"/>
  <c r="G170" i="1" s="1"/>
  <c r="H170" i="1" s="1"/>
  <c r="I170" i="1" s="1"/>
  <c r="J170" i="1" s="1"/>
  <c r="F168" i="1"/>
  <c r="G168" i="1" s="1"/>
  <c r="H168" i="1" s="1"/>
  <c r="K168" i="1" s="1"/>
  <c r="F39" i="4" s="1"/>
  <c r="F163" i="1"/>
  <c r="G163" i="1" s="1"/>
  <c r="H163" i="1" s="1"/>
  <c r="I163" i="1" s="1"/>
  <c r="J163" i="1" s="1"/>
  <c r="F107" i="1"/>
  <c r="G107" i="1" s="1"/>
  <c r="H107" i="1" s="1"/>
  <c r="I107" i="1" s="1"/>
  <c r="J107" i="1" s="1"/>
  <c r="F182" i="1"/>
  <c r="G182" i="1" s="1"/>
  <c r="H182" i="1" s="1"/>
  <c r="K182" i="1" s="1"/>
  <c r="F51" i="4" s="1"/>
  <c r="F158" i="1"/>
  <c r="G158" i="1" s="1"/>
  <c r="H158" i="1" s="1"/>
  <c r="K158" i="1" s="1"/>
  <c r="F29" i="4" s="1"/>
  <c r="F188" i="1"/>
  <c r="G188" i="1" s="1"/>
  <c r="H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F139" i="1"/>
  <c r="G139" i="1" s="1"/>
  <c r="H139" i="1" s="1"/>
  <c r="F181" i="1"/>
  <c r="G181" i="1" s="1"/>
  <c r="H181" i="1" s="1"/>
  <c r="K181" i="1" s="1"/>
  <c r="F50" i="4" s="1"/>
  <c r="F86" i="1"/>
  <c r="G86" i="1" s="1"/>
  <c r="H86" i="1" s="1"/>
  <c r="I86" i="1" s="1"/>
  <c r="J86" i="1" s="1"/>
  <c r="F169" i="1"/>
  <c r="G169" i="1" s="1"/>
  <c r="H169" i="1" s="1"/>
  <c r="K169" i="1" s="1"/>
  <c r="F40" i="4" s="1"/>
  <c r="F162" i="1"/>
  <c r="G162" i="1" s="1"/>
  <c r="H162" i="1" s="1"/>
  <c r="K162" i="1" s="1"/>
  <c r="F33" i="4" s="1"/>
  <c r="F201" i="1"/>
  <c r="G201" i="1" s="1"/>
  <c r="H201" i="1" s="1"/>
  <c r="K201" i="1" s="1"/>
  <c r="F73" i="4" s="1"/>
  <c r="F190" i="1"/>
  <c r="G190" i="1" s="1"/>
  <c r="H190" i="1" s="1"/>
  <c r="F20" i="1"/>
  <c r="G20" i="1" s="1"/>
  <c r="H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58" i="1"/>
  <c r="G58" i="1" s="1"/>
  <c r="H58" i="1"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K177" i="1"/>
  <c r="F46" i="4" s="1"/>
  <c r="I190" i="1"/>
  <c r="J190" i="1" s="1"/>
  <c r="K190" i="1"/>
  <c r="F62" i="4" s="1"/>
  <c r="I203" i="1"/>
  <c r="J203" i="1" s="1"/>
  <c r="K203" i="1"/>
  <c r="F75" i="4" s="1"/>
  <c r="I188" i="1"/>
  <c r="J188" i="1" s="1"/>
  <c r="K188" i="1"/>
  <c r="F60" i="4" s="1"/>
  <c r="I166" i="1"/>
  <c r="J166" i="1" s="1"/>
  <c r="K165" i="1"/>
  <c r="F36" i="4" s="1"/>
  <c r="I165" i="1"/>
  <c r="J165" i="1" s="1"/>
  <c r="I175" i="1"/>
  <c r="J175" i="1" s="1"/>
  <c r="K175" i="1"/>
  <c r="F44" i="4" s="1"/>
  <c r="K209" i="1"/>
  <c r="F79" i="4" s="1"/>
  <c r="I181" i="1"/>
  <c r="J181" i="1" s="1"/>
  <c r="I211" i="1"/>
  <c r="J211" i="1" s="1"/>
  <c r="I215" i="1"/>
  <c r="J215" i="1" s="1"/>
  <c r="K215" i="1"/>
  <c r="F85" i="4" s="1"/>
  <c r="K160" i="1"/>
  <c r="F31" i="4" s="1"/>
  <c r="I160" i="1"/>
  <c r="J160" i="1" s="1"/>
  <c r="I212" i="1"/>
  <c r="J212" i="1" s="1"/>
  <c r="K212" i="1"/>
  <c r="F82" i="4" s="1"/>
  <c r="I197" i="1"/>
  <c r="J197" i="1" s="1"/>
  <c r="K192" i="1"/>
  <c r="F64" i="4" s="1"/>
  <c r="K161" i="1"/>
  <c r="F32" i="4" s="1"/>
  <c r="I206" i="1"/>
  <c r="J206" i="1" s="1"/>
  <c r="I97" i="1"/>
  <c r="J97" i="1" s="1"/>
  <c r="I99" i="1"/>
  <c r="J99" i="1" s="1"/>
  <c r="K99" i="1"/>
  <c r="D42" i="4" s="1"/>
  <c r="K126" i="1"/>
  <c r="D70" i="4" s="1"/>
  <c r="I126" i="1"/>
  <c r="J126" i="1" s="1"/>
  <c r="K139" i="1"/>
  <c r="D81" i="4" s="1"/>
  <c r="I139" i="1"/>
  <c r="J139" i="1" s="1"/>
  <c r="I120" i="1"/>
  <c r="J120" i="1" s="1"/>
  <c r="K120" i="1"/>
  <c r="D64" i="4" s="1"/>
  <c r="K121" i="1"/>
  <c r="D65" i="4" s="1"/>
  <c r="I121" i="1"/>
  <c r="J121" i="1" s="1"/>
  <c r="K123" i="1"/>
  <c r="D67" i="4" s="1"/>
  <c r="I88" i="1"/>
  <c r="J88" i="1" s="1"/>
  <c r="I142" i="1"/>
  <c r="J142" i="1" s="1"/>
  <c r="K107" i="1"/>
  <c r="D48" i="4" s="1"/>
  <c r="I89" i="1"/>
  <c r="J89" i="1" s="1"/>
  <c r="I134" i="1"/>
  <c r="J134" i="1" s="1"/>
  <c r="I137" i="1"/>
  <c r="J137" i="1" s="1"/>
  <c r="K137" i="1"/>
  <c r="D79" i="4" s="1"/>
  <c r="K122" i="1"/>
  <c r="D66" i="4" s="1"/>
  <c r="I122" i="1"/>
  <c r="J122" i="1" s="1"/>
  <c r="K114" i="1"/>
  <c r="D58" i="4" s="1"/>
  <c r="I114" i="1"/>
  <c r="J114" i="1" s="1"/>
  <c r="K133" i="1"/>
  <c r="D77" i="4" s="1"/>
  <c r="I116" i="1"/>
  <c r="J116" i="1" s="1"/>
  <c r="K116" i="1"/>
  <c r="D60" i="4" s="1"/>
  <c r="K138" i="1"/>
  <c r="D80" i="4" s="1"/>
  <c r="I138" i="1"/>
  <c r="J138" i="1" s="1"/>
  <c r="K129" i="1"/>
  <c r="D73" i="4" s="1"/>
  <c r="K43" i="1"/>
  <c r="C60" i="4" s="1"/>
  <c r="E60" i="4" s="1"/>
  <c r="I43" i="1"/>
  <c r="J43" i="1" s="1"/>
  <c r="I51" i="1"/>
  <c r="J51" i="1" s="1"/>
  <c r="I33" i="1"/>
  <c r="J33" i="1" s="1"/>
  <c r="K33" i="1"/>
  <c r="C47" i="4" s="1"/>
  <c r="E47" i="4" s="1"/>
  <c r="K45" i="1"/>
  <c r="C62" i="4" s="1"/>
  <c r="E62" i="4" s="1"/>
  <c r="I45" i="1"/>
  <c r="J45" i="1" s="1"/>
  <c r="I55" i="1"/>
  <c r="J55" i="1" s="1"/>
  <c r="K55" i="1"/>
  <c r="C72" i="4" s="1"/>
  <c r="E72" i="4" s="1"/>
  <c r="I37" i="1"/>
  <c r="J37" i="1" s="1"/>
  <c r="K37" i="1"/>
  <c r="C51" i="4" s="1"/>
  <c r="E51" i="4" s="1"/>
  <c r="I18" i="1"/>
  <c r="J18" i="1" s="1"/>
  <c r="K18" i="1"/>
  <c r="C34" i="4" s="1"/>
  <c r="E34" i="4" s="1"/>
  <c r="I11" i="1"/>
  <c r="J11" i="1" s="1"/>
  <c r="K11" i="1"/>
  <c r="C27" i="4" s="1"/>
  <c r="E27" i="4" s="1"/>
  <c r="I41" i="1"/>
  <c r="J41" i="1" s="1"/>
  <c r="K41" i="1"/>
  <c r="C58" i="4" s="1"/>
  <c r="E58" i="4" s="1"/>
  <c r="I34" i="1"/>
  <c r="J34" i="1" s="1"/>
  <c r="K34" i="1"/>
  <c r="C48" i="4" s="1"/>
  <c r="E48" i="4" s="1"/>
  <c r="K35" i="1"/>
  <c r="C49" i="4" s="1"/>
  <c r="E49" i="4" s="1"/>
  <c r="I35" i="1"/>
  <c r="J35" i="1" s="1"/>
  <c r="K17" i="1"/>
  <c r="C33" i="4" s="1"/>
  <c r="E33" i="4" s="1"/>
  <c r="I17" i="1"/>
  <c r="J17" i="1" s="1"/>
  <c r="I58" i="1"/>
  <c r="J58" i="1" s="1"/>
  <c r="K58" i="1"/>
  <c r="C75" i="4" s="1"/>
  <c r="E75" i="4" s="1"/>
  <c r="K24" i="1"/>
  <c r="C40" i="4" s="1"/>
  <c r="E40" i="4" s="1"/>
  <c r="I67" i="1"/>
  <c r="J67" i="1" s="1"/>
  <c r="K67" i="1"/>
  <c r="C82" i="4" s="1"/>
  <c r="E82" i="4" s="1"/>
  <c r="I16" i="1"/>
  <c r="J16" i="1" s="1"/>
  <c r="K16" i="1"/>
  <c r="C32" i="4" s="1"/>
  <c r="E32" i="4" s="1"/>
  <c r="I54" i="1"/>
  <c r="J54" i="1" s="1"/>
  <c r="K54" i="1"/>
  <c r="C71" i="4" s="1"/>
  <c r="E71" i="4" s="1"/>
  <c r="K49" i="1"/>
  <c r="C66" i="4" s="1"/>
  <c r="E66" i="4" s="1"/>
  <c r="I12" i="1"/>
  <c r="J12" i="1" s="1"/>
  <c r="K48" i="1"/>
  <c r="C65" i="4" s="1"/>
  <c r="E65" i="4" s="1"/>
  <c r="I22" i="1"/>
  <c r="J22" i="1" s="1"/>
  <c r="K22" i="1"/>
  <c r="C38" i="4" s="1"/>
  <c r="E38" i="4" s="1"/>
  <c r="I20" i="1"/>
  <c r="J20" i="1" s="1"/>
  <c r="K20" i="1"/>
  <c r="C36" i="4" s="1"/>
  <c r="E36" i="4" s="1"/>
  <c r="I65" i="1"/>
  <c r="J65" i="1" s="1"/>
  <c r="K65" i="1"/>
  <c r="C80" i="4" s="1"/>
  <c r="E80" i="4" s="1"/>
  <c r="K53" i="1"/>
  <c r="C70" i="4" s="1"/>
  <c r="E70" i="4" s="1"/>
  <c r="K13" i="1"/>
  <c r="C29" i="4" s="1"/>
  <c r="E29"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44" i="1" l="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M18" i="5"/>
  <c r="C37" i="6"/>
  <c r="C58" i="6"/>
  <c r="M63" i="5" l="1"/>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<sst xmlns="http://schemas.openxmlformats.org/spreadsheetml/2006/main" count="692" uniqueCount="198">
  <si>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</si>
  <si>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</si>
  <si>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</si>
  <si>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</si>
  <si>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</si>
  <si>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</si>
  <si>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</si>
  <si>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</si>
  <si>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</si>
  <si>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</si>
  <si>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</si>
  <si>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</si>
  <si>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</si>
  <si>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</si>
  <si>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</si>
  <si>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</si>
  <si>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</si>
  <si>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</si>
  <si>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</si>
  <si>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</si>
  <si>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</si>
  <si>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</si>
  <si>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</si>
  <si>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</si>
  <si>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</si>
  <si>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</si>
  <si>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</si>
  <si>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</si>
  <si>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</si>
  <si>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</si>
  <si>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</si>
  <si>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</si>
  <si>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</si>
  <si>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</si>
  <si>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</si>
  <si>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</si>
  <si>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</si>
  <si>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</si>
  <si>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</si>
  <si>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</si>
  <si>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</si>
  <si>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</si>
  <si>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</si>
  <si>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</si>
  <si>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</si>
  <si>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</si>
  <si>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</si>
  <si>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</si>
  <si>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</si>
  <si>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</si>
  <si>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</si>
  <si>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</si>
  <si>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</si>
  <si>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</si>
  <si>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</si>
  <si>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</si>
  <si>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</si>
  <si>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</si>
  <si>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</si>
  <si>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</si>
  <si>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</si>
  <si>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</si>
  <si>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</si>
  <si>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</si>
  <si>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</si>
  <si>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</si>
  <si>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</si>
  <si>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</si>
  <si>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</si>
  <si>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</si>
  <si>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</si>
  <si>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</si>
  <si>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</si>
  <si>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</si>
  <si>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</si>
  <si>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</si>
  <si>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</si>
  <si>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</si>
  <si>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</si>
  <si>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</si>
  <si>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</si>
  <si>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</si>
  <si>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</si>
  <si>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</si>
  <si>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</si>
  <si>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</si>
  <si>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</si>
  <si>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</si>
  <si>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</si>
  <si>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</si>
  <si>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</si>
  <si>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</si>
  <si>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</si>
  <si>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</si>
  <si>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</si>
  <si>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</si>
  <si>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</si>
  <si>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</si>
  <si>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</si>
  <si>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</si>
  <si>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</si>
  <si>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</si>
  <si>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</si>
  <si>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</si>
  <si>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</si>
  <si>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</si>
  <si>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</si>
  <si>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</si>
  <si>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</si>
  <si>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</si>
  <si>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</si>
  <si>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</si>
  <si>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</si>
  <si>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</si>
  <si>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</si>
  <si>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</si>
  <si>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</si>
  <si>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</si>
  <si>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</si>
  <si>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</si>
  <si>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</si>
  <si>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</si>
  <si>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</si>
  <si>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</si>
  <si>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</si>
  <si>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</si>
  <si>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</si>
  <si>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</si>
  <si>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</si>
  <si>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</si>
  <si>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</si>
  <si>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</si>
  <si>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</si>
  <si>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</si>
  <si>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</si>
  <si>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</si>
  <si>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</si>
  <si>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</si>
  <si>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</si>
  <si>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</si>
  <si>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</si>
  <si>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</si>
  <si>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</si>
  <si>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</si>
  <si>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</si>
  <si>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</si>
  <si>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</si>
  <si>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</si>
  <si>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</si>
  <si>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</si>
  <si>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</si>
  <si>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</si>
  <si>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</si>
  <si>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</si>
  <si>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</si>
  <si>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</si>
  <si>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</si>
  <si>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</si>
  <si>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</si>
  <si>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</si>
  <si>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</si>
  <si>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</si>
  <si>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</si>
  <si>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</si>
  <si>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</si>
  <si>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</si>
  <si>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</si>
  <si>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</si>
  <si>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</si>
  <si>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</si>
  <si>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</si>
  <si>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</si>
  <si>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</si>
  <si>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</si>
  <si>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</si>
  <si>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</si>
  <si>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</si>
  <si>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</si>
  <si>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</si>
  <si>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</si>
  <si>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</si>
  <si>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</si>
  <si>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</si>
  <si>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</si>
  <si>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</si>
  <si>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</si>
  <si>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</si>
  <si>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</si>
  <si>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</si>
  <si>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</si>
  <si>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</si>
  <si>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03 AUGUST 2022</t>
  </si>
  <si>
    <t xml:space="preserve">be sold at any place in South Africa is 2 431.00 cents </t>
  </si>
  <si>
    <t>The Minister of Mineral Resources and Energy has under Section 2(1)(c) of the Petroleum Products Act, 1977 (Act No.120 of 1977) made the Regulations set out in the Schedule. This substitutes the Schedule that was promulgated on 05 July 2022.</t>
  </si>
  <si>
    <t>The maximum retail price for Liquefied Petroleum Gas supplied to residential customers for the period 03 August 2022 to 06 September 2022.</t>
  </si>
  <si>
    <t>In these regulations "the Regulations" mean the regulations published by Government Notice on 02 August 2022.</t>
  </si>
  <si>
    <t xml:space="preserve">Substitution of Regulation that was promulgated on 05 July 2022 in the Government Gazette </t>
  </si>
  <si>
    <t>These Regulations will come into operation at 00h01 on 03 August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</si>
</sst>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08">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5" xfId="0" applyFont="1" applyBorder="1" applyAlignment="1">
      <alignment horizontal="center"/>
    </xf>
    <xf numFmtId="165" fontId="9" fillId="0" borderId="0" xfId="0" applyFont="1" applyBorder="1" applyAlignment="1">
      <alignment horizontal="center"/>
    </xf>
    <xf numFmtId="165" fontId="14" fillId="0" borderId="25"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6"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7"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8"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6"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5" xfId="0" applyFont="1" applyBorder="1" applyProtection="1"/>
    <xf numFmtId="165" fontId="10" fillId="0" borderId="25" xfId="0" applyFont="1" applyBorder="1" applyAlignment="1" applyProtection="1">
      <alignment horizontal="left" vertical="center"/>
    </xf>
    <xf numFmtId="165" fontId="10" fillId="0" borderId="25" xfId="0" applyFont="1" applyBorder="1" applyAlignment="1" applyProtection="1">
      <alignment horizontal="center" vertical="center"/>
    </xf>
    <xf numFmtId="165" fontId="9" fillId="0" borderId="25" xfId="0" applyFont="1" applyBorder="1" applyAlignment="1" applyProtection="1">
      <alignment horizontal="center"/>
    </xf>
    <xf numFmtId="165" fontId="14" fillId="0" borderId="25" xfId="0" applyFont="1" applyBorder="1" applyAlignment="1" applyProtection="1">
      <alignment horizontal="center"/>
    </xf>
    <xf numFmtId="165" fontId="14" fillId="0" borderId="30" xfId="0" applyFont="1" applyBorder="1" applyAlignment="1" applyProtection="1">
      <alignment horizontal="center"/>
    </xf>
    <xf numFmtId="165" fontId="9" fillId="0" borderId="25"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2" xfId="0" applyNumberFormat="1" applyFont="1" applyBorder="1" applyAlignment="1" applyProtection="1">
      <alignment horizontal="center"/>
    </xf>
    <xf numFmtId="165" fontId="18" fillId="0" borderId="33" xfId="0" applyNumberFormat="1" applyFont="1" applyBorder="1" applyAlignment="1" applyProtection="1">
      <alignment horizontal="center"/>
    </xf>
    <xf numFmtId="165" fontId="19" fillId="0" borderId="33" xfId="0" applyFont="1" applyBorder="1" applyProtection="1"/>
    <xf numFmtId="2" fontId="18" fillId="0" borderId="34" xfId="0" applyNumberFormat="1" applyFont="1" applyFill="1" applyBorder="1" applyAlignment="1" applyProtection="1">
      <alignment horizontal="right"/>
    </xf>
    <xf numFmtId="2" fontId="18" fillId="0" borderId="33" xfId="0" applyNumberFormat="1" applyFont="1" applyBorder="1" applyAlignment="1" applyProtection="1">
      <alignment horizontal="right"/>
    </xf>
    <xf numFmtId="2" fontId="18" fillId="2" borderId="33" xfId="0" applyNumberFormat="1" applyFont="1" applyFill="1" applyBorder="1" applyAlignment="1" applyProtection="1">
      <alignment horizontal="center"/>
    </xf>
    <xf numFmtId="2" fontId="18" fillId="2" borderId="35" xfId="0" applyNumberFormat="1" applyFont="1" applyFill="1" applyBorder="1" applyAlignment="1" applyProtection="1">
      <alignment horizontal="center"/>
    </xf>
    <xf numFmtId="2" fontId="18" fillId="2" borderId="36" xfId="0" applyNumberFormat="1" applyFont="1" applyFill="1" applyBorder="1" applyAlignment="1" applyProtection="1">
      <alignment horizontal="center"/>
    </xf>
    <xf numFmtId="2" fontId="18" fillId="2" borderId="33" xfId="0" applyNumberFormat="1" applyFont="1" applyFill="1" applyBorder="1" applyAlignment="1" applyProtection="1">
      <alignment horizontal="right"/>
    </xf>
    <xf numFmtId="2" fontId="18" fillId="2" borderId="34" xfId="0" applyNumberFormat="1" applyFont="1" applyFill="1" applyBorder="1" applyAlignment="1" applyProtection="1">
      <alignment horizontal="right"/>
    </xf>
    <xf numFmtId="2" fontId="18" fillId="0" borderId="33" xfId="0" applyNumberFormat="1" applyFont="1" applyFill="1" applyBorder="1" applyAlignment="1" applyProtection="1">
      <alignment horizontal="right"/>
    </xf>
    <xf numFmtId="2" fontId="18" fillId="0" borderId="37" xfId="0" applyNumberFormat="1" applyFont="1" applyFill="1" applyBorder="1" applyAlignment="1" applyProtection="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39" fontId="5" fillId="0" borderId="7" xfId="0" applyNumberFormat="1" applyFont="1" applyFill="1" applyBorder="1" applyAlignment="1" applyProtection="1">
      <alignment horizontal="center"/>
      <protection locked="0"/>
    </xf>
    <xf numFmtId="172" fontId="5" fillId="0" borderId="0" xfId="0" applyNumberFormat="1" applyFont="1" applyFill="1" applyBorder="1" applyAlignment="1" applyProtection="1">
      <alignment horizontal="right"/>
    </xf>
    <xf numFmtId="172" fontId="5" fillId="0" borderId="7" xfId="0" applyNumberFormat="1" applyFont="1" applyFill="1" applyBorder="1" applyAlignment="1" applyProtection="1">
      <alignment horizontal="right"/>
    </xf>
    <xf numFmtId="165" fontId="5" fillId="0" borderId="9" xfId="0" applyFont="1" applyFill="1" applyBorder="1" applyAlignment="1" applyProtection="1">
      <alignment horizontal="center"/>
    </xf>
    <xf numFmtId="171" fontId="5" fillId="0" borderId="7" xfId="0" applyNumberFormat="1" applyFont="1" applyBorder="1" applyAlignment="1">
      <alignment horizontal="center"/>
    </xf>
    <xf numFmtId="171" fontId="5" fillId="0" borderId="0" xfId="0" applyNumberFormat="1" applyFont="1" applyAlignment="1">
      <alignment horizontal="center"/>
    </xf>
    <xf numFmtId="165" fontId="6" fillId="0" borderId="0" xfId="0" applyFont="1" applyAlignment="1">
      <alignment horizontal="center"/>
    </xf>
    <xf numFmtId="167" fontId="6" fillId="0" borderId="8" xfId="0" applyNumberFormat="1" applyFont="1" applyBorder="1" applyAlignment="1">
      <alignment horizontal="center"/>
    </xf>
    <xf numFmtId="165" fontId="7" fillId="0" borderId="0" xfId="0" quotePrefix="1" applyNumberFormat="1" applyFont="1" applyFill="1" applyBorder="1" applyAlignment="1" applyProtection="1">
      <alignment horizontal="center"/>
    </xf>
    <xf numFmtId="37" fontId="5" fillId="0" borderId="26" xfId="0" applyNumberFormat="1" applyFont="1" applyFill="1" applyBorder="1" applyAlignment="1" applyProtection="1">
      <alignment horizontal="center"/>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6" xfId="0" applyFont="1" applyBorder="1" applyAlignment="1"/>
    <xf numFmtId="165" fontId="5" fillId="0" borderId="38"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39" xfId="0" applyFont="1" applyBorder="1" applyAlignment="1"/>
    <xf numFmtId="165" fontId="0" fillId="0" borderId="8" xfId="0" applyBorder="1" applyAlignment="1"/>
    <xf numFmtId="165" fontId="0" fillId="0" borderId="40" xfId="0" applyBorder="1" applyAlignment="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5" xfId="0" applyFont="1" applyBorder="1" applyAlignment="1" applyProtection="1">
      <alignment horizontal="center" vertical="center"/>
    </xf>
    <xf numFmtId="165" fontId="10" fillId="0" borderId="30" xfId="0" applyFont="1" applyBorder="1" applyAlignment="1" applyProtection="1">
      <alignment vertical="center"/>
    </xf>
    <xf numFmtId="165" fontId="10" fillId="0" borderId="7" xfId="0" applyFont="1" applyBorder="1" applyAlignment="1" applyProtection="1">
      <alignment vertical="center"/>
    </xf>
    <xf numFmtId="165" fontId="10" fillId="0" borderId="43" xfId="0" applyFont="1" applyBorder="1" applyAlignment="1" applyProtection="1">
      <alignment vertical="center"/>
    </xf>
    <xf numFmtId="165" fontId="10" fillId="0" borderId="25" xfId="0" applyFont="1" applyBorder="1" applyAlignment="1" applyProtection="1">
      <alignment horizontal="left" vertical="center"/>
    </xf>
    <xf numFmtId="165" fontId="10" fillId="0" borderId="0" xfId="0" applyFont="1" applyBorder="1" applyAlignment="1" applyProtection="1">
      <alignment horizontal="left" wrapText="1"/>
      <protection locked="0"/>
    </xf>
    <xf numFmtId="165" fontId="10" fillId="0" borderId="0" xfId="0" applyFont="1" applyAlignment="1" applyProtection="1">
      <alignment horizontal="center"/>
      <protection locked="0"/>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zoomScaleNormal="100" zoomScaleSheetLayoutView="100" workbookViewId="0">
      <selection activeCell="I9" sqref="I9"/>
    </sheetView>
  </sheetViews>
  <sheetFormatPr defaultColWidth="6.625" defaultRowHeight="12.75" x14ac:dyDescent="0.2"/>
  <cols>
    <col min="1" max="1" width="6.75" style="173" customWidth="1"/>
    <col min="2" max="2" width="10.25" style="173" bestFit="1" customWidth="1"/>
    <col min="3" max="3" width="8" style="173" customWidth="1"/>
    <col min="4" max="4" width="16.75" style="173" bestFit="1" customWidth="1"/>
    <col min="5" max="5" width="12.125" style="173" customWidth="1"/>
    <col min="6" max="6" width="15" style="173" customWidth="1"/>
    <col min="7" max="7" width="10.75" style="173" customWidth="1"/>
    <col min="8" max="8" width="12.375" style="173" customWidth="1"/>
    <col min="9" max="9" width="8.75" style="226" customWidth="1"/>
    <col min="10" max="10" width="7.375" style="97" customWidth="1"/>
    <col min="11" max="11" width="9.75" style="182" customWidth="1"/>
    <col min="12" max="12" width="17.125" style="97" customWidth="1"/>
    <col min="13" max="13" width="9.625" style="97" bestFit="1" customWidth="1"/>
    <col min="14" max="16" width="6.625" style="152"/>
    <col min="17" max="20" width="6.625" style="174"/>
    <col min="21" max="16384" width="6.625" style="152"/>
  </cols>
  <sheetData>
    <row r="1" spans="1:20" x14ac:dyDescent="0.2">
      <c r="A1" s="361" t="s">
        <v>161</v>
      </c>
      <c r="B1" s="362"/>
      <c r="C1" s="362"/>
      <c r="D1" s="362"/>
      <c r="E1" s="362"/>
      <c r="F1" s="362"/>
      <c r="G1" s="362"/>
      <c r="H1" s="363"/>
      <c r="I1" s="152"/>
      <c r="J1" s="182"/>
      <c r="K1" s="153"/>
      <c r="L1" s="182"/>
      <c r="M1" s="182"/>
      <c r="P1" s="174"/>
      <c r="T1" s="152"/>
    </row>
    <row r="2" spans="1:20" x14ac:dyDescent="0.2">
      <c r="A2" s="170"/>
      <c r="B2" s="182"/>
      <c r="C2" s="182"/>
      <c r="D2" s="155"/>
      <c r="E2" s="155"/>
      <c r="F2" s="155"/>
      <c r="G2" s="185"/>
      <c r="H2" s="183"/>
      <c r="I2" s="152"/>
      <c r="J2" s="182"/>
      <c r="K2" s="153"/>
      <c r="L2" s="182"/>
      <c r="M2" s="182"/>
      <c r="P2" s="174"/>
      <c r="T2" s="152"/>
    </row>
    <row r="3" spans="1:20" x14ac:dyDescent="0.2">
      <c r="A3" s="170"/>
      <c r="B3" s="182"/>
      <c r="C3" s="182"/>
      <c r="D3" s="182"/>
      <c r="E3" s="311"/>
      <c r="F3" s="331" t="s">
        <v>191</v>
      </c>
      <c r="G3" s="181"/>
      <c r="H3" s="183"/>
      <c r="I3" s="152"/>
      <c r="J3" s="182"/>
      <c r="K3" s="153"/>
      <c r="L3" s="182"/>
      <c r="M3" s="182"/>
      <c r="P3" s="174"/>
      <c r="T3" s="152"/>
    </row>
    <row r="4" spans="1:20" ht="13.5" thickBot="1" x14ac:dyDescent="0.25">
      <c r="A4" s="170"/>
      <c r="B4" s="182"/>
      <c r="C4" s="182"/>
      <c r="D4" s="182"/>
      <c r="E4" s="182"/>
      <c r="F4" s="182"/>
      <c r="G4" s="232" t="s">
        <v>162</v>
      </c>
      <c r="H4" s="183"/>
      <c r="I4" s="152"/>
      <c r="J4" s="182"/>
      <c r="K4" s="153"/>
      <c r="L4" s="182"/>
      <c r="M4" s="182"/>
      <c r="P4" s="174"/>
      <c r="T4" s="152"/>
    </row>
    <row r="5" spans="1:20" x14ac:dyDescent="0.2">
      <c r="A5" s="15"/>
      <c r="B5" s="168"/>
      <c r="C5" s="168"/>
      <c r="D5" s="168"/>
      <c r="E5" s="168"/>
      <c r="F5" s="168"/>
      <c r="G5" s="168"/>
      <c r="H5" s="187"/>
      <c r="I5" s="152"/>
      <c r="J5" s="182"/>
      <c r="K5" s="153"/>
      <c r="L5" s="263" t="s">
        <v>9</v>
      </c>
      <c r="M5" s="263"/>
      <c r="P5" s="174"/>
      <c r="T5" s="152"/>
    </row>
    <row r="6" spans="1:20" x14ac:dyDescent="0.2">
      <c r="A6" s="3" t="s">
        <v>2</v>
      </c>
      <c r="B6" s="4" t="s">
        <v>3</v>
      </c>
      <c r="C6" s="4" t="s">
        <v>4</v>
      </c>
      <c r="D6" s="4" t="s">
        <v>13</v>
      </c>
      <c r="E6" s="4" t="s">
        <v>165</v>
      </c>
      <c r="F6" s="4" t="s">
        <v>165</v>
      </c>
      <c r="G6" s="27"/>
      <c r="H6" s="88" t="s">
        <v>9</v>
      </c>
      <c r="I6" s="152"/>
      <c r="J6" s="182"/>
      <c r="K6" s="153"/>
      <c r="L6" s="264" t="s">
        <v>163</v>
      </c>
      <c r="M6" s="264"/>
      <c r="P6" s="174"/>
      <c r="T6" s="152"/>
    </row>
    <row r="7" spans="1:20" x14ac:dyDescent="0.2">
      <c r="A7" s="3" t="s">
        <v>10</v>
      </c>
      <c r="B7" s="4" t="s">
        <v>164</v>
      </c>
      <c r="C7" s="4" t="s">
        <v>12</v>
      </c>
      <c r="D7" s="4" t="s">
        <v>17</v>
      </c>
      <c r="E7" s="4" t="s">
        <v>168</v>
      </c>
      <c r="F7" s="165" t="s">
        <v>166</v>
      </c>
      <c r="G7" s="165"/>
      <c r="H7" s="88" t="s">
        <v>163</v>
      </c>
      <c r="I7" s="152"/>
      <c r="J7" s="182"/>
      <c r="K7" s="153"/>
      <c r="L7" s="264" t="s">
        <v>22</v>
      </c>
      <c r="M7" s="264" t="s">
        <v>180</v>
      </c>
      <c r="P7" s="174"/>
      <c r="T7" s="152"/>
    </row>
    <row r="8" spans="1:20" x14ac:dyDescent="0.2">
      <c r="A8" s="170"/>
      <c r="B8" s="4"/>
      <c r="C8" s="165"/>
      <c r="D8" s="4"/>
      <c r="E8" s="230">
        <v>0.15</v>
      </c>
      <c r="F8" s="230">
        <v>0.15</v>
      </c>
      <c r="G8" s="4" t="s">
        <v>19</v>
      </c>
      <c r="H8" s="88" t="s">
        <v>22</v>
      </c>
      <c r="I8" s="152" t="s">
        <v>183</v>
      </c>
      <c r="J8" s="182" t="s">
        <v>184</v>
      </c>
      <c r="K8" s="153" t="s">
        <v>185</v>
      </c>
      <c r="L8" s="275">
        <v>44202</v>
      </c>
      <c r="M8" s="264" t="s">
        <v>181</v>
      </c>
      <c r="P8" s="174"/>
      <c r="T8" s="152"/>
    </row>
    <row r="9" spans="1:20" x14ac:dyDescent="0.2">
      <c r="A9" s="188"/>
      <c r="B9" s="189"/>
      <c r="C9" s="189"/>
      <c r="D9" s="189"/>
      <c r="E9" s="155"/>
      <c r="F9" s="189"/>
      <c r="G9" s="189"/>
      <c r="H9" s="183"/>
      <c r="I9" s="152"/>
      <c r="J9" s="182"/>
      <c r="K9" s="153"/>
      <c r="L9" s="265"/>
      <c r="M9" s="265"/>
      <c r="P9" s="174"/>
      <c r="T9" s="152"/>
    </row>
    <row r="10" spans="1:20" x14ac:dyDescent="0.2">
      <c r="A10" s="5" t="s">
        <v>25</v>
      </c>
      <c r="B10" s="234">
        <f>E81</f>
        <v>2454.982</v>
      </c>
      <c r="C10" s="236">
        <f t="shared" ref="C10:C26" si="0">K10</f>
        <v>48.825228925559955</v>
      </c>
      <c r="D10" s="236">
        <f>ROUND(SUM($B$10,C10),3)</f>
        <v>2503.8069999999998</v>
      </c>
      <c r="E10" s="236">
        <f>ROUND(D10+(D10*$E$8),3)</f>
        <v>2879.3780000000002</v>
      </c>
      <c r="F10" s="236">
        <f>ROUND(E10+(E10*$F$8),3)</f>
        <v>3311.2849999999999</v>
      </c>
      <c r="G10" s="236">
        <f>ROUND(F10,0)</f>
        <v>3311</v>
      </c>
      <c r="H10" s="319">
        <f>G10</f>
        <v>3311</v>
      </c>
      <c r="I10" s="316">
        <v>47.587942422573057</v>
      </c>
      <c r="J10" s="97">
        <f>I10*2.6%</f>
        <v>1.2372865029868996</v>
      </c>
      <c r="K10" s="314">
        <f>I10+J10</f>
        <v>48.825228925559955</v>
      </c>
      <c r="L10" s="276">
        <v>1939</v>
      </c>
      <c r="M10" s="266">
        <f>H10-L10</f>
        <v>1372</v>
      </c>
      <c r="P10" s="174"/>
      <c r="T10" s="152"/>
    </row>
    <row r="11" spans="1:20" x14ac:dyDescent="0.2">
      <c r="A11" s="3" t="s">
        <v>26</v>
      </c>
      <c r="B11" s="165"/>
      <c r="C11" s="352">
        <f t="shared" si="0"/>
        <v>59.479441056406827</v>
      </c>
      <c r="D11" s="237">
        <f t="shared" ref="D11:D26" si="1">ROUND(SUM($B$10,C11),3)</f>
        <v>2514.4609999999998</v>
      </c>
      <c r="E11" s="237">
        <f t="shared" ref="E11:E26" si="2">ROUND(D11+(D11*$E$8),3)</f>
        <v>2891.63</v>
      </c>
      <c r="F11" s="237">
        <f t="shared" ref="F11:F25" si="3">ROUND(E11+(E11*$F$8),3)</f>
        <v>3325.375</v>
      </c>
      <c r="G11" s="237">
        <f t="shared" ref="G11:G26" si="4">ROUND(F11,0)</f>
        <v>3325</v>
      </c>
      <c r="H11" s="320">
        <f t="shared" ref="H11:H26" si="5">IF(G11-L11=$H$10-$L$10,G11,IF(G11-L11&lt;$G$10-$L$10,G11+0,IF(G11-L11&gt;$G$10-$L$10,G11-0,FALSE)))</f>
        <v>3325</v>
      </c>
      <c r="I11" s="316">
        <v>57.972164772326344</v>
      </c>
      <c r="J11" s="97">
        <f t="shared" ref="J11:J26" si="6">I11*2.6%</f>
        <v>1.5072762840804852</v>
      </c>
      <c r="K11" s="314">
        <f t="shared" ref="K11:K26" si="7">I11+J11</f>
        <v>59.479441056406827</v>
      </c>
      <c r="L11" s="277">
        <v>1950</v>
      </c>
      <c r="M11" s="267">
        <f t="shared" ref="M11:M69" si="8">H11-L11</f>
        <v>1375</v>
      </c>
      <c r="P11" s="174"/>
      <c r="T11" s="152"/>
    </row>
    <row r="12" spans="1:20" x14ac:dyDescent="0.2">
      <c r="A12" s="3" t="s">
        <v>27</v>
      </c>
      <c r="B12" s="165"/>
      <c r="C12" s="352">
        <f t="shared" si="0"/>
        <v>67.41091008714838</v>
      </c>
      <c r="D12" s="237">
        <f t="shared" si="1"/>
        <v>2522.393</v>
      </c>
      <c r="E12" s="237">
        <f t="shared" si="2"/>
        <v>2900.752</v>
      </c>
      <c r="F12" s="237">
        <f t="shared" si="3"/>
        <v>3335.8649999999998</v>
      </c>
      <c r="G12" s="237">
        <f t="shared" si="4"/>
        <v>3336</v>
      </c>
      <c r="H12" s="320">
        <f t="shared" si="5"/>
        <v>3336</v>
      </c>
      <c r="I12" s="316">
        <v>65.702641410476005</v>
      </c>
      <c r="J12" s="97">
        <f t="shared" si="6"/>
        <v>1.7082686766723763</v>
      </c>
      <c r="K12" s="314">
        <f t="shared" si="7"/>
        <v>67.41091008714838</v>
      </c>
      <c r="L12" s="277">
        <v>1958</v>
      </c>
      <c r="M12" s="267">
        <f t="shared" si="8"/>
        <v>1378</v>
      </c>
      <c r="P12" s="174"/>
      <c r="T12" s="152"/>
    </row>
    <row r="13" spans="1:20" x14ac:dyDescent="0.2">
      <c r="A13" s="3" t="s">
        <v>28</v>
      </c>
      <c r="B13" s="165"/>
      <c r="C13" s="352">
        <f t="shared" si="0"/>
        <v>81.129852374152421</v>
      </c>
      <c r="D13" s="237">
        <f t="shared" si="1"/>
        <v>2536.1120000000001</v>
      </c>
      <c r="E13" s="237">
        <f t="shared" si="2"/>
        <v>2916.529</v>
      </c>
      <c r="F13" s="237">
        <f t="shared" si="3"/>
        <v>3354.0079999999998</v>
      </c>
      <c r="G13" s="237">
        <f t="shared" si="4"/>
        <v>3354</v>
      </c>
      <c r="H13" s="320">
        <f t="shared" si="5"/>
        <v>3354</v>
      </c>
      <c r="I13" s="316">
        <v>79.073930189232385</v>
      </c>
      <c r="J13" s="97">
        <f t="shared" si="6"/>
        <v>2.0559221849200422</v>
      </c>
      <c r="K13" s="314">
        <f t="shared" si="7"/>
        <v>81.129852374152421</v>
      </c>
      <c r="L13" s="277">
        <v>1972</v>
      </c>
      <c r="M13" s="267">
        <f t="shared" si="8"/>
        <v>1382</v>
      </c>
      <c r="P13" s="174"/>
      <c r="T13" s="152"/>
    </row>
    <row r="14" spans="1:20" x14ac:dyDescent="0.2">
      <c r="A14" s="3" t="s">
        <v>29</v>
      </c>
      <c r="B14" s="165"/>
      <c r="C14" s="352">
        <f t="shared" si="0"/>
        <v>99.689226839121474</v>
      </c>
      <c r="D14" s="237">
        <f t="shared" si="1"/>
        <v>2554.6709999999998</v>
      </c>
      <c r="E14" s="237">
        <f t="shared" si="2"/>
        <v>2937.8719999999998</v>
      </c>
      <c r="F14" s="237">
        <f t="shared" si="3"/>
        <v>3378.5529999999999</v>
      </c>
      <c r="G14" s="237">
        <f t="shared" si="4"/>
        <v>3379</v>
      </c>
      <c r="H14" s="320">
        <f t="shared" si="5"/>
        <v>3379</v>
      </c>
      <c r="I14" s="316">
        <v>97.162989121950758</v>
      </c>
      <c r="J14" s="97">
        <f t="shared" si="6"/>
        <v>2.5262377171707198</v>
      </c>
      <c r="K14" s="314">
        <f t="shared" si="7"/>
        <v>99.689226839121474</v>
      </c>
      <c r="L14" s="277">
        <v>1990</v>
      </c>
      <c r="M14" s="267">
        <f t="shared" si="8"/>
        <v>1389</v>
      </c>
      <c r="P14" s="174"/>
      <c r="T14" s="152"/>
    </row>
    <row r="15" spans="1:20" x14ac:dyDescent="0.2">
      <c r="A15" s="3" t="s">
        <v>30</v>
      </c>
      <c r="B15" s="165"/>
      <c r="C15" s="352">
        <f t="shared" si="0"/>
        <v>124.64112858259864</v>
      </c>
      <c r="D15" s="237">
        <f t="shared" si="1"/>
        <v>2579.623</v>
      </c>
      <c r="E15" s="237">
        <f t="shared" si="2"/>
        <v>2966.5659999999998</v>
      </c>
      <c r="F15" s="237">
        <f t="shared" si="3"/>
        <v>3411.5509999999999</v>
      </c>
      <c r="G15" s="237">
        <f t="shared" si="4"/>
        <v>3412</v>
      </c>
      <c r="H15" s="320">
        <f t="shared" si="5"/>
        <v>3412</v>
      </c>
      <c r="I15" s="316">
        <v>121.48258146452109</v>
      </c>
      <c r="J15" s="97">
        <f t="shared" si="6"/>
        <v>3.1585471180775486</v>
      </c>
      <c r="K15" s="314">
        <f t="shared" si="7"/>
        <v>124.64112858259864</v>
      </c>
      <c r="L15" s="277">
        <v>2015</v>
      </c>
      <c r="M15" s="267">
        <f t="shared" si="8"/>
        <v>1397</v>
      </c>
      <c r="P15" s="174"/>
      <c r="T15" s="152"/>
    </row>
    <row r="16" spans="1:20" x14ac:dyDescent="0.2">
      <c r="A16" s="3" t="s">
        <v>31</v>
      </c>
      <c r="B16" s="165"/>
      <c r="C16" s="352">
        <f t="shared" si="0"/>
        <v>145.56810574331143</v>
      </c>
      <c r="D16" s="237">
        <f t="shared" si="1"/>
        <v>2600.5500000000002</v>
      </c>
      <c r="E16" s="237">
        <f t="shared" si="2"/>
        <v>2990.6329999999998</v>
      </c>
      <c r="F16" s="237">
        <f t="shared" si="3"/>
        <v>3439.2280000000001</v>
      </c>
      <c r="G16" s="237">
        <f t="shared" si="4"/>
        <v>3439</v>
      </c>
      <c r="H16" s="320">
        <f t="shared" si="5"/>
        <v>3439</v>
      </c>
      <c r="I16" s="316">
        <v>141.87924536385131</v>
      </c>
      <c r="J16" s="97">
        <f t="shared" si="6"/>
        <v>3.6888603794601345</v>
      </c>
      <c r="K16" s="314">
        <f t="shared" si="7"/>
        <v>145.56810574331143</v>
      </c>
      <c r="L16" s="277">
        <v>2036</v>
      </c>
      <c r="M16" s="267">
        <f t="shared" si="8"/>
        <v>1403</v>
      </c>
      <c r="P16" s="174"/>
      <c r="T16" s="152"/>
    </row>
    <row r="17" spans="1:51" x14ac:dyDescent="0.2">
      <c r="A17" s="3" t="s">
        <v>32</v>
      </c>
      <c r="B17" s="165"/>
      <c r="C17" s="352">
        <f t="shared" si="0"/>
        <v>189.32929556964169</v>
      </c>
      <c r="D17" s="237">
        <f t="shared" si="1"/>
        <v>2644.3110000000001</v>
      </c>
      <c r="E17" s="237">
        <f t="shared" si="2"/>
        <v>3040.9580000000001</v>
      </c>
      <c r="F17" s="237">
        <f t="shared" si="3"/>
        <v>3497.1019999999999</v>
      </c>
      <c r="G17" s="237">
        <f t="shared" si="4"/>
        <v>3497</v>
      </c>
      <c r="H17" s="320">
        <f t="shared" si="5"/>
        <v>3497</v>
      </c>
      <c r="I17" s="316">
        <v>184.53147716339345</v>
      </c>
      <c r="J17" s="97">
        <f t="shared" si="6"/>
        <v>4.7978184062482301</v>
      </c>
      <c r="K17" s="314">
        <f t="shared" si="7"/>
        <v>189.32929556964169</v>
      </c>
      <c r="L17" s="277">
        <v>2079</v>
      </c>
      <c r="M17" s="267">
        <f t="shared" si="8"/>
        <v>1418</v>
      </c>
      <c r="P17" s="174"/>
      <c r="T17" s="152"/>
    </row>
    <row r="18" spans="1:51" x14ac:dyDescent="0.2">
      <c r="A18" s="3" t="s">
        <v>33</v>
      </c>
      <c r="B18" s="165"/>
      <c r="C18" s="352">
        <f t="shared" si="0"/>
        <v>229.47331461080796</v>
      </c>
      <c r="D18" s="237">
        <f t="shared" si="1"/>
        <v>2684.4549999999999</v>
      </c>
      <c r="E18" s="237">
        <f t="shared" si="2"/>
        <v>3087.123</v>
      </c>
      <c r="F18" s="237">
        <f t="shared" si="3"/>
        <v>3550.1909999999998</v>
      </c>
      <c r="G18" s="237">
        <f t="shared" si="4"/>
        <v>3550</v>
      </c>
      <c r="H18" s="320">
        <f t="shared" si="5"/>
        <v>3550</v>
      </c>
      <c r="I18" s="316">
        <v>223.65820137505648</v>
      </c>
      <c r="J18" s="97">
        <f t="shared" si="6"/>
        <v>5.8151132357514692</v>
      </c>
      <c r="K18" s="314">
        <f t="shared" si="7"/>
        <v>229.47331461080796</v>
      </c>
      <c r="L18" s="277">
        <v>2119</v>
      </c>
      <c r="M18" s="267">
        <f t="shared" si="8"/>
        <v>1431</v>
      </c>
      <c r="P18" s="174"/>
      <c r="T18" s="152"/>
    </row>
    <row r="19" spans="1:51" x14ac:dyDescent="0.2">
      <c r="A19" s="3" t="s">
        <v>34</v>
      </c>
      <c r="B19" s="165"/>
      <c r="C19" s="352">
        <f t="shared" si="0"/>
        <v>265.55294902428074</v>
      </c>
      <c r="D19" s="237">
        <f t="shared" si="1"/>
        <v>2720.5349999999999</v>
      </c>
      <c r="E19" s="237">
        <f t="shared" si="2"/>
        <v>3128.6149999999998</v>
      </c>
      <c r="F19" s="237">
        <f t="shared" si="3"/>
        <v>3597.9070000000002</v>
      </c>
      <c r="G19" s="237">
        <f t="shared" si="4"/>
        <v>3598</v>
      </c>
      <c r="H19" s="320">
        <f t="shared" si="5"/>
        <v>3598</v>
      </c>
      <c r="I19" s="316">
        <v>258.82353706070245</v>
      </c>
      <c r="J19" s="97">
        <f t="shared" si="6"/>
        <v>6.7294119635782641</v>
      </c>
      <c r="K19" s="314">
        <f t="shared" si="7"/>
        <v>265.55294902428074</v>
      </c>
      <c r="L19" s="277">
        <v>2155</v>
      </c>
      <c r="M19" s="267">
        <f t="shared" si="8"/>
        <v>1443</v>
      </c>
      <c r="P19" s="174"/>
      <c r="T19" s="152"/>
    </row>
    <row r="20" spans="1:51" x14ac:dyDescent="0.2">
      <c r="A20" s="3" t="s">
        <v>35</v>
      </c>
      <c r="B20" s="165"/>
      <c r="C20" s="352">
        <f t="shared" si="0"/>
        <v>301.63258343775345</v>
      </c>
      <c r="D20" s="237">
        <f t="shared" si="1"/>
        <v>2756.6149999999998</v>
      </c>
      <c r="E20" s="237">
        <f>ROUND(D20+(D20*$E$8),3)</f>
        <v>3170.107</v>
      </c>
      <c r="F20" s="237">
        <f t="shared" si="3"/>
        <v>3645.623</v>
      </c>
      <c r="G20" s="237">
        <f t="shared" si="4"/>
        <v>3646</v>
      </c>
      <c r="H20" s="320">
        <f t="shared" si="5"/>
        <v>3646</v>
      </c>
      <c r="I20" s="316">
        <v>293.98887274634842</v>
      </c>
      <c r="J20" s="97">
        <f t="shared" si="6"/>
        <v>7.6437106914050599</v>
      </c>
      <c r="K20" s="314">
        <f t="shared" si="7"/>
        <v>301.63258343775345</v>
      </c>
      <c r="L20" s="277">
        <v>2191</v>
      </c>
      <c r="M20" s="267">
        <f t="shared" si="8"/>
        <v>1455</v>
      </c>
      <c r="P20" s="174"/>
      <c r="T20" s="152"/>
    </row>
    <row r="21" spans="1:51" x14ac:dyDescent="0.2">
      <c r="A21" s="3" t="s">
        <v>36</v>
      </c>
      <c r="B21" s="165"/>
      <c r="C21" s="352">
        <f t="shared" si="0"/>
        <v>435.71781610670769</v>
      </c>
      <c r="D21" s="237">
        <f t="shared" si="1"/>
        <v>2890.7</v>
      </c>
      <c r="E21" s="237">
        <f t="shared" si="2"/>
        <v>3324.3049999999998</v>
      </c>
      <c r="F21" s="237">
        <f t="shared" si="3"/>
        <v>3822.951</v>
      </c>
      <c r="G21" s="237">
        <f t="shared" si="4"/>
        <v>3823</v>
      </c>
      <c r="H21" s="320">
        <f t="shared" si="5"/>
        <v>3823</v>
      </c>
      <c r="I21" s="316">
        <v>424.67623402213223</v>
      </c>
      <c r="J21" s="97">
        <f t="shared" si="6"/>
        <v>11.041582084575438</v>
      </c>
      <c r="K21" s="314">
        <f t="shared" si="7"/>
        <v>435.71781610670769</v>
      </c>
      <c r="L21" s="277">
        <v>2325</v>
      </c>
      <c r="M21" s="267">
        <f t="shared" si="8"/>
        <v>1498</v>
      </c>
      <c r="P21" s="174"/>
      <c r="T21" s="152"/>
    </row>
    <row r="22" spans="1:51" x14ac:dyDescent="0.2">
      <c r="A22" s="3" t="s">
        <v>37</v>
      </c>
      <c r="B22" s="165"/>
      <c r="C22" s="352">
        <f t="shared" si="0"/>
        <v>281.28435360266695</v>
      </c>
      <c r="D22" s="237">
        <f t="shared" si="1"/>
        <v>2736.2660000000001</v>
      </c>
      <c r="E22" s="237">
        <f t="shared" si="2"/>
        <v>3146.7060000000001</v>
      </c>
      <c r="F22" s="237">
        <f t="shared" si="3"/>
        <v>3618.712</v>
      </c>
      <c r="G22" s="237">
        <f t="shared" si="4"/>
        <v>3619</v>
      </c>
      <c r="H22" s="320">
        <f t="shared" si="5"/>
        <v>3619</v>
      </c>
      <c r="I22" s="316">
        <v>274.15629006107889</v>
      </c>
      <c r="J22" s="97">
        <f t="shared" si="6"/>
        <v>7.1280635415880518</v>
      </c>
      <c r="K22" s="314">
        <f t="shared" si="7"/>
        <v>281.28435360266695</v>
      </c>
      <c r="L22" s="277">
        <v>2171</v>
      </c>
      <c r="M22" s="267">
        <f t="shared" si="8"/>
        <v>1448</v>
      </c>
      <c r="P22" s="174"/>
      <c r="T22" s="152"/>
    </row>
    <row r="23" spans="1:51" x14ac:dyDescent="0.2">
      <c r="A23" s="3" t="s">
        <v>38</v>
      </c>
      <c r="B23" s="165"/>
      <c r="C23" s="352">
        <f t="shared" si="0"/>
        <v>343.65753128720502</v>
      </c>
      <c r="D23" s="237">
        <f t="shared" si="1"/>
        <v>2798.64</v>
      </c>
      <c r="E23" s="237">
        <f t="shared" si="2"/>
        <v>3218.4360000000001</v>
      </c>
      <c r="F23" s="237">
        <f t="shared" si="3"/>
        <v>3701.201</v>
      </c>
      <c r="G23" s="237">
        <f t="shared" si="4"/>
        <v>3701</v>
      </c>
      <c r="H23" s="320">
        <f t="shared" si="5"/>
        <v>3701</v>
      </c>
      <c r="I23" s="316">
        <v>334.94886090370858</v>
      </c>
      <c r="J23" s="97">
        <f t="shared" si="6"/>
        <v>8.7086703834964236</v>
      </c>
      <c r="K23" s="314">
        <f t="shared" si="7"/>
        <v>343.65753128720502</v>
      </c>
      <c r="L23" s="277">
        <v>2233</v>
      </c>
      <c r="M23" s="267">
        <f t="shared" si="8"/>
        <v>1468</v>
      </c>
      <c r="P23" s="174"/>
      <c r="T23" s="152"/>
    </row>
    <row r="24" spans="1:51" x14ac:dyDescent="0.2">
      <c r="A24" s="3" t="s">
        <v>39</v>
      </c>
      <c r="B24" s="165"/>
      <c r="C24" s="352">
        <f t="shared" si="0"/>
        <v>334.81848122309498</v>
      </c>
      <c r="D24" s="237">
        <f t="shared" si="1"/>
        <v>2789.8</v>
      </c>
      <c r="E24" s="237">
        <f t="shared" si="2"/>
        <v>3208.27</v>
      </c>
      <c r="F24" s="237">
        <f t="shared" si="3"/>
        <v>3689.511</v>
      </c>
      <c r="G24" s="237">
        <f t="shared" si="4"/>
        <v>3690</v>
      </c>
      <c r="H24" s="320">
        <f t="shared" si="5"/>
        <v>3690</v>
      </c>
      <c r="I24" s="316">
        <v>326.33380236169103</v>
      </c>
      <c r="J24" s="97">
        <f t="shared" si="6"/>
        <v>8.4846788614039674</v>
      </c>
      <c r="K24" s="314">
        <f t="shared" si="7"/>
        <v>334.81848122309498</v>
      </c>
      <c r="L24" s="277">
        <v>2224</v>
      </c>
      <c r="M24" s="267">
        <f t="shared" si="8"/>
        <v>1466</v>
      </c>
      <c r="P24" s="174"/>
      <c r="T24" s="152"/>
    </row>
    <row r="25" spans="1:51" x14ac:dyDescent="0.2">
      <c r="A25" s="7" t="s">
        <v>69</v>
      </c>
      <c r="B25" s="165"/>
      <c r="C25" s="352">
        <f t="shared" si="0"/>
        <v>145.56810574331143</v>
      </c>
      <c r="D25" s="237">
        <f t="shared" si="1"/>
        <v>2600.5500000000002</v>
      </c>
      <c r="E25" s="237">
        <f t="shared" si="2"/>
        <v>2990.6329999999998</v>
      </c>
      <c r="F25" s="237">
        <f t="shared" si="3"/>
        <v>3439.2280000000001</v>
      </c>
      <c r="G25" s="237">
        <f t="shared" si="4"/>
        <v>3439</v>
      </c>
      <c r="H25" s="320">
        <f t="shared" si="5"/>
        <v>3439</v>
      </c>
      <c r="I25" s="316">
        <v>141.87924536385131</v>
      </c>
      <c r="J25" s="97">
        <f t="shared" si="6"/>
        <v>3.6888603794601345</v>
      </c>
      <c r="K25" s="314">
        <f t="shared" si="7"/>
        <v>145.56810574331143</v>
      </c>
      <c r="L25" s="277">
        <v>2036</v>
      </c>
      <c r="M25" s="267">
        <f t="shared" si="8"/>
        <v>1403</v>
      </c>
      <c r="P25" s="174"/>
      <c r="T25" s="152"/>
    </row>
    <row r="26" spans="1:51" x14ac:dyDescent="0.2">
      <c r="A26" s="7" t="s">
        <v>70</v>
      </c>
      <c r="B26" s="165"/>
      <c r="C26" s="352">
        <f t="shared" si="0"/>
        <v>334.81848122309498</v>
      </c>
      <c r="D26" s="237">
        <f t="shared" si="1"/>
        <v>2789.8</v>
      </c>
      <c r="E26" s="237">
        <f t="shared" si="2"/>
        <v>3208.27</v>
      </c>
      <c r="F26" s="237">
        <f>ROUND(E26+(E26*$F$8),3)</f>
        <v>3689.511</v>
      </c>
      <c r="G26" s="237">
        <f t="shared" si="4"/>
        <v>3690</v>
      </c>
      <c r="H26" s="320">
        <f t="shared" si="5"/>
        <v>3690</v>
      </c>
      <c r="I26" s="316">
        <v>326.33380236169103</v>
      </c>
      <c r="J26" s="97">
        <f t="shared" si="6"/>
        <v>8.4846788614039674</v>
      </c>
      <c r="K26" s="314">
        <f t="shared" si="7"/>
        <v>334.81848122309498</v>
      </c>
      <c r="L26" s="277">
        <v>2224</v>
      </c>
      <c r="M26" s="267">
        <f t="shared" si="8"/>
        <v>1466</v>
      </c>
      <c r="P26" s="174"/>
      <c r="T26" s="152"/>
    </row>
    <row r="27" spans="1:51" s="192" customFormat="1" x14ac:dyDescent="0.2">
      <c r="A27" s="193"/>
      <c r="B27" s="191"/>
      <c r="C27" s="185"/>
      <c r="D27" s="194"/>
      <c r="E27" s="64"/>
      <c r="F27" s="194"/>
      <c r="G27" s="194"/>
      <c r="H27" s="321"/>
      <c r="I27" s="316"/>
      <c r="J27" s="97"/>
      <c r="K27" s="315"/>
      <c r="L27" s="278"/>
      <c r="M27" s="268"/>
      <c r="N27" s="152"/>
      <c r="O27" s="152"/>
      <c r="P27" s="174"/>
      <c r="Q27" s="174"/>
      <c r="R27" s="174"/>
      <c r="S27" s="174"/>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row>
    <row r="28" spans="1:51" s="192" customFormat="1" x14ac:dyDescent="0.2">
      <c r="A28" s="195"/>
      <c r="B28" s="196"/>
      <c r="C28" s="197"/>
      <c r="D28" s="198"/>
      <c r="E28" s="60"/>
      <c r="F28" s="65"/>
      <c r="G28" s="65"/>
      <c r="H28" s="322"/>
      <c r="I28" s="316"/>
      <c r="J28" s="97"/>
      <c r="K28" s="315"/>
      <c r="L28" s="279"/>
      <c r="M28" s="269"/>
      <c r="N28" s="152"/>
      <c r="O28" s="152"/>
      <c r="P28" s="174"/>
      <c r="Q28" s="174"/>
      <c r="R28" s="174"/>
      <c r="S28" s="174"/>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row>
    <row r="29" spans="1:51" x14ac:dyDescent="0.2">
      <c r="A29" s="3" t="s">
        <v>40</v>
      </c>
      <c r="B29" s="235">
        <f>B10</f>
        <v>2454.982</v>
      </c>
      <c r="C29" s="236">
        <f t="shared" ref="C29:C37" si="9">K29</f>
        <v>83.247541452012115</v>
      </c>
      <c r="D29" s="237">
        <f t="shared" ref="D29:D37" si="10">ROUND(SUM($B$10,C29),3)</f>
        <v>2538.23</v>
      </c>
      <c r="E29" s="237">
        <f t="shared" ref="E29:E37" si="11">ROUND(D29+(D29*$E$8),3)</f>
        <v>2918.9650000000001</v>
      </c>
      <c r="F29" s="237">
        <f t="shared" ref="F29:F37" si="12">ROUND(E29+(E29*$F$8),3)</f>
        <v>3356.81</v>
      </c>
      <c r="G29" s="237">
        <f t="shared" ref="G29:G37" si="13">ROUND(F29,0)</f>
        <v>3357</v>
      </c>
      <c r="H29" s="320">
        <f t="shared" ref="H29:H37" si="14">IF(G29-L29=$H$10-$L$10,G29,IF(G29-L29&lt;$G$10-$L$10,G29+0,IF(G29-L29&gt;$G$10-$L$10,G29-0,FALSE)))</f>
        <v>3357</v>
      </c>
      <c r="I29" s="316">
        <v>81.137954631590759</v>
      </c>
      <c r="J29" s="97">
        <f t="shared" ref="J29:J37" si="15">I29*2.6%</f>
        <v>2.1095868204213599</v>
      </c>
      <c r="K29" s="314">
        <f t="shared" ref="K29:K37" si="16">I29+J29</f>
        <v>83.247541452012115</v>
      </c>
      <c r="L29" s="277">
        <v>1974</v>
      </c>
      <c r="M29" s="267">
        <f t="shared" si="8"/>
        <v>1383</v>
      </c>
      <c r="P29" s="174"/>
      <c r="T29" s="152"/>
    </row>
    <row r="30" spans="1:51" x14ac:dyDescent="0.2">
      <c r="A30" s="3" t="s">
        <v>96</v>
      </c>
      <c r="B30" s="165"/>
      <c r="C30" s="236">
        <f t="shared" si="9"/>
        <v>106.75257488142367</v>
      </c>
      <c r="D30" s="237">
        <f t="shared" si="10"/>
        <v>2561.7350000000001</v>
      </c>
      <c r="E30" s="237">
        <f t="shared" si="11"/>
        <v>2945.9949999999999</v>
      </c>
      <c r="F30" s="237">
        <f t="shared" si="12"/>
        <v>3387.8939999999998</v>
      </c>
      <c r="G30" s="237">
        <f t="shared" si="13"/>
        <v>3388</v>
      </c>
      <c r="H30" s="320">
        <f t="shared" si="14"/>
        <v>3388</v>
      </c>
      <c r="I30" s="316">
        <v>104.04734393900942</v>
      </c>
      <c r="J30" s="97">
        <f t="shared" si="15"/>
        <v>2.7052309424142451</v>
      </c>
      <c r="K30" s="314">
        <f t="shared" si="16"/>
        <v>106.75257488142367</v>
      </c>
      <c r="L30" s="277">
        <v>1997</v>
      </c>
      <c r="M30" s="267">
        <f t="shared" si="8"/>
        <v>1391</v>
      </c>
      <c r="P30" s="174"/>
      <c r="T30" s="152"/>
    </row>
    <row r="31" spans="1:51" x14ac:dyDescent="0.2">
      <c r="A31" s="3" t="s">
        <v>41</v>
      </c>
      <c r="B31" s="165"/>
      <c r="C31" s="236">
        <f t="shared" si="9"/>
        <v>96.795490210990224</v>
      </c>
      <c r="D31" s="237">
        <f t="shared" si="10"/>
        <v>2551.777</v>
      </c>
      <c r="E31" s="237">
        <f t="shared" si="11"/>
        <v>2934.5439999999999</v>
      </c>
      <c r="F31" s="237">
        <f t="shared" si="12"/>
        <v>3374.7260000000001</v>
      </c>
      <c r="G31" s="237">
        <f t="shared" si="13"/>
        <v>3375</v>
      </c>
      <c r="H31" s="320">
        <f t="shared" si="14"/>
        <v>3375</v>
      </c>
      <c r="I31" s="316">
        <v>94.342583051647395</v>
      </c>
      <c r="J31" s="97">
        <f t="shared" si="15"/>
        <v>2.4529071593428324</v>
      </c>
      <c r="K31" s="314">
        <f t="shared" si="16"/>
        <v>96.795490210990224</v>
      </c>
      <c r="L31" s="277">
        <v>1987</v>
      </c>
      <c r="M31" s="267">
        <f t="shared" si="8"/>
        <v>1388</v>
      </c>
      <c r="P31" s="174"/>
      <c r="T31" s="152"/>
    </row>
    <row r="32" spans="1:51" x14ac:dyDescent="0.2">
      <c r="A32" s="3" t="s">
        <v>42</v>
      </c>
      <c r="B32" s="165"/>
      <c r="C32" s="236">
        <f t="shared" si="9"/>
        <v>109.75153829603239</v>
      </c>
      <c r="D32" s="237">
        <f t="shared" si="10"/>
        <v>2564.7339999999999</v>
      </c>
      <c r="E32" s="237">
        <f t="shared" si="11"/>
        <v>2949.444</v>
      </c>
      <c r="F32" s="237">
        <f t="shared" si="12"/>
        <v>3391.8609999999999</v>
      </c>
      <c r="G32" s="237">
        <f t="shared" si="13"/>
        <v>3392</v>
      </c>
      <c r="H32" s="320">
        <f t="shared" si="14"/>
        <v>3392</v>
      </c>
      <c r="I32" s="316">
        <v>106.97031023005107</v>
      </c>
      <c r="J32" s="97">
        <f t="shared" si="15"/>
        <v>2.781228065981328</v>
      </c>
      <c r="K32" s="314">
        <f t="shared" si="16"/>
        <v>109.75153829603239</v>
      </c>
      <c r="L32" s="277">
        <v>2000</v>
      </c>
      <c r="M32" s="267">
        <f t="shared" si="8"/>
        <v>1392</v>
      </c>
      <c r="P32" s="174"/>
      <c r="T32" s="152"/>
    </row>
    <row r="33" spans="1:51" x14ac:dyDescent="0.2">
      <c r="A33" s="3" t="s">
        <v>43</v>
      </c>
      <c r="B33" s="165"/>
      <c r="C33" s="236">
        <f t="shared" si="9"/>
        <v>141.64840794702457</v>
      </c>
      <c r="D33" s="237">
        <f t="shared" si="10"/>
        <v>2596.63</v>
      </c>
      <c r="E33" s="237">
        <f t="shared" si="11"/>
        <v>2986.125</v>
      </c>
      <c r="F33" s="237">
        <f t="shared" si="12"/>
        <v>3434.0439999999999</v>
      </c>
      <c r="G33" s="237">
        <f t="shared" si="13"/>
        <v>3434</v>
      </c>
      <c r="H33" s="320">
        <f t="shared" si="14"/>
        <v>3434</v>
      </c>
      <c r="I33" s="316">
        <v>138.05887714134948</v>
      </c>
      <c r="J33" s="97">
        <f t="shared" si="15"/>
        <v>3.589530805675087</v>
      </c>
      <c r="K33" s="314">
        <f t="shared" si="16"/>
        <v>141.64840794702457</v>
      </c>
      <c r="L33" s="277">
        <v>2032</v>
      </c>
      <c r="M33" s="267">
        <f t="shared" si="8"/>
        <v>1402</v>
      </c>
      <c r="P33" s="174"/>
      <c r="T33" s="152"/>
    </row>
    <row r="34" spans="1:51" x14ac:dyDescent="0.2">
      <c r="A34" s="3" t="s">
        <v>44</v>
      </c>
      <c r="B34" s="165"/>
      <c r="C34" s="236">
        <f t="shared" si="9"/>
        <v>132.86197127615333</v>
      </c>
      <c r="D34" s="237">
        <f t="shared" si="10"/>
        <v>2587.8440000000001</v>
      </c>
      <c r="E34" s="237">
        <f t="shared" si="11"/>
        <v>2976.0210000000002</v>
      </c>
      <c r="F34" s="237">
        <f t="shared" si="12"/>
        <v>3422.424</v>
      </c>
      <c r="G34" s="237">
        <f t="shared" si="13"/>
        <v>3422</v>
      </c>
      <c r="H34" s="320">
        <f t="shared" si="14"/>
        <v>3422</v>
      </c>
      <c r="I34" s="316">
        <v>129.4950987097011</v>
      </c>
      <c r="J34" s="97">
        <f t="shared" si="15"/>
        <v>3.366872566452229</v>
      </c>
      <c r="K34" s="314">
        <f t="shared" si="16"/>
        <v>132.86197127615333</v>
      </c>
      <c r="L34" s="277">
        <v>2023</v>
      </c>
      <c r="M34" s="267">
        <f t="shared" si="8"/>
        <v>1399</v>
      </c>
      <c r="P34" s="174"/>
      <c r="T34" s="152"/>
    </row>
    <row r="35" spans="1:51" x14ac:dyDescent="0.2">
      <c r="A35" s="3" t="s">
        <v>45</v>
      </c>
      <c r="B35" s="165"/>
      <c r="C35" s="236">
        <f t="shared" si="9"/>
        <v>156.85367859302332</v>
      </c>
      <c r="D35" s="237">
        <f t="shared" si="10"/>
        <v>2611.8359999999998</v>
      </c>
      <c r="E35" s="237">
        <f t="shared" si="11"/>
        <v>3003.6109999999999</v>
      </c>
      <c r="F35" s="237">
        <f t="shared" si="12"/>
        <v>3454.1529999999998</v>
      </c>
      <c r="G35" s="237">
        <f t="shared" si="13"/>
        <v>3454</v>
      </c>
      <c r="H35" s="320">
        <f t="shared" si="14"/>
        <v>3454</v>
      </c>
      <c r="I35" s="316">
        <v>152.87882903803441</v>
      </c>
      <c r="J35" s="97">
        <f t="shared" si="15"/>
        <v>3.9748495549888951</v>
      </c>
      <c r="K35" s="314">
        <f t="shared" si="16"/>
        <v>156.85367859302332</v>
      </c>
      <c r="L35" s="277">
        <v>2047</v>
      </c>
      <c r="M35" s="267">
        <f t="shared" si="8"/>
        <v>1407</v>
      </c>
      <c r="P35" s="174"/>
      <c r="T35" s="152"/>
    </row>
    <row r="36" spans="1:51" x14ac:dyDescent="0.2">
      <c r="A36" s="3" t="s">
        <v>46</v>
      </c>
      <c r="B36" s="165"/>
      <c r="C36" s="236">
        <f t="shared" si="9"/>
        <v>170.99352802593737</v>
      </c>
      <c r="D36" s="237">
        <f t="shared" si="10"/>
        <v>2625.9760000000001</v>
      </c>
      <c r="E36" s="237">
        <f t="shared" si="11"/>
        <v>3019.8719999999998</v>
      </c>
      <c r="F36" s="237">
        <f t="shared" si="12"/>
        <v>3472.8530000000001</v>
      </c>
      <c r="G36" s="237">
        <f t="shared" si="13"/>
        <v>3473</v>
      </c>
      <c r="H36" s="320">
        <f t="shared" si="14"/>
        <v>3473</v>
      </c>
      <c r="I36" s="316">
        <v>166.66035869974402</v>
      </c>
      <c r="J36" s="97">
        <f t="shared" si="15"/>
        <v>4.3331693261933451</v>
      </c>
      <c r="K36" s="314">
        <f t="shared" si="16"/>
        <v>170.99352802593737</v>
      </c>
      <c r="L36" s="277">
        <v>2061</v>
      </c>
      <c r="M36" s="267">
        <f t="shared" si="8"/>
        <v>1412</v>
      </c>
      <c r="P36" s="174"/>
      <c r="T36" s="152"/>
    </row>
    <row r="37" spans="1:51" x14ac:dyDescent="0.2">
      <c r="A37" s="3" t="s">
        <v>47</v>
      </c>
      <c r="B37" s="165"/>
      <c r="C37" s="236">
        <f t="shared" si="9"/>
        <v>184.67301026801235</v>
      </c>
      <c r="D37" s="237">
        <f t="shared" si="10"/>
        <v>2639.6550000000002</v>
      </c>
      <c r="E37" s="237">
        <f t="shared" si="11"/>
        <v>3035.6030000000001</v>
      </c>
      <c r="F37" s="237">
        <f t="shared" si="12"/>
        <v>3490.9430000000002</v>
      </c>
      <c r="G37" s="237">
        <f t="shared" si="13"/>
        <v>3491</v>
      </c>
      <c r="H37" s="320">
        <f t="shared" si="14"/>
        <v>3491</v>
      </c>
      <c r="I37" s="316">
        <v>179.99318739572354</v>
      </c>
      <c r="J37" s="97">
        <f t="shared" si="15"/>
        <v>4.6798228722888124</v>
      </c>
      <c r="K37" s="314">
        <f t="shared" si="16"/>
        <v>184.67301026801235</v>
      </c>
      <c r="L37" s="277">
        <v>2075</v>
      </c>
      <c r="M37" s="267">
        <f t="shared" si="8"/>
        <v>1416</v>
      </c>
      <c r="P37" s="174"/>
      <c r="T37" s="152"/>
    </row>
    <row r="38" spans="1:51" s="192" customFormat="1" x14ac:dyDescent="0.2">
      <c r="A38" s="8"/>
      <c r="B38" s="199"/>
      <c r="C38" s="26"/>
      <c r="D38" s="66"/>
      <c r="E38" s="64"/>
      <c r="F38" s="64"/>
      <c r="G38" s="64"/>
      <c r="H38" s="323"/>
      <c r="I38" s="316"/>
      <c r="J38" s="97"/>
      <c r="K38" s="315"/>
      <c r="L38" s="280"/>
      <c r="M38" s="270"/>
      <c r="N38" s="152"/>
      <c r="O38" s="152"/>
      <c r="P38" s="174"/>
      <c r="Q38" s="174"/>
      <c r="R38" s="174"/>
      <c r="S38" s="174"/>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c r="AU38" s="152"/>
      <c r="AV38" s="152"/>
      <c r="AW38" s="152"/>
      <c r="AX38" s="152"/>
      <c r="AY38" s="152"/>
    </row>
    <row r="39" spans="1:51" s="192" customFormat="1" x14ac:dyDescent="0.2">
      <c r="A39" s="193"/>
      <c r="B39" s="191"/>
      <c r="C39" s="185"/>
      <c r="D39" s="194"/>
      <c r="E39" s="60"/>
      <c r="F39" s="60"/>
      <c r="G39" s="60"/>
      <c r="H39" s="321"/>
      <c r="I39" s="316"/>
      <c r="J39" s="97"/>
      <c r="K39" s="315"/>
      <c r="L39" s="278"/>
      <c r="M39" s="268"/>
      <c r="N39" s="152"/>
      <c r="O39" s="152"/>
      <c r="P39" s="174"/>
      <c r="Q39" s="174"/>
      <c r="R39" s="174"/>
      <c r="S39" s="174"/>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152"/>
      <c r="AW39" s="152"/>
      <c r="AX39" s="152"/>
      <c r="AY39" s="152"/>
    </row>
    <row r="40" spans="1:51" ht="13.5" x14ac:dyDescent="0.25">
      <c r="A40" s="3" t="s">
        <v>48</v>
      </c>
      <c r="B40" s="165"/>
      <c r="C40" s="352">
        <f t="shared" ref="C40:C60" si="17">K40</f>
        <v>125.16726251498615</v>
      </c>
      <c r="D40" s="237">
        <f t="shared" ref="D40:D60" si="18">ROUND(SUM($B$10,C40),3)</f>
        <v>2580.1489999999999</v>
      </c>
      <c r="E40" s="237">
        <f t="shared" ref="E40:E60" si="19">ROUND(D40+(D40*$E$8),3)</f>
        <v>2967.1709999999998</v>
      </c>
      <c r="F40" s="237">
        <f t="shared" ref="F40:F60" si="20">ROUND(E40+(E40*$F$8),3)</f>
        <v>3412.2469999999998</v>
      </c>
      <c r="G40" s="237">
        <f t="shared" ref="G40:G60" si="21">ROUND(F40,0)</f>
        <v>3412</v>
      </c>
      <c r="H40" s="320">
        <f t="shared" ref="H40:H60" si="22">IF(G40-L40=$H$10-$L$10,G40,IF(G40-L40&lt;$G$10-$L$10,G40+0,IF(G40-L40&gt;$G$10-$L$10,G40-0,FALSE)))</f>
        <v>3412</v>
      </c>
      <c r="I40" s="317">
        <v>121.99538256821262</v>
      </c>
      <c r="J40" s="97">
        <f t="shared" ref="J40:J60" si="23">I40*2.6%</f>
        <v>3.1718799467735286</v>
      </c>
      <c r="K40" s="314">
        <f t="shared" ref="K40:K60" si="24">I40+J40</f>
        <v>125.16726251498615</v>
      </c>
      <c r="L40" s="277">
        <v>2016</v>
      </c>
      <c r="M40" s="267">
        <f t="shared" si="8"/>
        <v>1396</v>
      </c>
      <c r="P40" s="174"/>
      <c r="T40" s="152"/>
    </row>
    <row r="41" spans="1:51" ht="13.5" x14ac:dyDescent="0.25">
      <c r="A41" s="3" t="s">
        <v>49</v>
      </c>
      <c r="B41" s="165"/>
      <c r="C41" s="352">
        <f t="shared" si="17"/>
        <v>136.59752219610456</v>
      </c>
      <c r="D41" s="237">
        <f t="shared" si="18"/>
        <v>2591.58</v>
      </c>
      <c r="E41" s="237">
        <f t="shared" si="19"/>
        <v>2980.317</v>
      </c>
      <c r="F41" s="237">
        <f t="shared" si="20"/>
        <v>3427.3649999999998</v>
      </c>
      <c r="G41" s="237">
        <f t="shared" si="21"/>
        <v>3427</v>
      </c>
      <c r="H41" s="320">
        <f t="shared" si="22"/>
        <v>3427</v>
      </c>
      <c r="I41" s="317">
        <v>133.13598654591087</v>
      </c>
      <c r="J41" s="97">
        <f t="shared" si="23"/>
        <v>3.4615356501936829</v>
      </c>
      <c r="K41" s="314">
        <f t="shared" si="24"/>
        <v>136.59752219610456</v>
      </c>
      <c r="L41" s="277">
        <v>2027</v>
      </c>
      <c r="M41" s="267">
        <f t="shared" si="8"/>
        <v>1400</v>
      </c>
      <c r="P41" s="174"/>
      <c r="T41" s="152"/>
    </row>
    <row r="42" spans="1:51" ht="13.5" x14ac:dyDescent="0.25">
      <c r="A42" s="3" t="s">
        <v>50</v>
      </c>
      <c r="B42" s="165"/>
      <c r="C42" s="352">
        <f t="shared" si="17"/>
        <v>167.58681081372828</v>
      </c>
      <c r="D42" s="237">
        <f t="shared" si="18"/>
        <v>2622.569</v>
      </c>
      <c r="E42" s="237">
        <f t="shared" si="19"/>
        <v>3015.9540000000002</v>
      </c>
      <c r="F42" s="237">
        <f t="shared" si="20"/>
        <v>3468.3470000000002</v>
      </c>
      <c r="G42" s="237">
        <f t="shared" si="21"/>
        <v>3468</v>
      </c>
      <c r="H42" s="320">
        <f t="shared" si="22"/>
        <v>3468</v>
      </c>
      <c r="I42" s="317">
        <v>163.3399715533414</v>
      </c>
      <c r="J42" s="97">
        <f t="shared" si="23"/>
        <v>4.246839260386877</v>
      </c>
      <c r="K42" s="314">
        <f t="shared" si="24"/>
        <v>167.58681081372828</v>
      </c>
      <c r="L42" s="277">
        <v>2058</v>
      </c>
      <c r="M42" s="267">
        <f t="shared" si="8"/>
        <v>1410</v>
      </c>
      <c r="P42" s="174"/>
      <c r="T42" s="152"/>
    </row>
    <row r="43" spans="1:51" s="192" customFormat="1" ht="13.5" x14ac:dyDescent="0.25">
      <c r="A43" s="6" t="s">
        <v>51</v>
      </c>
      <c r="B43" s="191"/>
      <c r="C43" s="352">
        <f t="shared" si="17"/>
        <v>204.15311911465952</v>
      </c>
      <c r="D43" s="237">
        <f t="shared" si="18"/>
        <v>2659.1350000000002</v>
      </c>
      <c r="E43" s="237">
        <f t="shared" si="19"/>
        <v>3058.0050000000001</v>
      </c>
      <c r="F43" s="237">
        <f t="shared" si="20"/>
        <v>3516.7060000000001</v>
      </c>
      <c r="G43" s="237">
        <f t="shared" si="21"/>
        <v>3517</v>
      </c>
      <c r="H43" s="320">
        <f t="shared" si="22"/>
        <v>3517</v>
      </c>
      <c r="I43" s="317">
        <v>198.97964825990206</v>
      </c>
      <c r="J43" s="97">
        <f t="shared" si="23"/>
        <v>5.1734708547574542</v>
      </c>
      <c r="K43" s="314">
        <f t="shared" si="24"/>
        <v>204.15311911465952</v>
      </c>
      <c r="L43" s="277">
        <v>2094</v>
      </c>
      <c r="M43" s="271">
        <f t="shared" si="8"/>
        <v>1423</v>
      </c>
      <c r="N43" s="152"/>
      <c r="O43" s="152"/>
      <c r="P43" s="174"/>
      <c r="Q43" s="174"/>
      <c r="R43" s="174"/>
      <c r="S43" s="174"/>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row>
    <row r="44" spans="1:51" s="192" customFormat="1" ht="13.5" x14ac:dyDescent="0.25">
      <c r="A44" s="9" t="s">
        <v>52</v>
      </c>
      <c r="B44" s="22" t="s">
        <v>53</v>
      </c>
      <c r="C44" s="353">
        <f t="shared" si="17"/>
        <v>231.44729079262464</v>
      </c>
      <c r="D44" s="238">
        <f t="shared" si="18"/>
        <v>2686.4290000000001</v>
      </c>
      <c r="E44" s="238">
        <f t="shared" si="19"/>
        <v>3089.393</v>
      </c>
      <c r="F44" s="238">
        <f t="shared" si="20"/>
        <v>3552.8020000000001</v>
      </c>
      <c r="G44" s="238">
        <f t="shared" si="21"/>
        <v>3553</v>
      </c>
      <c r="H44" s="324">
        <f t="shared" si="22"/>
        <v>3553</v>
      </c>
      <c r="I44" s="317">
        <v>225.58215476864001</v>
      </c>
      <c r="J44" s="97">
        <f t="shared" si="23"/>
        <v>5.8651360239846406</v>
      </c>
      <c r="K44" s="314">
        <f t="shared" si="24"/>
        <v>231.44729079262464</v>
      </c>
      <c r="L44" s="276">
        <v>2121</v>
      </c>
      <c r="M44" s="272">
        <f t="shared" si="8"/>
        <v>1432</v>
      </c>
      <c r="N44" s="152"/>
      <c r="O44" s="152"/>
      <c r="P44" s="174"/>
      <c r="Q44" s="174"/>
      <c r="R44" s="174"/>
      <c r="S44" s="174"/>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2"/>
      <c r="AX44" s="152"/>
      <c r="AY44" s="152"/>
    </row>
    <row r="45" spans="1:51" s="192" customFormat="1" ht="13.5" x14ac:dyDescent="0.25">
      <c r="A45" s="6" t="s">
        <v>54</v>
      </c>
      <c r="B45" s="191"/>
      <c r="C45" s="352">
        <f t="shared" si="17"/>
        <v>264.05346731697631</v>
      </c>
      <c r="D45" s="237">
        <f t="shared" si="18"/>
        <v>2719.0349999999999</v>
      </c>
      <c r="E45" s="237">
        <f t="shared" si="19"/>
        <v>3126.89</v>
      </c>
      <c r="F45" s="237">
        <f t="shared" si="20"/>
        <v>3595.924</v>
      </c>
      <c r="G45" s="237">
        <f t="shared" si="21"/>
        <v>3596</v>
      </c>
      <c r="H45" s="320">
        <f t="shared" si="22"/>
        <v>3596</v>
      </c>
      <c r="I45" s="317">
        <v>257.3620539151816</v>
      </c>
      <c r="J45" s="97">
        <f t="shared" si="23"/>
        <v>6.6914134017947227</v>
      </c>
      <c r="K45" s="314">
        <f t="shared" si="24"/>
        <v>264.05346731697631</v>
      </c>
      <c r="L45" s="277">
        <v>2154</v>
      </c>
      <c r="M45" s="273">
        <f t="shared" si="8"/>
        <v>1442</v>
      </c>
      <c r="N45" s="152"/>
      <c r="O45" s="152"/>
      <c r="P45" s="174"/>
      <c r="Q45" s="174"/>
      <c r="R45" s="174"/>
      <c r="S45" s="174"/>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row>
    <row r="46" spans="1:51" ht="13.5" x14ac:dyDescent="0.25">
      <c r="A46" s="3" t="s">
        <v>55</v>
      </c>
      <c r="B46" s="165"/>
      <c r="C46" s="352">
        <f t="shared" si="17"/>
        <v>288.72914874595006</v>
      </c>
      <c r="D46" s="237">
        <f t="shared" si="18"/>
        <v>2743.7109999999998</v>
      </c>
      <c r="E46" s="237">
        <f t="shared" si="19"/>
        <v>3155.268</v>
      </c>
      <c r="F46" s="237">
        <f t="shared" si="20"/>
        <v>3628.558</v>
      </c>
      <c r="G46" s="237">
        <f t="shared" si="21"/>
        <v>3629</v>
      </c>
      <c r="H46" s="320">
        <f t="shared" si="22"/>
        <v>3629</v>
      </c>
      <c r="I46" s="317">
        <v>281.41242567831387</v>
      </c>
      <c r="J46" s="97">
        <f t="shared" si="23"/>
        <v>7.3167230676361612</v>
      </c>
      <c r="K46" s="314">
        <f t="shared" si="24"/>
        <v>288.72914874595006</v>
      </c>
      <c r="L46" s="277">
        <v>2179</v>
      </c>
      <c r="M46" s="267">
        <f t="shared" si="8"/>
        <v>1450</v>
      </c>
      <c r="P46" s="174"/>
      <c r="T46" s="152"/>
    </row>
    <row r="47" spans="1:51" ht="13.5" x14ac:dyDescent="0.25">
      <c r="A47" s="3" t="s">
        <v>56</v>
      </c>
      <c r="B47" s="165"/>
      <c r="C47" s="352">
        <f t="shared" si="17"/>
        <v>336.3179629303994</v>
      </c>
      <c r="D47" s="237">
        <f t="shared" si="18"/>
        <v>2791.3</v>
      </c>
      <c r="E47" s="237">
        <f t="shared" si="19"/>
        <v>3209.9949999999999</v>
      </c>
      <c r="F47" s="237">
        <f t="shared" si="20"/>
        <v>3691.4940000000001</v>
      </c>
      <c r="G47" s="237">
        <f t="shared" si="21"/>
        <v>3691</v>
      </c>
      <c r="H47" s="320">
        <f t="shared" si="22"/>
        <v>3691</v>
      </c>
      <c r="I47" s="317">
        <v>327.79528550721187</v>
      </c>
      <c r="J47" s="97">
        <f t="shared" si="23"/>
        <v>8.5226774231875098</v>
      </c>
      <c r="K47" s="314">
        <f t="shared" si="24"/>
        <v>336.3179629303994</v>
      </c>
      <c r="L47" s="277">
        <v>2226</v>
      </c>
      <c r="M47" s="267">
        <f t="shared" si="8"/>
        <v>1465</v>
      </c>
      <c r="P47" s="174"/>
      <c r="T47" s="152"/>
    </row>
    <row r="48" spans="1:51" ht="13.5" x14ac:dyDescent="0.25">
      <c r="A48" s="3" t="s">
        <v>57</v>
      </c>
      <c r="B48" s="165"/>
      <c r="C48" s="352">
        <f t="shared" si="17"/>
        <v>355.20617110311065</v>
      </c>
      <c r="D48" s="237">
        <f t="shared" si="18"/>
        <v>2810.1880000000001</v>
      </c>
      <c r="E48" s="237">
        <f t="shared" si="19"/>
        <v>3231.7159999999999</v>
      </c>
      <c r="F48" s="237">
        <f t="shared" si="20"/>
        <v>3716.473</v>
      </c>
      <c r="G48" s="237">
        <f t="shared" si="21"/>
        <v>3716</v>
      </c>
      <c r="H48" s="320">
        <f t="shared" si="22"/>
        <v>3716</v>
      </c>
      <c r="I48" s="317">
        <v>346.20484512973746</v>
      </c>
      <c r="J48" s="97">
        <f t="shared" si="23"/>
        <v>9.0013259733731754</v>
      </c>
      <c r="K48" s="314">
        <f t="shared" si="24"/>
        <v>355.20617110311065</v>
      </c>
      <c r="L48" s="277">
        <v>2245</v>
      </c>
      <c r="M48" s="267">
        <f t="shared" si="8"/>
        <v>1471</v>
      </c>
      <c r="P48" s="174"/>
      <c r="T48" s="152"/>
    </row>
    <row r="49" spans="1:51" ht="13.5" x14ac:dyDescent="0.25">
      <c r="A49" s="3" t="s">
        <v>58</v>
      </c>
      <c r="B49" s="165"/>
      <c r="C49" s="352">
        <f t="shared" si="17"/>
        <v>382.9071226433125</v>
      </c>
      <c r="D49" s="237">
        <f t="shared" si="18"/>
        <v>2837.8890000000001</v>
      </c>
      <c r="E49" s="237">
        <f t="shared" si="19"/>
        <v>3263.5720000000001</v>
      </c>
      <c r="F49" s="237">
        <f t="shared" si="20"/>
        <v>3753.1080000000002</v>
      </c>
      <c r="G49" s="237">
        <f t="shared" si="21"/>
        <v>3753</v>
      </c>
      <c r="H49" s="320">
        <f t="shared" si="22"/>
        <v>3753</v>
      </c>
      <c r="I49" s="317">
        <v>373.20382323909598</v>
      </c>
      <c r="J49" s="97">
        <f t="shared" si="23"/>
        <v>9.7032994042164962</v>
      </c>
      <c r="K49" s="314">
        <f t="shared" si="24"/>
        <v>382.9071226433125</v>
      </c>
      <c r="L49" s="277">
        <v>2272</v>
      </c>
      <c r="M49" s="267">
        <f t="shared" si="8"/>
        <v>1481</v>
      </c>
      <c r="P49" s="174"/>
      <c r="T49" s="152"/>
    </row>
    <row r="50" spans="1:51" ht="13.5" x14ac:dyDescent="0.25">
      <c r="A50" s="3" t="s">
        <v>59</v>
      </c>
      <c r="B50" s="165"/>
      <c r="C50" s="352">
        <f t="shared" si="17"/>
        <v>362.83511312272941</v>
      </c>
      <c r="D50" s="237">
        <f t="shared" si="18"/>
        <v>2817.817</v>
      </c>
      <c r="E50" s="237">
        <f t="shared" si="19"/>
        <v>3240.49</v>
      </c>
      <c r="F50" s="237">
        <f t="shared" si="20"/>
        <v>3726.5639999999999</v>
      </c>
      <c r="G50" s="237">
        <f t="shared" si="21"/>
        <v>3727</v>
      </c>
      <c r="H50" s="320">
        <f t="shared" si="22"/>
        <v>3727</v>
      </c>
      <c r="I50" s="317">
        <v>353.64046113326452</v>
      </c>
      <c r="J50" s="97">
        <f t="shared" si="23"/>
        <v>9.1946519894648784</v>
      </c>
      <c r="K50" s="314">
        <f t="shared" si="24"/>
        <v>362.83511312272941</v>
      </c>
      <c r="L50" s="277">
        <v>2252</v>
      </c>
      <c r="M50" s="267">
        <f t="shared" si="8"/>
        <v>1475</v>
      </c>
      <c r="P50" s="174"/>
      <c r="T50" s="152"/>
    </row>
    <row r="51" spans="1:51" ht="13.5" x14ac:dyDescent="0.25">
      <c r="A51" s="3" t="s">
        <v>60</v>
      </c>
      <c r="B51" s="165"/>
      <c r="C51" s="352">
        <f t="shared" si="17"/>
        <v>348.07705631926001</v>
      </c>
      <c r="D51" s="237">
        <f t="shared" si="18"/>
        <v>2803.0590000000002</v>
      </c>
      <c r="E51" s="237">
        <f t="shared" si="19"/>
        <v>3223.518</v>
      </c>
      <c r="F51" s="237">
        <f t="shared" si="20"/>
        <v>3707.0459999999998</v>
      </c>
      <c r="G51" s="237">
        <f t="shared" si="21"/>
        <v>3707</v>
      </c>
      <c r="H51" s="320">
        <f t="shared" si="22"/>
        <v>3707</v>
      </c>
      <c r="I51" s="317">
        <v>339.25639017471735</v>
      </c>
      <c r="J51" s="97">
        <f t="shared" si="23"/>
        <v>8.8206661445426526</v>
      </c>
      <c r="K51" s="314">
        <f t="shared" si="24"/>
        <v>348.07705631926001</v>
      </c>
      <c r="L51" s="277">
        <v>2238</v>
      </c>
      <c r="M51" s="267">
        <f t="shared" si="8"/>
        <v>1469</v>
      </c>
      <c r="P51" s="174"/>
      <c r="T51" s="152"/>
    </row>
    <row r="52" spans="1:51" ht="13.5" x14ac:dyDescent="0.25">
      <c r="A52" s="3" t="s">
        <v>61</v>
      </c>
      <c r="B52" s="165"/>
      <c r="C52" s="352">
        <f t="shared" si="17"/>
        <v>408.81921881339684</v>
      </c>
      <c r="D52" s="237">
        <f t="shared" si="18"/>
        <v>2863.8009999999999</v>
      </c>
      <c r="E52" s="237">
        <f t="shared" si="19"/>
        <v>3293.3710000000001</v>
      </c>
      <c r="F52" s="237">
        <f t="shared" si="20"/>
        <v>3787.377</v>
      </c>
      <c r="G52" s="237">
        <f t="shared" si="21"/>
        <v>3787</v>
      </c>
      <c r="H52" s="320">
        <f t="shared" si="22"/>
        <v>3787</v>
      </c>
      <c r="I52" s="317">
        <v>398.45927759590336</v>
      </c>
      <c r="J52" s="97">
        <f t="shared" si="23"/>
        <v>10.359941217493489</v>
      </c>
      <c r="K52" s="314">
        <f t="shared" si="24"/>
        <v>408.81921881339684</v>
      </c>
      <c r="L52" s="277">
        <v>2298</v>
      </c>
      <c r="M52" s="267">
        <f t="shared" si="8"/>
        <v>1489</v>
      </c>
      <c r="P52" s="174"/>
      <c r="T52" s="152"/>
    </row>
    <row r="53" spans="1:51" x14ac:dyDescent="0.2">
      <c r="A53" s="3" t="s">
        <v>71</v>
      </c>
      <c r="B53" s="165"/>
      <c r="C53" s="352">
        <f t="shared" si="17"/>
        <v>167.58681081372828</v>
      </c>
      <c r="D53" s="237">
        <f t="shared" si="18"/>
        <v>2622.569</v>
      </c>
      <c r="E53" s="237">
        <f t="shared" si="19"/>
        <v>3015.9540000000002</v>
      </c>
      <c r="F53" s="237">
        <f t="shared" si="20"/>
        <v>3468.3470000000002</v>
      </c>
      <c r="G53" s="237">
        <f t="shared" si="21"/>
        <v>3468</v>
      </c>
      <c r="H53" s="320">
        <f t="shared" si="22"/>
        <v>3468</v>
      </c>
      <c r="I53" s="318">
        <v>163.3399715533414</v>
      </c>
      <c r="J53" s="97">
        <f t="shared" si="23"/>
        <v>4.246839260386877</v>
      </c>
      <c r="K53" s="314">
        <f t="shared" si="24"/>
        <v>167.58681081372828</v>
      </c>
      <c r="L53" s="277">
        <v>2058</v>
      </c>
      <c r="M53" s="267">
        <f t="shared" si="8"/>
        <v>1410</v>
      </c>
      <c r="P53" s="174"/>
      <c r="T53" s="152"/>
    </row>
    <row r="54" spans="1:51" x14ac:dyDescent="0.2">
      <c r="A54" s="7" t="s">
        <v>72</v>
      </c>
      <c r="B54" s="191"/>
      <c r="C54" s="352">
        <f t="shared" si="17"/>
        <v>204.15311911465952</v>
      </c>
      <c r="D54" s="237">
        <f t="shared" si="18"/>
        <v>2659.1350000000002</v>
      </c>
      <c r="E54" s="237">
        <f t="shared" si="19"/>
        <v>3058.0050000000001</v>
      </c>
      <c r="F54" s="237">
        <f t="shared" si="20"/>
        <v>3516.7060000000001</v>
      </c>
      <c r="G54" s="237">
        <f t="shared" si="21"/>
        <v>3517</v>
      </c>
      <c r="H54" s="320">
        <f t="shared" si="22"/>
        <v>3517</v>
      </c>
      <c r="I54" s="318">
        <v>198.97964825990206</v>
      </c>
      <c r="J54" s="97">
        <f t="shared" si="23"/>
        <v>5.1734708547574542</v>
      </c>
      <c r="K54" s="314">
        <f t="shared" si="24"/>
        <v>204.15311911465952</v>
      </c>
      <c r="L54" s="277">
        <v>2094</v>
      </c>
      <c r="M54" s="271">
        <f t="shared" si="8"/>
        <v>1423</v>
      </c>
      <c r="P54" s="174"/>
      <c r="T54" s="152"/>
    </row>
    <row r="55" spans="1:51" x14ac:dyDescent="0.2">
      <c r="A55" s="7" t="s">
        <v>73</v>
      </c>
      <c r="B55" s="165"/>
      <c r="C55" s="352">
        <f t="shared" si="17"/>
        <v>264.05346731697631</v>
      </c>
      <c r="D55" s="237">
        <f t="shared" si="18"/>
        <v>2719.0349999999999</v>
      </c>
      <c r="E55" s="237">
        <f t="shared" si="19"/>
        <v>3126.89</v>
      </c>
      <c r="F55" s="237">
        <f t="shared" si="20"/>
        <v>3595.924</v>
      </c>
      <c r="G55" s="237">
        <f t="shared" si="21"/>
        <v>3596</v>
      </c>
      <c r="H55" s="320">
        <f t="shared" si="22"/>
        <v>3596</v>
      </c>
      <c r="I55" s="318">
        <v>257.3620539151816</v>
      </c>
      <c r="J55" s="97">
        <f t="shared" si="23"/>
        <v>6.6914134017947227</v>
      </c>
      <c r="K55" s="314">
        <f t="shared" si="24"/>
        <v>264.05346731697631</v>
      </c>
      <c r="L55" s="277">
        <v>2154</v>
      </c>
      <c r="M55" s="273">
        <f t="shared" si="8"/>
        <v>1442</v>
      </c>
      <c r="P55" s="174"/>
      <c r="T55" s="152"/>
    </row>
    <row r="56" spans="1:51" x14ac:dyDescent="0.2">
      <c r="A56" s="7" t="s">
        <v>74</v>
      </c>
      <c r="B56" s="165"/>
      <c r="C56" s="352">
        <f t="shared" si="17"/>
        <v>288.72914874595006</v>
      </c>
      <c r="D56" s="237">
        <f t="shared" si="18"/>
        <v>2743.7109999999998</v>
      </c>
      <c r="E56" s="237">
        <f t="shared" si="19"/>
        <v>3155.268</v>
      </c>
      <c r="F56" s="237">
        <f t="shared" si="20"/>
        <v>3628.558</v>
      </c>
      <c r="G56" s="237">
        <f t="shared" si="21"/>
        <v>3629</v>
      </c>
      <c r="H56" s="320">
        <f t="shared" si="22"/>
        <v>3629</v>
      </c>
      <c r="I56" s="318">
        <v>281.41242567831387</v>
      </c>
      <c r="J56" s="97">
        <f t="shared" si="23"/>
        <v>7.3167230676361612</v>
      </c>
      <c r="K56" s="314">
        <f t="shared" si="24"/>
        <v>288.72914874595006</v>
      </c>
      <c r="L56" s="277">
        <v>2179</v>
      </c>
      <c r="M56" s="267">
        <f t="shared" si="8"/>
        <v>1450</v>
      </c>
      <c r="P56" s="174"/>
      <c r="T56" s="152"/>
    </row>
    <row r="57" spans="1:51" x14ac:dyDescent="0.2">
      <c r="A57" s="7" t="s">
        <v>75</v>
      </c>
      <c r="B57" s="165"/>
      <c r="C57" s="352">
        <f t="shared" si="17"/>
        <v>336.3179629303994</v>
      </c>
      <c r="D57" s="237">
        <f t="shared" si="18"/>
        <v>2791.3</v>
      </c>
      <c r="E57" s="237">
        <f t="shared" si="19"/>
        <v>3209.9949999999999</v>
      </c>
      <c r="F57" s="237">
        <f t="shared" si="20"/>
        <v>3691.4940000000001</v>
      </c>
      <c r="G57" s="237">
        <f t="shared" si="21"/>
        <v>3691</v>
      </c>
      <c r="H57" s="320">
        <f t="shared" si="22"/>
        <v>3691</v>
      </c>
      <c r="I57" s="318">
        <v>327.79528550721187</v>
      </c>
      <c r="J57" s="97">
        <f t="shared" si="23"/>
        <v>8.5226774231875098</v>
      </c>
      <c r="K57" s="314">
        <f t="shared" si="24"/>
        <v>336.3179629303994</v>
      </c>
      <c r="L57" s="277">
        <v>2226</v>
      </c>
      <c r="M57" s="267">
        <f t="shared" si="8"/>
        <v>1465</v>
      </c>
      <c r="P57" s="174"/>
      <c r="T57" s="152"/>
    </row>
    <row r="58" spans="1:51" x14ac:dyDescent="0.2">
      <c r="A58" s="7" t="s">
        <v>76</v>
      </c>
      <c r="B58" s="165"/>
      <c r="C58" s="352">
        <f t="shared" si="17"/>
        <v>355.20617110311065</v>
      </c>
      <c r="D58" s="237">
        <f t="shared" si="18"/>
        <v>2810.1880000000001</v>
      </c>
      <c r="E58" s="237">
        <f t="shared" si="19"/>
        <v>3231.7159999999999</v>
      </c>
      <c r="F58" s="237">
        <f t="shared" si="20"/>
        <v>3716.473</v>
      </c>
      <c r="G58" s="237">
        <f t="shared" si="21"/>
        <v>3716</v>
      </c>
      <c r="H58" s="320">
        <f t="shared" si="22"/>
        <v>3716</v>
      </c>
      <c r="I58" s="318">
        <v>346.20484512973746</v>
      </c>
      <c r="J58" s="97">
        <f t="shared" si="23"/>
        <v>9.0013259733731754</v>
      </c>
      <c r="K58" s="314">
        <f t="shared" si="24"/>
        <v>355.20617110311065</v>
      </c>
      <c r="L58" s="277">
        <v>2245</v>
      </c>
      <c r="M58" s="267">
        <f t="shared" si="8"/>
        <v>1471</v>
      </c>
      <c r="P58" s="174"/>
      <c r="T58" s="152"/>
    </row>
    <row r="59" spans="1:51" x14ac:dyDescent="0.2">
      <c r="A59" s="7" t="s">
        <v>77</v>
      </c>
      <c r="B59" s="165"/>
      <c r="C59" s="352">
        <f t="shared" si="17"/>
        <v>382.9071226433125</v>
      </c>
      <c r="D59" s="237">
        <f t="shared" si="18"/>
        <v>2837.8890000000001</v>
      </c>
      <c r="E59" s="237">
        <f t="shared" si="19"/>
        <v>3263.5720000000001</v>
      </c>
      <c r="F59" s="237">
        <f t="shared" si="20"/>
        <v>3753.1080000000002</v>
      </c>
      <c r="G59" s="237">
        <f t="shared" si="21"/>
        <v>3753</v>
      </c>
      <c r="H59" s="320">
        <f t="shared" si="22"/>
        <v>3753</v>
      </c>
      <c r="I59" s="318">
        <v>373.20382323909598</v>
      </c>
      <c r="J59" s="97">
        <f t="shared" si="23"/>
        <v>9.7032994042164962</v>
      </c>
      <c r="K59" s="314">
        <f t="shared" si="24"/>
        <v>382.9071226433125</v>
      </c>
      <c r="L59" s="277">
        <v>2272</v>
      </c>
      <c r="M59" s="267">
        <f t="shared" si="8"/>
        <v>1481</v>
      </c>
      <c r="P59" s="174"/>
      <c r="T59" s="152"/>
    </row>
    <row r="60" spans="1:51" x14ac:dyDescent="0.2">
      <c r="A60" s="7" t="s">
        <v>78</v>
      </c>
      <c r="B60" s="165"/>
      <c r="C60" s="352">
        <f t="shared" si="17"/>
        <v>408.81921881339684</v>
      </c>
      <c r="D60" s="237">
        <f t="shared" si="18"/>
        <v>2863.8009999999999</v>
      </c>
      <c r="E60" s="237">
        <f t="shared" si="19"/>
        <v>3293.3710000000001</v>
      </c>
      <c r="F60" s="237">
        <f t="shared" si="20"/>
        <v>3787.377</v>
      </c>
      <c r="G60" s="237">
        <f t="shared" si="21"/>
        <v>3787</v>
      </c>
      <c r="H60" s="320">
        <f t="shared" si="22"/>
        <v>3787</v>
      </c>
      <c r="I60" s="318">
        <v>398.45927759590336</v>
      </c>
      <c r="J60" s="97">
        <f t="shared" si="23"/>
        <v>10.359941217493489</v>
      </c>
      <c r="K60" s="314">
        <f t="shared" si="24"/>
        <v>408.81921881339684</v>
      </c>
      <c r="L60" s="277">
        <v>2298</v>
      </c>
      <c r="M60" s="267">
        <f t="shared" si="8"/>
        <v>1489</v>
      </c>
      <c r="P60" s="174"/>
      <c r="T60" s="152"/>
    </row>
    <row r="61" spans="1:51" s="192" customFormat="1" x14ac:dyDescent="0.2">
      <c r="A61" s="10"/>
      <c r="B61" s="199"/>
      <c r="C61" s="200"/>
      <c r="D61" s="66"/>
      <c r="E61" s="64"/>
      <c r="F61" s="64"/>
      <c r="G61" s="64"/>
      <c r="H61" s="323"/>
      <c r="I61" s="316"/>
      <c r="J61" s="97"/>
      <c r="K61" s="315"/>
      <c r="L61" s="280"/>
      <c r="M61" s="270"/>
      <c r="N61" s="152"/>
      <c r="O61" s="152"/>
      <c r="P61" s="174"/>
      <c r="Q61" s="174"/>
      <c r="R61" s="174"/>
      <c r="S61" s="174"/>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row>
    <row r="62" spans="1:51" s="192" customFormat="1" x14ac:dyDescent="0.2">
      <c r="A62" s="7"/>
      <c r="B62" s="191"/>
      <c r="C62" s="185"/>
      <c r="D62" s="59"/>
      <c r="E62" s="60"/>
      <c r="F62" s="60"/>
      <c r="G62" s="60"/>
      <c r="H62" s="321"/>
      <c r="I62" s="316"/>
      <c r="J62" s="97"/>
      <c r="K62" s="315"/>
      <c r="L62" s="278"/>
      <c r="M62" s="268"/>
      <c r="N62" s="152"/>
      <c r="O62" s="152"/>
      <c r="P62" s="174"/>
      <c r="Q62" s="174"/>
      <c r="R62" s="174"/>
      <c r="S62" s="174"/>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row>
    <row r="63" spans="1:51" x14ac:dyDescent="0.2">
      <c r="A63" s="3" t="s">
        <v>62</v>
      </c>
      <c r="B63" s="235">
        <f>B10</f>
        <v>2454.982</v>
      </c>
      <c r="C63" s="352">
        <f t="shared" ref="C63:C69" si="25">K63</f>
        <v>192.88069961325732</v>
      </c>
      <c r="D63" s="237">
        <f t="shared" ref="D63:D69" si="26">ROUND(SUM($B$10,C63),3)</f>
        <v>2647.8629999999998</v>
      </c>
      <c r="E63" s="237">
        <f t="shared" ref="E63:E69" si="27">ROUND(D63+(D63*$E$8),3)</f>
        <v>3045.0419999999999</v>
      </c>
      <c r="F63" s="237">
        <f t="shared" ref="F63:F69" si="28">ROUND(E63+(E63*$F$8),3)</f>
        <v>3501.7979999999998</v>
      </c>
      <c r="G63" s="237">
        <f t="shared" ref="G63:G69" si="29">ROUND(F63,0)</f>
        <v>3502</v>
      </c>
      <c r="H63" s="320">
        <f t="shared" ref="H63:H69" si="30">IF(G63-L63=$H$10-$L$10,G63,IF(G63-L63&lt;$G$10-$L$10,G63+0,IF(G63-L63&gt;$G$10-$L$10,G63-0,FALSE)))</f>
        <v>3502</v>
      </c>
      <c r="I63" s="316">
        <v>187.99288461331122</v>
      </c>
      <c r="J63" s="97">
        <f t="shared" ref="J63:J69" si="31">I63*2.6%</f>
        <v>4.8878149999460918</v>
      </c>
      <c r="K63" s="314">
        <f t="shared" ref="K63:K69" si="32">I63+J63</f>
        <v>192.88069961325732</v>
      </c>
      <c r="L63" s="277">
        <v>2083</v>
      </c>
      <c r="M63" s="267">
        <f t="shared" si="8"/>
        <v>1419</v>
      </c>
      <c r="P63" s="174"/>
      <c r="T63" s="152"/>
    </row>
    <row r="64" spans="1:51" x14ac:dyDescent="0.2">
      <c r="A64" s="3" t="s">
        <v>63</v>
      </c>
      <c r="B64" s="165"/>
      <c r="C64" s="352">
        <f t="shared" si="25"/>
        <v>235.94476197917416</v>
      </c>
      <c r="D64" s="237">
        <f t="shared" si="26"/>
        <v>2690.9270000000001</v>
      </c>
      <c r="E64" s="237">
        <f t="shared" si="27"/>
        <v>3094.5659999999998</v>
      </c>
      <c r="F64" s="237">
        <f t="shared" si="28"/>
        <v>3558.7510000000002</v>
      </c>
      <c r="G64" s="237">
        <f t="shared" si="29"/>
        <v>3559</v>
      </c>
      <c r="H64" s="320">
        <f t="shared" si="30"/>
        <v>3559</v>
      </c>
      <c r="I64" s="316">
        <v>229.96565495046215</v>
      </c>
      <c r="J64" s="97">
        <f t="shared" si="31"/>
        <v>5.9791070287120167</v>
      </c>
      <c r="K64" s="314">
        <f t="shared" si="32"/>
        <v>235.94476197917416</v>
      </c>
      <c r="L64" s="277">
        <v>2126</v>
      </c>
      <c r="M64" s="267">
        <f t="shared" si="8"/>
        <v>1433</v>
      </c>
      <c r="P64" s="174"/>
      <c r="T64" s="152"/>
    </row>
    <row r="65" spans="1:51" x14ac:dyDescent="0.2">
      <c r="A65" s="3" t="s">
        <v>64</v>
      </c>
      <c r="B65" s="165"/>
      <c r="C65" s="352">
        <f t="shared" si="25"/>
        <v>267.73640484368883</v>
      </c>
      <c r="D65" s="237">
        <f t="shared" si="26"/>
        <v>2722.7179999999998</v>
      </c>
      <c r="E65" s="237">
        <f t="shared" si="27"/>
        <v>3131.1260000000002</v>
      </c>
      <c r="F65" s="237">
        <f t="shared" si="28"/>
        <v>3600.7950000000001</v>
      </c>
      <c r="G65" s="237">
        <f t="shared" si="29"/>
        <v>3601</v>
      </c>
      <c r="H65" s="320">
        <f t="shared" si="30"/>
        <v>3601</v>
      </c>
      <c r="I65" s="316">
        <v>260.95166164102227</v>
      </c>
      <c r="J65" s="97">
        <f t="shared" si="31"/>
        <v>6.7847432026665793</v>
      </c>
      <c r="K65" s="314">
        <f t="shared" si="32"/>
        <v>267.73640484368883</v>
      </c>
      <c r="L65" s="277">
        <v>2158</v>
      </c>
      <c r="M65" s="267">
        <f t="shared" si="8"/>
        <v>1443</v>
      </c>
      <c r="P65" s="174"/>
      <c r="T65" s="152"/>
    </row>
    <row r="66" spans="1:51" x14ac:dyDescent="0.2">
      <c r="A66" s="3" t="s">
        <v>65</v>
      </c>
      <c r="B66" s="165"/>
      <c r="C66" s="352">
        <f t="shared" si="25"/>
        <v>263.2642664183951</v>
      </c>
      <c r="D66" s="237">
        <f t="shared" si="26"/>
        <v>2718.2460000000001</v>
      </c>
      <c r="E66" s="237">
        <f t="shared" si="27"/>
        <v>3125.9830000000002</v>
      </c>
      <c r="F66" s="237">
        <f t="shared" si="28"/>
        <v>3594.88</v>
      </c>
      <c r="G66" s="237">
        <f t="shared" si="29"/>
        <v>3595</v>
      </c>
      <c r="H66" s="320">
        <f t="shared" si="30"/>
        <v>3595</v>
      </c>
      <c r="I66" s="316">
        <v>256.59285225964436</v>
      </c>
      <c r="J66" s="97">
        <f t="shared" si="31"/>
        <v>6.6714141587507543</v>
      </c>
      <c r="K66" s="314">
        <f t="shared" si="32"/>
        <v>263.2642664183951</v>
      </c>
      <c r="L66" s="277">
        <v>2153</v>
      </c>
      <c r="M66" s="267">
        <f t="shared" si="8"/>
        <v>1442</v>
      </c>
      <c r="P66" s="174"/>
      <c r="T66" s="152"/>
    </row>
    <row r="67" spans="1:51" x14ac:dyDescent="0.2">
      <c r="A67" s="3" t="s">
        <v>66</v>
      </c>
      <c r="B67" s="165"/>
      <c r="C67" s="352">
        <f t="shared" si="25"/>
        <v>277.00951540201845</v>
      </c>
      <c r="D67" s="237">
        <f t="shared" si="26"/>
        <v>2731.9920000000002</v>
      </c>
      <c r="E67" s="237">
        <f t="shared" si="27"/>
        <v>3141.7910000000002</v>
      </c>
      <c r="F67" s="237">
        <f t="shared" si="28"/>
        <v>3613.06</v>
      </c>
      <c r="G67" s="237">
        <f t="shared" si="29"/>
        <v>3613</v>
      </c>
      <c r="H67" s="320">
        <f t="shared" si="30"/>
        <v>3613</v>
      </c>
      <c r="I67" s="316">
        <v>269.98978109358524</v>
      </c>
      <c r="J67" s="97">
        <f t="shared" si="31"/>
        <v>7.0197343084332164</v>
      </c>
      <c r="K67" s="314">
        <f t="shared" si="32"/>
        <v>277.00951540201845</v>
      </c>
      <c r="L67" s="277">
        <v>2167</v>
      </c>
      <c r="M67" s="267">
        <f t="shared" si="8"/>
        <v>1446</v>
      </c>
      <c r="P67" s="174"/>
      <c r="T67" s="152"/>
    </row>
    <row r="68" spans="1:51" x14ac:dyDescent="0.2">
      <c r="A68" s="3" t="s">
        <v>67</v>
      </c>
      <c r="B68" s="165"/>
      <c r="C68" s="352">
        <f t="shared" si="25"/>
        <v>276.27292789667604</v>
      </c>
      <c r="D68" s="237">
        <f t="shared" si="26"/>
        <v>2731.2550000000001</v>
      </c>
      <c r="E68" s="237">
        <f t="shared" si="27"/>
        <v>3140.9430000000002</v>
      </c>
      <c r="F68" s="237">
        <f t="shared" si="28"/>
        <v>3612.0839999999998</v>
      </c>
      <c r="G68" s="237">
        <f t="shared" si="29"/>
        <v>3612</v>
      </c>
      <c r="H68" s="320">
        <f t="shared" si="30"/>
        <v>3612</v>
      </c>
      <c r="I68" s="316">
        <v>269.27185954841718</v>
      </c>
      <c r="J68" s="97">
        <f t="shared" si="31"/>
        <v>7.0010683482588476</v>
      </c>
      <c r="K68" s="314">
        <f t="shared" si="32"/>
        <v>276.27292789667604</v>
      </c>
      <c r="L68" s="277">
        <v>2166</v>
      </c>
      <c r="M68" s="267">
        <f t="shared" si="8"/>
        <v>1446</v>
      </c>
      <c r="P68" s="174"/>
      <c r="T68" s="152"/>
    </row>
    <row r="69" spans="1:51" x14ac:dyDescent="0.2">
      <c r="A69" s="3" t="s">
        <v>68</v>
      </c>
      <c r="B69" s="165"/>
      <c r="C69" s="352">
        <f t="shared" si="25"/>
        <v>305.56543458235006</v>
      </c>
      <c r="D69" s="237">
        <f t="shared" si="26"/>
        <v>2760.547</v>
      </c>
      <c r="E69" s="237">
        <f t="shared" si="27"/>
        <v>3174.6289999999999</v>
      </c>
      <c r="F69" s="237">
        <f t="shared" si="28"/>
        <v>3650.8229999999999</v>
      </c>
      <c r="G69" s="237">
        <f t="shared" si="29"/>
        <v>3651</v>
      </c>
      <c r="H69" s="320">
        <f t="shared" si="30"/>
        <v>3651</v>
      </c>
      <c r="I69" s="316">
        <v>297.82206099644253</v>
      </c>
      <c r="J69" s="97">
        <f t="shared" si="31"/>
        <v>7.7433735859075066</v>
      </c>
      <c r="K69" s="314">
        <f t="shared" si="32"/>
        <v>305.56543458235006</v>
      </c>
      <c r="L69" s="277">
        <v>2195</v>
      </c>
      <c r="M69" s="267">
        <f t="shared" si="8"/>
        <v>1456</v>
      </c>
      <c r="P69" s="174"/>
      <c r="T69" s="152"/>
    </row>
    <row r="70" spans="1:51" s="192" customFormat="1" ht="13.5" thickBot="1" x14ac:dyDescent="0.25">
      <c r="A70" s="201"/>
      <c r="B70" s="202"/>
      <c r="C70" s="354"/>
      <c r="D70" s="202"/>
      <c r="E70" s="202"/>
      <c r="F70" s="37"/>
      <c r="G70" s="37"/>
      <c r="H70" s="120"/>
      <c r="I70" s="316"/>
      <c r="J70" s="171"/>
      <c r="K70" s="315"/>
      <c r="L70" s="274"/>
      <c r="M70" s="274"/>
      <c r="N70" s="152"/>
      <c r="O70" s="152"/>
      <c r="P70" s="174"/>
      <c r="Q70" s="174"/>
      <c r="R70" s="174"/>
      <c r="S70" s="174"/>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2"/>
      <c r="AY70" s="152"/>
    </row>
    <row r="71" spans="1:51" s="192" customFormat="1" x14ac:dyDescent="0.2">
      <c r="A71" s="191"/>
      <c r="B71" s="191"/>
      <c r="C71" s="191"/>
      <c r="D71" s="191"/>
      <c r="E71" s="191"/>
      <c r="F71" s="38"/>
      <c r="G71" s="38"/>
      <c r="H71" s="56"/>
      <c r="I71" s="225"/>
      <c r="J71" s="203"/>
      <c r="K71" s="315"/>
      <c r="L71" s="203"/>
      <c r="M71" s="203"/>
      <c r="N71" s="152"/>
      <c r="O71" s="152"/>
      <c r="P71" s="174"/>
      <c r="Q71" s="174"/>
      <c r="R71" s="174"/>
      <c r="S71" s="174"/>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row>
    <row r="72" spans="1:51" x14ac:dyDescent="0.2">
      <c r="A72" s="233" t="s">
        <v>173</v>
      </c>
      <c r="K72" s="314"/>
    </row>
    <row r="73" spans="1:51" x14ac:dyDescent="0.2">
      <c r="K73" s="314"/>
    </row>
    <row r="74" spans="1:51" x14ac:dyDescent="0.2">
      <c r="A74" s="233" t="s">
        <v>174</v>
      </c>
      <c r="K74" s="314"/>
    </row>
    <row r="76" spans="1:51" x14ac:dyDescent="0.2">
      <c r="D76" s="173" t="s">
        <v>176</v>
      </c>
      <c r="E76" s="332">
        <v>1532.682</v>
      </c>
      <c r="F76" s="326"/>
      <c r="G76" s="155"/>
      <c r="H76" s="155"/>
      <c r="I76" s="327"/>
    </row>
    <row r="77" spans="1:51" x14ac:dyDescent="0.2">
      <c r="D77" s="173" t="s">
        <v>177</v>
      </c>
      <c r="E77" s="295">
        <v>36.390999999999998</v>
      </c>
      <c r="F77" s="155"/>
      <c r="G77" s="328"/>
      <c r="H77" s="155"/>
      <c r="I77" s="329"/>
      <c r="J77" s="313"/>
    </row>
    <row r="78" spans="1:51" x14ac:dyDescent="0.2">
      <c r="D78" s="173" t="s">
        <v>178</v>
      </c>
      <c r="E78" s="295">
        <v>178.16300000000001</v>
      </c>
      <c r="F78" s="155"/>
      <c r="G78" s="328"/>
      <c r="H78" s="155"/>
      <c r="I78" s="329"/>
      <c r="J78" s="313"/>
    </row>
    <row r="79" spans="1:51" x14ac:dyDescent="0.2">
      <c r="D79" s="173" t="s">
        <v>179</v>
      </c>
      <c r="E79" s="295">
        <v>227.65199999999999</v>
      </c>
      <c r="F79" s="155"/>
      <c r="G79" s="328"/>
      <c r="H79" s="155"/>
      <c r="I79" s="329"/>
      <c r="J79" s="313"/>
    </row>
    <row r="80" spans="1:51" x14ac:dyDescent="0.2">
      <c r="D80" s="173" t="s">
        <v>175</v>
      </c>
      <c r="E80" s="295">
        <v>480.09399999999999</v>
      </c>
      <c r="F80" s="155"/>
      <c r="G80" s="328"/>
      <c r="H80" s="155"/>
      <c r="I80" s="329"/>
      <c r="J80" s="313"/>
    </row>
    <row r="81" spans="5:9" ht="13.5" thickBot="1" x14ac:dyDescent="0.25">
      <c r="E81" s="325">
        <f>SUM(E76:E80)</f>
        <v>2454.982</v>
      </c>
      <c r="F81" s="165"/>
      <c r="G81" s="235"/>
      <c r="H81" s="165"/>
      <c r="I81" s="330"/>
    </row>
    <row r="82" spans="5:9" x14ac:dyDescent="0.2">
      <c r="F82" s="155"/>
      <c r="G82" s="155"/>
      <c r="H82" s="155"/>
      <c r="I82" s="328"/>
    </row>
    <row r="83" spans="5:9" x14ac:dyDescent="0.2">
      <c r="F83" s="155"/>
      <c r="G83" s="155"/>
      <c r="H83" s="155"/>
      <c r="I83" s="328"/>
    </row>
    <row r="84" spans="5:9" x14ac:dyDescent="0.2">
      <c r="E84" s="231"/>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topLeftCell="A57" workbookViewId="0">
      <selection activeCell="A78" sqref="A78:E78"/>
    </sheetView>
  </sheetViews>
  <sheetFormatPr defaultRowHeight="12.75" x14ac:dyDescent="0.2"/>
  <cols>
    <col min="1" max="1" width="7.25" style="2" customWidth="1"/>
    <col min="2" max="2" width="9" style="103" customWidth="1"/>
    <col min="3" max="3" width="14.75" style="13" customWidth="1"/>
    <col min="4" max="4" width="9" style="13" customWidth="1"/>
    <col min="5" max="5" width="18.25" style="13" customWidth="1"/>
    <col min="6" max="6" width="19.75" style="13" customWidth="1"/>
    <col min="7" max="7" width="9" style="69" customWidth="1"/>
    <col min="8" max="8" width="12" style="69" customWidth="1"/>
    <col min="9" max="15" width="21.375" customWidth="1"/>
  </cols>
  <sheetData>
    <row r="1" spans="1:11" ht="13.5" thickBot="1" x14ac:dyDescent="0.25">
      <c r="B1" s="82"/>
      <c r="I1" s="1"/>
      <c r="J1" s="1"/>
      <c r="K1" s="1"/>
    </row>
    <row r="2" spans="1:11" s="1" customFormat="1" x14ac:dyDescent="0.2">
      <c r="A2" s="92"/>
      <c r="B2" s="17" t="s">
        <v>0</v>
      </c>
      <c r="C2" s="364" t="s">
        <v>98</v>
      </c>
      <c r="D2" s="365"/>
      <c r="E2" s="366"/>
      <c r="G2" s="69"/>
      <c r="H2" s="69"/>
    </row>
    <row r="3" spans="1:11" s="1" customFormat="1" x14ac:dyDescent="0.2">
      <c r="A3" s="93"/>
      <c r="B3" s="18"/>
      <c r="C3" s="27"/>
      <c r="D3" s="18"/>
      <c r="E3" s="70"/>
      <c r="G3" s="289"/>
      <c r="H3" s="289"/>
      <c r="I3" s="290"/>
    </row>
    <row r="4" spans="1:11" s="1" customFormat="1" x14ac:dyDescent="0.2">
      <c r="A4" s="93"/>
      <c r="B4" s="378" t="s">
        <v>90</v>
      </c>
      <c r="C4" s="379"/>
      <c r="D4" s="379"/>
      <c r="E4" s="380"/>
      <c r="G4" s="289"/>
      <c r="H4" s="289"/>
      <c r="I4" s="291"/>
    </row>
    <row r="5" spans="1:11" s="1" customFormat="1" x14ac:dyDescent="0.2">
      <c r="A5" s="93"/>
      <c r="B5" s="144" t="str">
        <f>LPG!F3</f>
        <v>EFFECTIVE 03 AUGUST 2022</v>
      </c>
      <c r="C5" s="145"/>
      <c r="D5" s="148"/>
      <c r="E5" s="149"/>
      <c r="G5" s="4"/>
      <c r="H5" s="289"/>
      <c r="I5" s="4"/>
    </row>
    <row r="6" spans="1:11" s="1" customFormat="1" x14ac:dyDescent="0.2">
      <c r="A6" s="93"/>
      <c r="E6" s="100"/>
      <c r="G6" s="4"/>
      <c r="H6" s="289"/>
      <c r="I6" s="4"/>
    </row>
    <row r="7" spans="1:11" x14ac:dyDescent="0.2">
      <c r="A7" s="93"/>
      <c r="B7" s="105" t="s">
        <v>2</v>
      </c>
      <c r="C7" s="4" t="s">
        <v>79</v>
      </c>
      <c r="D7" s="4" t="s">
        <v>80</v>
      </c>
      <c r="E7" s="88" t="s">
        <v>5</v>
      </c>
      <c r="F7"/>
      <c r="G7" s="4"/>
      <c r="H7" s="289"/>
      <c r="I7" s="4"/>
      <c r="J7" s="1"/>
      <c r="K7" s="1"/>
    </row>
    <row r="8" spans="1:11" x14ac:dyDescent="0.2">
      <c r="A8" s="93"/>
      <c r="B8" s="105" t="s">
        <v>81</v>
      </c>
      <c r="C8" s="4" t="s">
        <v>82</v>
      </c>
      <c r="D8" s="4" t="s">
        <v>83</v>
      </c>
      <c r="E8" s="88" t="s">
        <v>84</v>
      </c>
      <c r="F8"/>
      <c r="G8" s="4"/>
      <c r="H8" s="289"/>
      <c r="I8" s="4"/>
      <c r="J8" s="1"/>
      <c r="K8" s="1"/>
    </row>
    <row r="9" spans="1:11" x14ac:dyDescent="0.2">
      <c r="A9" s="93"/>
      <c r="B9" s="105" t="s">
        <v>85</v>
      </c>
      <c r="C9" s="4" t="s">
        <v>23</v>
      </c>
      <c r="D9" s="19"/>
      <c r="E9" s="88" t="s">
        <v>23</v>
      </c>
      <c r="F9"/>
      <c r="G9" s="4"/>
      <c r="H9" s="289"/>
      <c r="I9" s="4"/>
      <c r="J9" s="1"/>
      <c r="K9" s="1"/>
    </row>
    <row r="10" spans="1:11" x14ac:dyDescent="0.2">
      <c r="A10" s="93"/>
      <c r="B10" s="104"/>
      <c r="C10" s="71"/>
      <c r="D10" s="71"/>
      <c r="E10" s="89"/>
      <c r="F10"/>
      <c r="G10" s="4"/>
      <c r="H10" s="289"/>
      <c r="I10" s="4"/>
      <c r="J10" s="1"/>
      <c r="K10" s="1"/>
    </row>
    <row r="11" spans="1:11" x14ac:dyDescent="0.2">
      <c r="A11" s="93"/>
      <c r="B11" s="105" t="s">
        <v>25</v>
      </c>
      <c r="C11" s="258">
        <f>1904.388-144</f>
        <v>1760.3879999999999</v>
      </c>
      <c r="D11" s="355">
        <v>2.7</v>
      </c>
      <c r="E11" s="259">
        <f>$C$11+D11</f>
        <v>1763.088</v>
      </c>
      <c r="F11" s="283"/>
      <c r="G11" s="303"/>
      <c r="H11" s="4"/>
      <c r="I11" s="1"/>
      <c r="J11" s="1"/>
    </row>
    <row r="12" spans="1:11" x14ac:dyDescent="0.2">
      <c r="A12" s="93"/>
      <c r="B12" s="105" t="s">
        <v>26</v>
      </c>
      <c r="C12" s="74"/>
      <c r="D12" s="356">
        <v>7.2</v>
      </c>
      <c r="E12" s="260">
        <f>$C$11+D12</f>
        <v>1767.588</v>
      </c>
      <c r="F12" s="283"/>
      <c r="G12" s="303"/>
      <c r="H12" s="4"/>
      <c r="I12" s="1"/>
      <c r="J12" s="1"/>
    </row>
    <row r="13" spans="1:11" x14ac:dyDescent="0.2">
      <c r="A13" s="93"/>
      <c r="B13" s="105" t="s">
        <v>27</v>
      </c>
      <c r="C13" s="74"/>
      <c r="D13" s="356">
        <v>11.1</v>
      </c>
      <c r="E13" s="260">
        <f t="shared" ref="E13:E27" si="0">$C$11+D13</f>
        <v>1771.4879999999998</v>
      </c>
      <c r="F13" s="283"/>
      <c r="G13" s="303"/>
      <c r="H13" s="4"/>
      <c r="I13" s="1"/>
      <c r="J13" s="1"/>
    </row>
    <row r="14" spans="1:11" x14ac:dyDescent="0.2">
      <c r="A14" s="93"/>
      <c r="B14" s="105" t="s">
        <v>28</v>
      </c>
      <c r="C14" s="74"/>
      <c r="D14" s="356">
        <v>16.399999999999999</v>
      </c>
      <c r="E14" s="260">
        <f t="shared" si="0"/>
        <v>1776.788</v>
      </c>
      <c r="F14" s="283"/>
      <c r="G14" s="303"/>
      <c r="H14" s="4"/>
      <c r="I14" s="1"/>
      <c r="J14" s="1"/>
    </row>
    <row r="15" spans="1:11" x14ac:dyDescent="0.2">
      <c r="A15" s="93"/>
      <c r="B15" s="105" t="s">
        <v>29</v>
      </c>
      <c r="C15" s="74"/>
      <c r="D15" s="356">
        <v>23.7</v>
      </c>
      <c r="E15" s="260">
        <f t="shared" si="0"/>
        <v>1784.088</v>
      </c>
      <c r="F15" s="283"/>
      <c r="G15" s="303"/>
      <c r="H15" s="4"/>
      <c r="I15" s="1"/>
      <c r="J15" s="1"/>
    </row>
    <row r="16" spans="1:11" x14ac:dyDescent="0.2">
      <c r="A16" s="93"/>
      <c r="B16" s="105" t="s">
        <v>30</v>
      </c>
      <c r="C16" s="74"/>
      <c r="D16" s="356">
        <v>34.299999999999997</v>
      </c>
      <c r="E16" s="260">
        <f t="shared" si="0"/>
        <v>1794.6879999999999</v>
      </c>
      <c r="F16" s="283"/>
      <c r="G16" s="303"/>
      <c r="H16" s="4"/>
      <c r="I16" s="1"/>
      <c r="J16" s="1"/>
    </row>
    <row r="17" spans="1:10" x14ac:dyDescent="0.2">
      <c r="A17" s="93"/>
      <c r="B17" s="105" t="s">
        <v>31</v>
      </c>
      <c r="C17" s="74"/>
      <c r="D17" s="356">
        <v>43.7</v>
      </c>
      <c r="E17" s="260">
        <f t="shared" si="0"/>
        <v>1804.088</v>
      </c>
      <c r="F17" s="283"/>
      <c r="G17" s="303"/>
      <c r="H17" s="4"/>
      <c r="I17" s="1"/>
      <c r="J17" s="1"/>
    </row>
    <row r="18" spans="1:10" x14ac:dyDescent="0.2">
      <c r="A18" s="93"/>
      <c r="B18" s="105" t="s">
        <v>32</v>
      </c>
      <c r="C18" s="74"/>
      <c r="D18" s="356">
        <v>61.6</v>
      </c>
      <c r="E18" s="260">
        <f t="shared" si="0"/>
        <v>1821.9879999999998</v>
      </c>
      <c r="F18" s="283"/>
      <c r="G18" s="303"/>
      <c r="H18" s="4"/>
      <c r="I18" s="1"/>
      <c r="J18" s="1"/>
    </row>
    <row r="19" spans="1:10" x14ac:dyDescent="0.2">
      <c r="A19" s="93"/>
      <c r="B19" s="105" t="s">
        <v>33</v>
      </c>
      <c r="C19" s="74"/>
      <c r="D19" s="356">
        <v>80.5</v>
      </c>
      <c r="E19" s="260">
        <f t="shared" si="0"/>
        <v>1840.8879999999999</v>
      </c>
      <c r="F19" s="283"/>
      <c r="G19" s="303"/>
      <c r="H19" s="4"/>
      <c r="I19" s="1"/>
      <c r="J19" s="1"/>
    </row>
    <row r="20" spans="1:10" x14ac:dyDescent="0.2">
      <c r="A20" s="93"/>
      <c r="B20" s="105" t="s">
        <v>34</v>
      </c>
      <c r="C20" s="74"/>
      <c r="D20" s="356">
        <v>92.4</v>
      </c>
      <c r="E20" s="260">
        <f t="shared" si="0"/>
        <v>1852.788</v>
      </c>
      <c r="F20" s="283"/>
      <c r="G20" s="303"/>
      <c r="H20" s="292"/>
      <c r="I20" s="1"/>
      <c r="J20" s="1"/>
    </row>
    <row r="21" spans="1:10" x14ac:dyDescent="0.2">
      <c r="A21" s="93"/>
      <c r="B21" s="105" t="s">
        <v>35</v>
      </c>
      <c r="C21" s="74"/>
      <c r="D21" s="356">
        <v>123.2</v>
      </c>
      <c r="E21" s="260">
        <f t="shared" si="0"/>
        <v>1883.588</v>
      </c>
      <c r="F21" s="283"/>
      <c r="G21" s="303"/>
      <c r="H21" s="292"/>
      <c r="I21" s="1"/>
      <c r="J21" s="1"/>
    </row>
    <row r="22" spans="1:10" x14ac:dyDescent="0.2">
      <c r="A22" s="93"/>
      <c r="B22" s="105" t="s">
        <v>36</v>
      </c>
      <c r="C22" s="74"/>
      <c r="D22" s="356">
        <v>125.4</v>
      </c>
      <c r="E22" s="260">
        <f t="shared" si="0"/>
        <v>1885.788</v>
      </c>
      <c r="F22" s="283"/>
      <c r="G22" s="303"/>
      <c r="H22" s="4"/>
      <c r="I22" s="1"/>
      <c r="J22" s="1"/>
    </row>
    <row r="23" spans="1:10" x14ac:dyDescent="0.2">
      <c r="A23" s="93"/>
      <c r="B23" s="105" t="s">
        <v>37</v>
      </c>
      <c r="C23" s="74"/>
      <c r="D23" s="356">
        <v>94.3</v>
      </c>
      <c r="E23" s="260">
        <f t="shared" si="0"/>
        <v>1854.6879999999999</v>
      </c>
      <c r="F23" s="283"/>
      <c r="G23" s="303"/>
      <c r="H23" s="4"/>
      <c r="I23" s="1"/>
      <c r="J23" s="1"/>
    </row>
    <row r="24" spans="1:10" x14ac:dyDescent="0.2">
      <c r="A24" s="93"/>
      <c r="B24" s="105" t="s">
        <v>38</v>
      </c>
      <c r="C24" s="74"/>
      <c r="D24" s="356">
        <v>126.4</v>
      </c>
      <c r="E24" s="260">
        <f t="shared" si="0"/>
        <v>1886.788</v>
      </c>
      <c r="F24" s="283"/>
      <c r="G24" s="303"/>
      <c r="H24" s="4"/>
      <c r="I24" s="1"/>
      <c r="J24" s="1"/>
    </row>
    <row r="25" spans="1:10" x14ac:dyDescent="0.2">
      <c r="A25" s="93"/>
      <c r="B25" s="105" t="s">
        <v>39</v>
      </c>
      <c r="C25" s="74"/>
      <c r="D25" s="356">
        <v>117.7</v>
      </c>
      <c r="E25" s="260">
        <f t="shared" si="0"/>
        <v>1878.088</v>
      </c>
      <c r="F25" s="283"/>
      <c r="G25" s="303"/>
      <c r="H25" s="4"/>
      <c r="I25" s="1"/>
      <c r="J25" s="1"/>
    </row>
    <row r="26" spans="1:10" x14ac:dyDescent="0.2">
      <c r="A26" s="93"/>
      <c r="B26" s="106" t="s">
        <v>69</v>
      </c>
      <c r="C26" s="19"/>
      <c r="D26" s="356">
        <v>43.7</v>
      </c>
      <c r="E26" s="260">
        <f t="shared" si="0"/>
        <v>1804.088</v>
      </c>
      <c r="F26" s="283"/>
      <c r="G26" s="303"/>
      <c r="H26" s="291"/>
      <c r="I26" s="1"/>
      <c r="J26" s="1"/>
    </row>
    <row r="27" spans="1:10" x14ac:dyDescent="0.2">
      <c r="A27" s="93"/>
      <c r="B27" s="106" t="s">
        <v>70</v>
      </c>
      <c r="C27" s="19"/>
      <c r="D27" s="356">
        <v>117.7</v>
      </c>
      <c r="E27" s="260">
        <f t="shared" si="0"/>
        <v>1878.088</v>
      </c>
      <c r="F27" s="283"/>
      <c r="G27" s="303"/>
      <c r="H27" s="291"/>
      <c r="I27" s="1"/>
      <c r="J27" s="1"/>
    </row>
    <row r="28" spans="1:10" x14ac:dyDescent="0.2">
      <c r="A28" s="93"/>
      <c r="B28" s="104"/>
      <c r="C28" s="71"/>
      <c r="D28" s="71"/>
      <c r="E28" s="89"/>
      <c r="F28"/>
      <c r="G28" s="290"/>
      <c r="H28" s="291"/>
      <c r="I28" s="1"/>
      <c r="J28" s="1"/>
    </row>
    <row r="29" spans="1:10" x14ac:dyDescent="0.2">
      <c r="A29" s="93"/>
      <c r="B29" s="104"/>
      <c r="C29" s="19"/>
      <c r="D29" s="357"/>
      <c r="E29" s="87"/>
      <c r="F29"/>
      <c r="G29" s="290"/>
      <c r="H29" s="291"/>
      <c r="I29" s="1"/>
      <c r="J29" s="1"/>
    </row>
    <row r="30" spans="1:10" x14ac:dyDescent="0.2">
      <c r="A30" s="93"/>
      <c r="B30" s="105" t="s">
        <v>40</v>
      </c>
      <c r="C30" s="74">
        <f>C11</f>
        <v>1760.3879999999999</v>
      </c>
      <c r="D30" s="356">
        <v>17</v>
      </c>
      <c r="E30" s="260">
        <f t="shared" ref="E30:E38" si="1">$C$11+D30</f>
        <v>1777.3879999999999</v>
      </c>
      <c r="F30" s="283"/>
      <c r="G30" s="303"/>
      <c r="H30" s="291"/>
      <c r="I30" s="1"/>
      <c r="J30" s="1"/>
    </row>
    <row r="31" spans="1:10" x14ac:dyDescent="0.2">
      <c r="A31" s="93"/>
      <c r="B31" s="105" t="s">
        <v>96</v>
      </c>
      <c r="C31" s="74"/>
      <c r="D31" s="356">
        <v>26.8</v>
      </c>
      <c r="E31" s="260">
        <f>$C$11+D31</f>
        <v>1787.1879999999999</v>
      </c>
      <c r="F31" s="283"/>
      <c r="G31" s="303"/>
      <c r="H31" s="291"/>
      <c r="I31" s="1"/>
      <c r="J31" s="1"/>
    </row>
    <row r="32" spans="1:10" x14ac:dyDescent="0.2">
      <c r="A32" s="93"/>
      <c r="B32" s="105" t="s">
        <v>41</v>
      </c>
      <c r="C32" s="74"/>
      <c r="D32" s="356">
        <v>21.2</v>
      </c>
      <c r="E32" s="260">
        <f t="shared" si="1"/>
        <v>1781.588</v>
      </c>
      <c r="F32" s="283"/>
      <c r="G32" s="303"/>
      <c r="H32" s="291"/>
      <c r="I32" s="1"/>
      <c r="J32" s="1"/>
    </row>
    <row r="33" spans="1:11" x14ac:dyDescent="0.2">
      <c r="A33" s="93"/>
      <c r="B33" s="105" t="s">
        <v>42</v>
      </c>
      <c r="C33" s="74"/>
      <c r="D33" s="356">
        <v>30.2</v>
      </c>
      <c r="E33" s="260">
        <f t="shared" si="1"/>
        <v>1790.588</v>
      </c>
      <c r="F33" s="283"/>
      <c r="G33" s="303"/>
      <c r="H33" s="291"/>
      <c r="I33" s="1"/>
      <c r="J33" s="1"/>
    </row>
    <row r="34" spans="1:11" x14ac:dyDescent="0.2">
      <c r="A34" s="93"/>
      <c r="B34" s="105" t="s">
        <v>43</v>
      </c>
      <c r="C34" s="74"/>
      <c r="D34" s="356">
        <v>41.3</v>
      </c>
      <c r="E34" s="260">
        <f t="shared" si="1"/>
        <v>1801.6879999999999</v>
      </c>
      <c r="F34" s="283"/>
      <c r="G34" s="303"/>
      <c r="H34" s="291"/>
      <c r="I34" s="1"/>
      <c r="J34" s="1"/>
    </row>
    <row r="35" spans="1:11" x14ac:dyDescent="0.2">
      <c r="A35" s="93"/>
      <c r="B35" s="105" t="s">
        <v>44</v>
      </c>
      <c r="C35" s="74"/>
      <c r="D35" s="356">
        <v>39</v>
      </c>
      <c r="E35" s="260">
        <f t="shared" si="1"/>
        <v>1799.3879999999999</v>
      </c>
      <c r="F35" s="283"/>
      <c r="G35" s="303"/>
      <c r="H35" s="291"/>
      <c r="I35" s="1"/>
      <c r="J35" s="1"/>
    </row>
    <row r="36" spans="1:11" x14ac:dyDescent="0.2">
      <c r="A36" s="93"/>
      <c r="B36" s="105" t="s">
        <v>45</v>
      </c>
      <c r="C36" s="74"/>
      <c r="D36" s="356">
        <v>49.4</v>
      </c>
      <c r="E36" s="260">
        <f t="shared" si="1"/>
        <v>1809.788</v>
      </c>
      <c r="F36" s="283"/>
      <c r="G36" s="303"/>
      <c r="H36" s="291"/>
      <c r="I36" s="1"/>
      <c r="J36" s="1"/>
    </row>
    <row r="37" spans="1:11" x14ac:dyDescent="0.2">
      <c r="A37" s="93"/>
      <c r="B37" s="105" t="s">
        <v>46</v>
      </c>
      <c r="C37" s="74"/>
      <c r="D37" s="356">
        <v>53.3</v>
      </c>
      <c r="E37" s="260">
        <f t="shared" si="1"/>
        <v>1813.6879999999999</v>
      </c>
      <c r="F37" s="283"/>
      <c r="G37" s="303"/>
      <c r="H37" s="291"/>
      <c r="I37" s="1"/>
      <c r="J37" s="1"/>
    </row>
    <row r="38" spans="1:11" x14ac:dyDescent="0.2">
      <c r="A38" s="93"/>
      <c r="B38" s="105" t="s">
        <v>47</v>
      </c>
      <c r="C38" s="74"/>
      <c r="D38" s="356">
        <v>62.4</v>
      </c>
      <c r="E38" s="260">
        <f t="shared" si="1"/>
        <v>1822.788</v>
      </c>
      <c r="F38" s="283"/>
      <c r="G38" s="303"/>
      <c r="H38" s="291"/>
      <c r="I38" s="1"/>
      <c r="J38" s="1"/>
    </row>
    <row r="39" spans="1:11" x14ac:dyDescent="0.2">
      <c r="A39" s="93"/>
      <c r="B39" s="104"/>
      <c r="C39" s="71"/>
      <c r="D39" s="71"/>
      <c r="E39" s="89"/>
      <c r="F39"/>
      <c r="G39" s="290"/>
      <c r="H39" s="291"/>
      <c r="I39" s="1"/>
      <c r="J39" s="1"/>
    </row>
    <row r="40" spans="1:11" x14ac:dyDescent="0.2">
      <c r="A40" s="93"/>
      <c r="B40" s="104"/>
      <c r="C40" s="19"/>
      <c r="D40" s="357"/>
      <c r="E40" s="87"/>
      <c r="F40"/>
      <c r="G40" s="165"/>
      <c r="H40" s="290"/>
      <c r="I40" s="291"/>
      <c r="J40" s="1"/>
      <c r="K40" s="1"/>
    </row>
    <row r="41" spans="1:11" x14ac:dyDescent="0.2">
      <c r="A41" s="93"/>
      <c r="B41" s="105" t="s">
        <v>48</v>
      </c>
      <c r="C41" s="74">
        <f>C11</f>
        <v>1760.3879999999999</v>
      </c>
      <c r="D41" s="356">
        <v>34.4</v>
      </c>
      <c r="E41" s="260">
        <f t="shared" ref="E41:E61" si="2">$C$11+D41</f>
        <v>1794.788</v>
      </c>
      <c r="F41" s="283"/>
      <c r="G41" s="300"/>
      <c r="H41" s="303"/>
      <c r="I41" s="291"/>
      <c r="J41" s="1"/>
      <c r="K41" s="1"/>
    </row>
    <row r="42" spans="1:11" x14ac:dyDescent="0.2">
      <c r="A42" s="93"/>
      <c r="B42" s="105" t="s">
        <v>49</v>
      </c>
      <c r="C42" s="74"/>
      <c r="D42" s="356">
        <v>41.4</v>
      </c>
      <c r="E42" s="260">
        <f t="shared" si="2"/>
        <v>1801.788</v>
      </c>
      <c r="F42" s="283"/>
      <c r="G42" s="300"/>
      <c r="H42" s="303"/>
      <c r="I42" s="291"/>
      <c r="J42" s="1"/>
      <c r="K42" s="1"/>
    </row>
    <row r="43" spans="1:11" x14ac:dyDescent="0.2">
      <c r="A43" s="93"/>
      <c r="B43" s="105" t="s">
        <v>50</v>
      </c>
      <c r="C43" s="74"/>
      <c r="D43" s="356">
        <v>53.3</v>
      </c>
      <c r="E43" s="260">
        <f t="shared" si="2"/>
        <v>1813.6879999999999</v>
      </c>
      <c r="F43" s="283"/>
      <c r="G43" s="300"/>
      <c r="H43" s="303"/>
      <c r="I43" s="291"/>
      <c r="J43" s="1"/>
      <c r="K43" s="1"/>
    </row>
    <row r="44" spans="1:11" x14ac:dyDescent="0.2">
      <c r="A44" s="93"/>
      <c r="B44" s="105" t="s">
        <v>51</v>
      </c>
      <c r="C44" s="74"/>
      <c r="D44" s="356">
        <v>87.1</v>
      </c>
      <c r="E44" s="259">
        <f t="shared" si="2"/>
        <v>1847.4879999999998</v>
      </c>
      <c r="F44" s="283"/>
      <c r="G44" s="300"/>
      <c r="H44" s="303"/>
      <c r="I44" s="291"/>
      <c r="J44" s="1"/>
      <c r="K44" s="1"/>
    </row>
    <row r="45" spans="1:11" x14ac:dyDescent="0.2">
      <c r="A45" s="93"/>
      <c r="B45" s="105" t="s">
        <v>52</v>
      </c>
      <c r="C45" s="77" t="s">
        <v>53</v>
      </c>
      <c r="D45" s="355">
        <v>81.900000000000006</v>
      </c>
      <c r="E45" s="259">
        <f>$C$11+D45</f>
        <v>1842.288</v>
      </c>
      <c r="F45" s="283"/>
      <c r="G45" s="300"/>
      <c r="H45" s="303"/>
      <c r="I45" s="291"/>
      <c r="J45" s="1"/>
      <c r="K45" s="1"/>
    </row>
    <row r="46" spans="1:11" x14ac:dyDescent="0.2">
      <c r="A46" s="93"/>
      <c r="B46" s="105" t="s">
        <v>54</v>
      </c>
      <c r="C46" s="74"/>
      <c r="D46" s="356">
        <v>94.3</v>
      </c>
      <c r="E46" s="260">
        <f t="shared" si="2"/>
        <v>1854.6879999999999</v>
      </c>
      <c r="F46" s="283"/>
      <c r="G46" s="300"/>
      <c r="H46" s="303"/>
      <c r="I46" s="291"/>
      <c r="J46" s="1"/>
      <c r="K46" s="1"/>
    </row>
    <row r="47" spans="1:11" x14ac:dyDescent="0.2">
      <c r="A47" s="93"/>
      <c r="B47" s="105" t="s">
        <v>55</v>
      </c>
      <c r="C47" s="74"/>
      <c r="D47" s="356">
        <v>117.5</v>
      </c>
      <c r="E47" s="260">
        <f t="shared" si="2"/>
        <v>1877.8879999999999</v>
      </c>
      <c r="F47" s="283"/>
      <c r="G47" s="300"/>
      <c r="H47" s="303"/>
      <c r="I47" s="291"/>
      <c r="J47" s="1"/>
      <c r="K47" s="1"/>
    </row>
    <row r="48" spans="1:11" x14ac:dyDescent="0.2">
      <c r="A48" s="93"/>
      <c r="B48" s="105" t="s">
        <v>56</v>
      </c>
      <c r="C48" s="74"/>
      <c r="D48" s="356">
        <v>119.2</v>
      </c>
      <c r="E48" s="260">
        <f t="shared" si="2"/>
        <v>1879.588</v>
      </c>
      <c r="F48" s="283"/>
      <c r="G48" s="300"/>
      <c r="H48" s="303"/>
      <c r="I48" s="291"/>
      <c r="J48" s="1"/>
      <c r="K48" s="1"/>
    </row>
    <row r="49" spans="1:11" x14ac:dyDescent="0.2">
      <c r="A49" s="93"/>
      <c r="B49" s="105" t="s">
        <v>57</v>
      </c>
      <c r="C49" s="74"/>
      <c r="D49" s="356">
        <v>125</v>
      </c>
      <c r="E49" s="260">
        <f t="shared" si="2"/>
        <v>1885.3879999999999</v>
      </c>
      <c r="F49" s="283"/>
      <c r="G49" s="300"/>
      <c r="H49" s="303"/>
      <c r="I49" s="291"/>
      <c r="J49" s="1"/>
      <c r="K49" s="1"/>
    </row>
    <row r="50" spans="1:11" x14ac:dyDescent="0.2">
      <c r="A50" s="93"/>
      <c r="B50" s="105" t="s">
        <v>58</v>
      </c>
      <c r="C50" s="19"/>
      <c r="D50" s="356">
        <v>132.80000000000001</v>
      </c>
      <c r="E50" s="260">
        <f t="shared" si="2"/>
        <v>1893.1879999999999</v>
      </c>
      <c r="F50" s="283"/>
      <c r="G50" s="300"/>
      <c r="H50" s="303"/>
      <c r="I50" s="291"/>
      <c r="J50" s="1"/>
      <c r="K50" s="1"/>
    </row>
    <row r="51" spans="1:11" x14ac:dyDescent="0.2">
      <c r="A51" s="93"/>
      <c r="B51" s="105" t="s">
        <v>59</v>
      </c>
      <c r="C51" s="19"/>
      <c r="D51" s="356">
        <v>148.5</v>
      </c>
      <c r="E51" s="260">
        <f t="shared" si="2"/>
        <v>1908.8879999999999</v>
      </c>
      <c r="F51" s="283"/>
      <c r="G51" s="300"/>
      <c r="H51" s="303"/>
      <c r="I51" s="291"/>
      <c r="J51" s="1"/>
      <c r="K51" s="1"/>
    </row>
    <row r="52" spans="1:11" x14ac:dyDescent="0.2">
      <c r="A52" s="93"/>
      <c r="B52" s="105" t="s">
        <v>60</v>
      </c>
      <c r="C52" s="19"/>
      <c r="D52" s="356">
        <v>126.6</v>
      </c>
      <c r="E52" s="260">
        <f t="shared" si="2"/>
        <v>1886.9879999999998</v>
      </c>
      <c r="F52" s="283"/>
      <c r="G52" s="300"/>
      <c r="H52" s="303"/>
      <c r="I52" s="291"/>
      <c r="J52" s="1"/>
      <c r="K52" s="1"/>
    </row>
    <row r="53" spans="1:11" x14ac:dyDescent="0.2">
      <c r="A53" s="93"/>
      <c r="B53" s="105" t="s">
        <v>61</v>
      </c>
      <c r="C53" s="19"/>
      <c r="D53" s="356">
        <v>156.19999999999999</v>
      </c>
      <c r="E53" s="260">
        <f t="shared" si="2"/>
        <v>1916.588</v>
      </c>
      <c r="F53" s="283"/>
      <c r="G53" s="300"/>
      <c r="H53" s="303"/>
      <c r="I53" s="291"/>
      <c r="J53" s="1"/>
      <c r="K53" s="1"/>
    </row>
    <row r="54" spans="1:11" x14ac:dyDescent="0.2">
      <c r="A54" s="93"/>
      <c r="B54" s="106" t="s">
        <v>71</v>
      </c>
      <c r="C54" s="19"/>
      <c r="D54" s="356">
        <v>53.3</v>
      </c>
      <c r="E54" s="260">
        <f t="shared" si="2"/>
        <v>1813.6879999999999</v>
      </c>
      <c r="F54" s="283"/>
      <c r="G54" s="300"/>
      <c r="H54" s="303"/>
      <c r="I54" s="291"/>
      <c r="J54" s="1"/>
      <c r="K54" s="1"/>
    </row>
    <row r="55" spans="1:11" x14ac:dyDescent="0.2">
      <c r="A55" s="93"/>
      <c r="B55" s="106" t="s">
        <v>72</v>
      </c>
      <c r="C55" s="19"/>
      <c r="D55" s="356">
        <v>87.1</v>
      </c>
      <c r="E55" s="260">
        <f t="shared" si="2"/>
        <v>1847.4879999999998</v>
      </c>
      <c r="F55" s="283"/>
      <c r="G55" s="300"/>
      <c r="H55" s="303"/>
      <c r="I55" s="291"/>
      <c r="J55" s="1"/>
      <c r="K55" s="1"/>
    </row>
    <row r="56" spans="1:11" x14ac:dyDescent="0.2">
      <c r="A56" s="93"/>
      <c r="B56" s="106" t="s">
        <v>73</v>
      </c>
      <c r="C56" s="19"/>
      <c r="D56" s="356">
        <v>94.3</v>
      </c>
      <c r="E56" s="260">
        <f t="shared" si="2"/>
        <v>1854.6879999999999</v>
      </c>
      <c r="F56" s="283"/>
      <c r="G56" s="300"/>
      <c r="H56" s="303"/>
      <c r="I56" s="291"/>
      <c r="J56" s="1"/>
      <c r="K56" s="1"/>
    </row>
    <row r="57" spans="1:11" x14ac:dyDescent="0.2">
      <c r="A57" s="93"/>
      <c r="B57" s="106" t="s">
        <v>74</v>
      </c>
      <c r="C57" s="19"/>
      <c r="D57" s="356">
        <v>117.5</v>
      </c>
      <c r="E57" s="260">
        <f t="shared" si="2"/>
        <v>1877.8879999999999</v>
      </c>
      <c r="F57" s="283"/>
      <c r="G57" s="300"/>
      <c r="H57" s="303"/>
      <c r="I57" s="291"/>
      <c r="J57" s="1"/>
      <c r="K57" s="1"/>
    </row>
    <row r="58" spans="1:11" x14ac:dyDescent="0.2">
      <c r="A58" s="93"/>
      <c r="B58" s="106" t="s">
        <v>75</v>
      </c>
      <c r="C58" s="19"/>
      <c r="D58" s="356">
        <v>119.2</v>
      </c>
      <c r="E58" s="260">
        <f t="shared" si="2"/>
        <v>1879.588</v>
      </c>
      <c r="F58" s="283"/>
      <c r="G58" s="300"/>
      <c r="H58" s="303"/>
      <c r="I58" s="291"/>
      <c r="J58" s="1"/>
      <c r="K58" s="1"/>
    </row>
    <row r="59" spans="1:11" x14ac:dyDescent="0.2">
      <c r="A59" s="93"/>
      <c r="B59" s="106" t="s">
        <v>76</v>
      </c>
      <c r="C59" s="19"/>
      <c r="D59" s="356">
        <v>125</v>
      </c>
      <c r="E59" s="260">
        <f t="shared" si="2"/>
        <v>1885.3879999999999</v>
      </c>
      <c r="F59" s="283"/>
      <c r="G59" s="300"/>
      <c r="H59" s="303"/>
      <c r="I59" s="291"/>
      <c r="J59" s="1"/>
      <c r="K59" s="1"/>
    </row>
    <row r="60" spans="1:11" x14ac:dyDescent="0.2">
      <c r="A60" s="93"/>
      <c r="B60" s="106" t="s">
        <v>77</v>
      </c>
      <c r="C60" s="19"/>
      <c r="D60" s="356">
        <v>132.80000000000001</v>
      </c>
      <c r="E60" s="260">
        <f t="shared" si="2"/>
        <v>1893.1879999999999</v>
      </c>
      <c r="F60" s="283"/>
      <c r="G60" s="300"/>
      <c r="H60" s="303"/>
      <c r="I60" s="291"/>
      <c r="J60" s="1"/>
      <c r="K60" s="1"/>
    </row>
    <row r="61" spans="1:11" x14ac:dyDescent="0.2">
      <c r="A61" s="93"/>
      <c r="B61" s="106" t="s">
        <v>78</v>
      </c>
      <c r="C61" s="19"/>
      <c r="D61" s="356">
        <v>156.19999999999999</v>
      </c>
      <c r="E61" s="260">
        <f t="shared" si="2"/>
        <v>1916.588</v>
      </c>
      <c r="F61" s="283"/>
      <c r="G61" s="300"/>
      <c r="H61" s="303"/>
      <c r="I61" s="291"/>
      <c r="J61" s="1"/>
      <c r="K61" s="1"/>
    </row>
    <row r="62" spans="1:11" x14ac:dyDescent="0.2">
      <c r="A62" s="93"/>
      <c r="B62" s="105"/>
      <c r="C62" s="71"/>
      <c r="D62" s="358"/>
      <c r="E62" s="90"/>
      <c r="F62" s="284"/>
      <c r="G62" s="301"/>
      <c r="H62" s="1"/>
    </row>
    <row r="63" spans="1:11" x14ac:dyDescent="0.2">
      <c r="A63" s="93"/>
      <c r="B63" s="104"/>
      <c r="C63" s="19"/>
      <c r="D63" s="357"/>
      <c r="E63" s="87"/>
      <c r="F63"/>
      <c r="G63" s="146"/>
      <c r="H63" s="1"/>
    </row>
    <row r="64" spans="1:11" x14ac:dyDescent="0.2">
      <c r="A64" s="93"/>
      <c r="B64" s="105" t="s">
        <v>62</v>
      </c>
      <c r="C64" s="74">
        <f>C11</f>
        <v>1760.3879999999999</v>
      </c>
      <c r="D64" s="356">
        <v>62.7</v>
      </c>
      <c r="E64" s="260">
        <f t="shared" ref="E64:E70" si="3">$C$11+D64</f>
        <v>1823.088</v>
      </c>
      <c r="F64" s="283"/>
      <c r="G64" s="302"/>
      <c r="H64" s="303"/>
    </row>
    <row r="65" spans="1:8" x14ac:dyDescent="0.2">
      <c r="A65" s="93"/>
      <c r="B65" s="105" t="s">
        <v>63</v>
      </c>
      <c r="C65" s="74"/>
      <c r="D65" s="356">
        <v>80.599999999999994</v>
      </c>
      <c r="E65" s="260">
        <f t="shared" si="3"/>
        <v>1840.9879999999998</v>
      </c>
      <c r="F65" s="283"/>
      <c r="G65" s="302"/>
      <c r="H65" s="303"/>
    </row>
    <row r="66" spans="1:8" x14ac:dyDescent="0.2">
      <c r="A66" s="93"/>
      <c r="B66" s="105" t="s">
        <v>64</v>
      </c>
      <c r="C66" s="74"/>
      <c r="D66" s="356">
        <v>93.8</v>
      </c>
      <c r="E66" s="260">
        <f t="shared" si="3"/>
        <v>1854.1879999999999</v>
      </c>
      <c r="F66" s="283"/>
      <c r="G66" s="302"/>
      <c r="H66" s="303"/>
    </row>
    <row r="67" spans="1:8" x14ac:dyDescent="0.2">
      <c r="A67" s="93"/>
      <c r="B67" s="105" t="s">
        <v>65</v>
      </c>
      <c r="C67" s="74"/>
      <c r="D67" s="356">
        <v>92</v>
      </c>
      <c r="E67" s="260">
        <f t="shared" si="3"/>
        <v>1852.3879999999999</v>
      </c>
      <c r="F67" s="283"/>
      <c r="G67" s="302"/>
      <c r="H67" s="303"/>
    </row>
    <row r="68" spans="1:8" x14ac:dyDescent="0.2">
      <c r="A68" s="93"/>
      <c r="B68" s="105" t="s">
        <v>86</v>
      </c>
      <c r="C68" s="74" t="s">
        <v>87</v>
      </c>
      <c r="D68" s="356">
        <v>97.7</v>
      </c>
      <c r="E68" s="260">
        <f t="shared" si="3"/>
        <v>1858.088</v>
      </c>
      <c r="F68" s="283"/>
      <c r="G68" s="302"/>
      <c r="H68" s="303"/>
    </row>
    <row r="69" spans="1:8" x14ac:dyDescent="0.2">
      <c r="A69" s="93"/>
      <c r="B69" s="105" t="s">
        <v>67</v>
      </c>
      <c r="C69" s="74"/>
      <c r="D69" s="356">
        <v>97.4</v>
      </c>
      <c r="E69" s="260">
        <f t="shared" si="3"/>
        <v>1857.788</v>
      </c>
      <c r="F69" s="283"/>
      <c r="G69" s="302"/>
      <c r="H69" s="303"/>
    </row>
    <row r="70" spans="1:8" x14ac:dyDescent="0.2">
      <c r="A70" s="93"/>
      <c r="B70" s="105" t="s">
        <v>68</v>
      </c>
      <c r="C70" s="74"/>
      <c r="D70" s="356">
        <v>109.6</v>
      </c>
      <c r="E70" s="260">
        <f t="shared" si="3"/>
        <v>1869.9879999999998</v>
      </c>
      <c r="F70" s="283"/>
      <c r="G70" s="302"/>
      <c r="H70" s="303"/>
    </row>
    <row r="71" spans="1:8" ht="13.5" thickBot="1" x14ac:dyDescent="0.25">
      <c r="A71" s="107"/>
      <c r="B71" s="108"/>
      <c r="C71" s="109"/>
      <c r="D71" s="78"/>
      <c r="E71" s="91"/>
      <c r="F71"/>
    </row>
    <row r="72" spans="1:8" s="1" customFormat="1" x14ac:dyDescent="0.2">
      <c r="A72" s="69"/>
      <c r="B72" s="19"/>
      <c r="C72" s="19"/>
      <c r="D72" s="79"/>
      <c r="E72" s="19"/>
      <c r="F72" s="19"/>
      <c r="G72" s="69"/>
      <c r="H72" s="69"/>
    </row>
    <row r="73" spans="1:8" x14ac:dyDescent="0.2">
      <c r="A73" s="375" t="s">
        <v>88</v>
      </c>
      <c r="B73" s="376"/>
      <c r="C73" s="376"/>
      <c r="D73" s="376"/>
      <c r="E73" s="377"/>
      <c r="F73" s="102"/>
      <c r="H73" s="19"/>
    </row>
    <row r="74" spans="1:8" x14ac:dyDescent="0.2">
      <c r="A74" s="367"/>
      <c r="B74" s="368"/>
      <c r="C74" s="368"/>
      <c r="D74" s="368"/>
      <c r="E74" s="369"/>
      <c r="F74" s="99"/>
    </row>
    <row r="75" spans="1:8" x14ac:dyDescent="0.2">
      <c r="A75" s="367" t="s">
        <v>97</v>
      </c>
      <c r="B75" s="381"/>
      <c r="C75" s="381"/>
      <c r="D75" s="381"/>
      <c r="E75" s="382"/>
    </row>
    <row r="76" spans="1:8" x14ac:dyDescent="0.2">
      <c r="A76" s="367" t="s">
        <v>99</v>
      </c>
      <c r="B76" s="368"/>
      <c r="C76" s="368"/>
      <c r="D76" s="368"/>
      <c r="E76" s="369"/>
    </row>
    <row r="77" spans="1:8" x14ac:dyDescent="0.2">
      <c r="A77" s="367" t="s">
        <v>192</v>
      </c>
      <c r="B77" s="370"/>
      <c r="C77" s="370"/>
      <c r="D77" s="370"/>
      <c r="E77" s="371"/>
      <c r="F77" s="333"/>
    </row>
    <row r="78" spans="1:8" x14ac:dyDescent="0.2">
      <c r="A78" s="372" t="s">
        <v>190</v>
      </c>
      <c r="B78" s="373"/>
      <c r="C78" s="373"/>
      <c r="D78" s="373"/>
      <c r="E78" s="374"/>
    </row>
    <row r="79" spans="1:8" x14ac:dyDescent="0.2">
      <c r="A79" s="101"/>
      <c r="B79" s="18"/>
      <c r="C79" s="18"/>
      <c r="D79" s="18"/>
      <c r="E79" s="18"/>
    </row>
    <row r="80" spans="1:8" x14ac:dyDescent="0.2">
      <c r="A80" s="101"/>
      <c r="B80" s="18"/>
      <c r="C80" s="18"/>
      <c r="D80" s="18"/>
      <c r="E80" s="18"/>
    </row>
    <row r="81" spans="1:5" x14ac:dyDescent="0.2">
      <c r="A81" s="101"/>
      <c r="B81" s="18"/>
      <c r="C81" s="18"/>
      <c r="D81" s="18"/>
      <c r="E81" s="18"/>
    </row>
    <row r="82" spans="1:5" x14ac:dyDescent="0.2">
      <c r="A82" s="101"/>
      <c r="B82" s="18"/>
      <c r="C82" s="18"/>
      <c r="D82" s="18"/>
      <c r="E82" s="18" t="s">
        <v>100</v>
      </c>
    </row>
    <row r="83" spans="1:5" x14ac:dyDescent="0.2">
      <c r="A83" s="101"/>
      <c r="B83" s="18"/>
      <c r="C83" s="18"/>
      <c r="D83" s="18"/>
      <c r="E83" s="18"/>
    </row>
    <row r="84" spans="1:5" x14ac:dyDescent="0.2">
      <c r="A84" s="101"/>
      <c r="B84" s="18"/>
      <c r="C84" s="18"/>
      <c r="D84" s="18"/>
      <c r="E84" s="18"/>
    </row>
    <row r="85" spans="1:5" x14ac:dyDescent="0.2">
      <c r="A85" s="101"/>
      <c r="B85" s="18"/>
      <c r="C85" s="18"/>
      <c r="D85" s="18"/>
      <c r="E85" s="18"/>
    </row>
    <row r="86" spans="1:5" x14ac:dyDescent="0.2">
      <c r="A86" s="101"/>
      <c r="B86" s="18"/>
      <c r="C86" s="18"/>
      <c r="D86" s="18"/>
      <c r="E86" s="18"/>
    </row>
    <row r="87" spans="1:5" x14ac:dyDescent="0.2">
      <c r="A87" s="101"/>
      <c r="B87" s="18"/>
      <c r="C87" s="18"/>
      <c r="D87" s="18"/>
      <c r="E87" s="18"/>
    </row>
    <row r="88" spans="1:5" x14ac:dyDescent="0.2">
      <c r="A88" s="101"/>
      <c r="B88" s="18"/>
      <c r="C88" s="18"/>
      <c r="D88" s="18"/>
      <c r="E88" s="18"/>
    </row>
    <row r="89" spans="1:5" x14ac:dyDescent="0.2">
      <c r="A89" s="101"/>
      <c r="B89" s="18"/>
      <c r="C89" s="18"/>
      <c r="D89" s="18"/>
      <c r="E89" s="18"/>
    </row>
    <row r="90" spans="1:5" x14ac:dyDescent="0.2">
      <c r="A90" s="101"/>
      <c r="B90" s="18"/>
      <c r="C90" s="18"/>
      <c r="D90" s="18"/>
      <c r="E90" s="18"/>
    </row>
    <row r="91" spans="1:5" x14ac:dyDescent="0.2">
      <c r="A91" s="69"/>
      <c r="B91" s="18"/>
      <c r="C91" s="18"/>
      <c r="D91" s="18"/>
      <c r="E91" s="18"/>
    </row>
    <row r="92" spans="1:5" x14ac:dyDescent="0.2">
      <c r="A92" s="69"/>
      <c r="B92" s="18"/>
      <c r="C92" s="18"/>
      <c r="D92" s="18"/>
      <c r="E92" s="18"/>
    </row>
    <row r="93" spans="1:5" x14ac:dyDescent="0.2">
      <c r="A93" s="69"/>
      <c r="B93" s="18"/>
      <c r="C93" s="18"/>
      <c r="D93" s="18"/>
      <c r="E93" s="18"/>
    </row>
    <row r="94" spans="1:5" x14ac:dyDescent="0.2">
      <c r="A94" s="69"/>
      <c r="B94" s="18"/>
      <c r="C94" s="18"/>
      <c r="D94" s="18"/>
      <c r="E94" s="18"/>
    </row>
    <row r="95" spans="1:5" x14ac:dyDescent="0.2">
      <c r="A95" s="69"/>
      <c r="B95" s="18"/>
      <c r="C95" s="18"/>
      <c r="D95" s="18"/>
      <c r="E95" s="18"/>
    </row>
    <row r="96" spans="1:5" x14ac:dyDescent="0.2">
      <c r="A96" s="69"/>
      <c r="B96" s="18"/>
      <c r="C96" s="18"/>
      <c r="D96" s="18"/>
      <c r="E96" s="18"/>
    </row>
    <row r="97" spans="1:5" x14ac:dyDescent="0.2">
      <c r="A97" s="69"/>
      <c r="B97" s="18"/>
      <c r="C97" s="18"/>
      <c r="D97" s="18"/>
      <c r="E97" s="18"/>
    </row>
    <row r="98" spans="1:5" x14ac:dyDescent="0.2">
      <c r="A98" s="69"/>
      <c r="B98" s="18"/>
      <c r="C98" s="18"/>
      <c r="D98" s="18"/>
      <c r="E98" s="18"/>
    </row>
    <row r="99" spans="1:5" x14ac:dyDescent="0.2">
      <c r="A99" s="69"/>
      <c r="B99" s="18"/>
      <c r="C99" s="18"/>
      <c r="D99" s="18"/>
      <c r="E99" s="18"/>
    </row>
    <row r="100" spans="1:5" x14ac:dyDescent="0.2">
      <c r="A100" s="69"/>
      <c r="B100" s="18"/>
      <c r="C100" s="18"/>
      <c r="D100" s="18"/>
      <c r="E100" s="18"/>
    </row>
    <row r="101" spans="1:5" x14ac:dyDescent="0.2">
      <c r="A101" s="69"/>
      <c r="B101" s="18"/>
      <c r="C101" s="18"/>
      <c r="D101" s="18"/>
      <c r="E101" s="18"/>
    </row>
    <row r="102" spans="1:5" x14ac:dyDescent="0.2">
      <c r="A102" s="69"/>
      <c r="B102" s="18"/>
      <c r="C102" s="18"/>
      <c r="D102" s="18"/>
      <c r="E102" s="18"/>
    </row>
    <row r="103" spans="1:5" x14ac:dyDescent="0.2">
      <c r="A103" s="69"/>
      <c r="B103" s="18"/>
      <c r="C103" s="18"/>
      <c r="D103" s="18"/>
      <c r="E103" s="18"/>
    </row>
    <row r="104" spans="1:5" x14ac:dyDescent="0.2">
      <c r="A104" s="69"/>
      <c r="B104" s="18"/>
      <c r="C104" s="18"/>
      <c r="D104" s="18"/>
      <c r="E104" s="18"/>
    </row>
    <row r="105" spans="1:5" x14ac:dyDescent="0.2">
      <c r="A105" s="69"/>
      <c r="B105" s="18"/>
      <c r="C105" s="18"/>
      <c r="D105" s="18"/>
      <c r="E105" s="18"/>
    </row>
    <row r="106" spans="1:5" x14ac:dyDescent="0.2">
      <c r="A106" s="69"/>
      <c r="B106" s="18"/>
      <c r="C106" s="18"/>
      <c r="D106" s="18"/>
      <c r="E106" s="18"/>
    </row>
    <row r="107" spans="1:5" x14ac:dyDescent="0.2">
      <c r="A107" s="69"/>
      <c r="B107" s="18"/>
      <c r="C107" s="18"/>
      <c r="D107" s="18"/>
      <c r="E107" s="18"/>
    </row>
    <row r="108" spans="1:5" x14ac:dyDescent="0.2">
      <c r="A108" s="69"/>
      <c r="B108" s="18"/>
      <c r="C108" s="18"/>
      <c r="D108" s="18"/>
      <c r="E108" s="18"/>
    </row>
    <row r="109" spans="1:5" x14ac:dyDescent="0.2">
      <c r="A109" s="69"/>
      <c r="B109" s="18"/>
      <c r="C109" s="18"/>
      <c r="D109" s="18"/>
      <c r="E109" s="18"/>
    </row>
    <row r="110" spans="1:5" x14ac:dyDescent="0.2">
      <c r="A110" s="69"/>
      <c r="B110" s="18"/>
      <c r="C110" s="18"/>
      <c r="D110" s="18"/>
      <c r="E110" s="18"/>
    </row>
    <row r="111" spans="1:5" x14ac:dyDescent="0.2">
      <c r="A111" s="69"/>
      <c r="B111" s="18"/>
      <c r="C111" s="18"/>
      <c r="D111" s="18"/>
      <c r="E111" s="18"/>
    </row>
    <row r="112" spans="1:5" x14ac:dyDescent="0.2">
      <c r="A112" s="69"/>
      <c r="B112" s="18"/>
      <c r="C112" s="18"/>
      <c r="D112" s="18"/>
      <c r="E112" s="18"/>
    </row>
    <row r="113" spans="1:5" x14ac:dyDescent="0.2">
      <c r="A113" s="69"/>
      <c r="B113" s="18"/>
      <c r="C113" s="18"/>
      <c r="D113" s="18"/>
      <c r="E113" s="18"/>
    </row>
    <row r="114" spans="1:5" x14ac:dyDescent="0.2">
      <c r="A114" s="69"/>
      <c r="B114" s="18"/>
      <c r="C114" s="18"/>
      <c r="D114" s="18"/>
      <c r="E114" s="18"/>
    </row>
    <row r="115" spans="1:5" x14ac:dyDescent="0.2">
      <c r="A115" s="69"/>
      <c r="B115" s="18"/>
      <c r="C115" s="18"/>
      <c r="D115" s="18"/>
      <c r="E115" s="18"/>
    </row>
    <row r="116" spans="1:5" x14ac:dyDescent="0.2">
      <c r="A116" s="69"/>
      <c r="B116" s="18"/>
      <c r="C116" s="18"/>
      <c r="D116" s="18"/>
      <c r="E116" s="18"/>
    </row>
    <row r="117" spans="1:5" x14ac:dyDescent="0.2">
      <c r="A117" s="69"/>
      <c r="B117" s="18"/>
      <c r="C117" s="18"/>
      <c r="D117" s="18"/>
      <c r="E117" s="18"/>
    </row>
    <row r="118" spans="1:5" x14ac:dyDescent="0.2">
      <c r="A118" s="69"/>
      <c r="B118" s="18"/>
      <c r="C118" s="18"/>
      <c r="D118" s="18"/>
      <c r="E118" s="18"/>
    </row>
    <row r="119" spans="1:5" x14ac:dyDescent="0.2">
      <c r="A119" s="69"/>
      <c r="B119" s="18"/>
      <c r="C119" s="18"/>
      <c r="D119" s="18"/>
      <c r="E119" s="18"/>
    </row>
    <row r="120" spans="1:5" x14ac:dyDescent="0.2">
      <c r="A120" s="69"/>
      <c r="B120" s="18"/>
      <c r="C120" s="18"/>
      <c r="D120" s="18"/>
      <c r="E120" s="18"/>
    </row>
    <row r="121" spans="1:5" x14ac:dyDescent="0.2">
      <c r="A121" s="69"/>
      <c r="B121" s="18"/>
      <c r="C121" s="18"/>
      <c r="D121" s="18"/>
      <c r="E121" s="18"/>
    </row>
    <row r="122" spans="1:5" x14ac:dyDescent="0.2">
      <c r="A122" s="69"/>
      <c r="B122" s="18"/>
      <c r="C122" s="18"/>
      <c r="D122" s="18"/>
      <c r="E122" s="18"/>
    </row>
    <row r="123" spans="1:5" x14ac:dyDescent="0.2">
      <c r="A123" s="69"/>
      <c r="B123" s="18"/>
      <c r="C123" s="18"/>
      <c r="D123" s="18"/>
      <c r="E123" s="18"/>
    </row>
    <row r="124" spans="1:5" x14ac:dyDescent="0.2">
      <c r="A124" s="69"/>
      <c r="B124" s="18"/>
      <c r="C124" s="18"/>
      <c r="D124" s="18"/>
      <c r="E124" s="18"/>
    </row>
    <row r="125" spans="1:5" x14ac:dyDescent="0.2">
      <c r="A125" s="69"/>
      <c r="B125" s="18"/>
      <c r="C125" s="18"/>
      <c r="D125" s="18"/>
      <c r="E125" s="18"/>
    </row>
    <row r="126" spans="1:5" x14ac:dyDescent="0.2">
      <c r="A126" s="69"/>
      <c r="B126" s="18"/>
      <c r="C126" s="18"/>
      <c r="D126" s="18"/>
      <c r="E126" s="18"/>
    </row>
    <row r="127" spans="1:5" x14ac:dyDescent="0.2">
      <c r="A127" s="69"/>
      <c r="B127" s="18"/>
      <c r="C127" s="18"/>
      <c r="D127" s="18"/>
      <c r="E127" s="18"/>
    </row>
    <row r="128" spans="1:5" x14ac:dyDescent="0.2">
      <c r="A128" s="69"/>
      <c r="B128" s="18"/>
      <c r="C128" s="18"/>
      <c r="D128" s="18"/>
      <c r="E128" s="18"/>
    </row>
    <row r="129" spans="1:5" x14ac:dyDescent="0.2">
      <c r="A129" s="69"/>
      <c r="B129" s="18"/>
      <c r="C129" s="18"/>
      <c r="D129" s="18"/>
      <c r="E129" s="18"/>
    </row>
    <row r="130" spans="1:5" x14ac:dyDescent="0.2">
      <c r="A130" s="69"/>
      <c r="B130" s="18"/>
      <c r="C130" s="18"/>
      <c r="D130" s="18"/>
      <c r="E130" s="18"/>
    </row>
    <row r="131" spans="1:5" x14ac:dyDescent="0.2">
      <c r="A131" s="69"/>
      <c r="B131" s="18"/>
      <c r="C131" s="18"/>
      <c r="D131" s="18"/>
      <c r="E131" s="18"/>
    </row>
    <row r="132" spans="1:5" x14ac:dyDescent="0.2">
      <c r="A132" s="69"/>
      <c r="B132" s="18"/>
      <c r="C132" s="18"/>
      <c r="D132" s="18"/>
      <c r="E132" s="18"/>
    </row>
    <row r="133" spans="1:5" x14ac:dyDescent="0.2">
      <c r="A133" s="69"/>
      <c r="B133" s="18"/>
      <c r="C133" s="18"/>
      <c r="D133" s="18"/>
      <c r="E133" s="18"/>
    </row>
    <row r="134" spans="1:5" x14ac:dyDescent="0.2">
      <c r="A134" s="69"/>
      <c r="B134" s="18"/>
      <c r="C134" s="18"/>
      <c r="D134" s="18"/>
      <c r="E134" s="18"/>
    </row>
    <row r="135" spans="1:5" x14ac:dyDescent="0.2">
      <c r="A135" s="69"/>
      <c r="B135" s="18"/>
      <c r="C135" s="18"/>
      <c r="D135" s="18"/>
      <c r="E135" s="18"/>
    </row>
    <row r="136" spans="1:5" x14ac:dyDescent="0.2">
      <c r="A136" s="69"/>
      <c r="B136" s="18"/>
      <c r="C136" s="18"/>
      <c r="D136" s="18"/>
      <c r="E136" s="18"/>
    </row>
    <row r="137" spans="1:5" x14ac:dyDescent="0.2">
      <c r="A137" s="69"/>
      <c r="B137" s="18"/>
      <c r="C137" s="18"/>
      <c r="D137" s="18"/>
      <c r="E137" s="18"/>
    </row>
    <row r="138" spans="1:5" x14ac:dyDescent="0.2">
      <c r="A138" s="69"/>
      <c r="B138" s="18"/>
      <c r="C138" s="18"/>
      <c r="D138" s="18"/>
      <c r="E138" s="18"/>
    </row>
    <row r="139" spans="1:5" x14ac:dyDescent="0.2">
      <c r="A139" s="69"/>
      <c r="B139" s="18"/>
      <c r="C139" s="18"/>
      <c r="D139" s="18"/>
      <c r="E139" s="18"/>
    </row>
    <row r="140" spans="1:5" x14ac:dyDescent="0.2">
      <c r="A140" s="69"/>
      <c r="B140" s="18"/>
      <c r="C140" s="18"/>
      <c r="D140" s="18"/>
      <c r="E140" s="18"/>
    </row>
    <row r="141" spans="1:5" x14ac:dyDescent="0.2">
      <c r="A141" s="69"/>
      <c r="B141" s="18"/>
      <c r="C141" s="18"/>
      <c r="D141" s="18"/>
      <c r="E141" s="18"/>
    </row>
    <row r="142" spans="1:5" x14ac:dyDescent="0.2">
      <c r="A142" s="69"/>
      <c r="B142" s="18"/>
      <c r="C142" s="18"/>
      <c r="D142" s="18"/>
      <c r="E142" s="18"/>
    </row>
    <row r="143" spans="1:5" x14ac:dyDescent="0.2">
      <c r="A143" s="69"/>
      <c r="B143" s="18"/>
      <c r="C143" s="18"/>
      <c r="D143" s="18"/>
      <c r="E143" s="18"/>
    </row>
    <row r="144" spans="1:5" x14ac:dyDescent="0.2">
      <c r="A144" s="69"/>
      <c r="B144" s="18"/>
      <c r="C144" s="18"/>
      <c r="D144" s="18"/>
      <c r="E144" s="18"/>
    </row>
    <row r="145" spans="1:5" x14ac:dyDescent="0.2">
      <c r="A145" s="69"/>
      <c r="B145" s="18"/>
      <c r="C145" s="18"/>
      <c r="D145" s="18"/>
      <c r="E145" s="18"/>
    </row>
    <row r="146" spans="1:5" x14ac:dyDescent="0.2">
      <c r="A146" s="69"/>
      <c r="B146" s="18"/>
      <c r="C146" s="18"/>
      <c r="D146" s="18"/>
      <c r="E146" s="18"/>
    </row>
    <row r="147" spans="1:5" x14ac:dyDescent="0.2">
      <c r="A147" s="69"/>
      <c r="B147" s="18"/>
      <c r="C147" s="18"/>
      <c r="D147" s="18"/>
      <c r="E147" s="18"/>
    </row>
    <row r="148" spans="1:5" x14ac:dyDescent="0.2">
      <c r="A148" s="69"/>
      <c r="B148" s="18"/>
      <c r="C148" s="18"/>
      <c r="D148" s="18"/>
      <c r="E148" s="18"/>
    </row>
    <row r="149" spans="1:5" x14ac:dyDescent="0.2">
      <c r="A149" s="69"/>
      <c r="B149" s="18"/>
      <c r="C149" s="18"/>
      <c r="D149" s="18"/>
      <c r="E149" s="18"/>
    </row>
    <row r="150" spans="1:5" x14ac:dyDescent="0.2">
      <c r="A150" s="69"/>
      <c r="B150" s="18"/>
      <c r="C150" s="18"/>
      <c r="D150" s="18"/>
      <c r="E150" s="18"/>
    </row>
    <row r="151" spans="1:5" x14ac:dyDescent="0.2">
      <c r="A151" s="69"/>
      <c r="B151" s="18"/>
      <c r="C151" s="18"/>
      <c r="D151" s="18"/>
      <c r="E151" s="18"/>
    </row>
    <row r="152" spans="1:5" x14ac:dyDescent="0.2">
      <c r="A152" s="69"/>
      <c r="B152" s="18"/>
      <c r="C152" s="18"/>
      <c r="D152" s="18"/>
      <c r="E152" s="18"/>
    </row>
    <row r="153" spans="1:5" x14ac:dyDescent="0.2">
      <c r="A153" s="69"/>
      <c r="B153" s="18"/>
      <c r="C153" s="18"/>
      <c r="D153" s="18"/>
      <c r="E153" s="18"/>
    </row>
    <row r="154" spans="1:5" x14ac:dyDescent="0.2">
      <c r="A154" s="69"/>
      <c r="B154" s="18"/>
      <c r="C154" s="18"/>
      <c r="D154" s="18"/>
      <c r="E154" s="18"/>
    </row>
    <row r="155" spans="1:5" x14ac:dyDescent="0.2">
      <c r="A155" s="69"/>
      <c r="B155" s="18"/>
      <c r="C155" s="18"/>
      <c r="D155" s="18"/>
      <c r="E155" s="18"/>
    </row>
    <row r="156" spans="1:5" x14ac:dyDescent="0.2">
      <c r="A156" s="69"/>
      <c r="B156" s="18"/>
      <c r="C156" s="18"/>
      <c r="D156" s="18"/>
      <c r="E156" s="18"/>
    </row>
    <row r="157" spans="1:5" x14ac:dyDescent="0.2">
      <c r="A157" s="69"/>
      <c r="B157" s="18"/>
      <c r="C157" s="18"/>
      <c r="D157" s="18"/>
      <c r="E157" s="18"/>
    </row>
    <row r="158" spans="1:5" x14ac:dyDescent="0.2">
      <c r="A158" s="69"/>
      <c r="B158" s="18"/>
      <c r="C158" s="18"/>
      <c r="D158" s="18"/>
      <c r="E158" s="18"/>
    </row>
    <row r="159" spans="1:5" x14ac:dyDescent="0.2">
      <c r="A159" s="69"/>
      <c r="B159" s="18"/>
      <c r="C159" s="18"/>
      <c r="D159" s="18"/>
      <c r="E159" s="18"/>
    </row>
    <row r="160" spans="1:5" x14ac:dyDescent="0.2">
      <c r="A160" s="69"/>
      <c r="B160" s="18"/>
      <c r="C160" s="18"/>
      <c r="D160" s="18"/>
      <c r="E160" s="18"/>
    </row>
    <row r="161" spans="1:5" x14ac:dyDescent="0.2">
      <c r="A161" s="69"/>
      <c r="B161" s="18"/>
      <c r="C161" s="18"/>
      <c r="D161" s="18"/>
      <c r="E161" s="18"/>
    </row>
    <row r="162" spans="1:5" x14ac:dyDescent="0.2">
      <c r="A162" s="69"/>
      <c r="B162" s="18"/>
      <c r="C162" s="18"/>
      <c r="D162" s="18"/>
      <c r="E162" s="18"/>
    </row>
    <row r="163" spans="1:5" x14ac:dyDescent="0.2">
      <c r="A163" s="69"/>
      <c r="B163" s="18"/>
      <c r="C163" s="18"/>
      <c r="D163" s="18"/>
      <c r="E163" s="18"/>
    </row>
    <row r="164" spans="1:5" x14ac:dyDescent="0.2">
      <c r="A164" s="69"/>
      <c r="B164" s="18"/>
      <c r="C164" s="18"/>
      <c r="D164" s="18"/>
      <c r="E164" s="18"/>
    </row>
    <row r="165" spans="1:5" x14ac:dyDescent="0.2">
      <c r="A165" s="69"/>
      <c r="B165" s="18"/>
      <c r="C165" s="18"/>
      <c r="D165" s="18"/>
      <c r="E165" s="18"/>
    </row>
    <row r="166" spans="1:5" x14ac:dyDescent="0.2">
      <c r="A166" s="69"/>
      <c r="B166" s="18"/>
      <c r="C166" s="18"/>
      <c r="D166" s="18"/>
      <c r="E166" s="18"/>
    </row>
    <row r="167" spans="1:5" x14ac:dyDescent="0.2">
      <c r="A167" s="69"/>
      <c r="B167" s="18"/>
      <c r="C167" s="18"/>
      <c r="D167" s="18"/>
      <c r="E167" s="18"/>
    </row>
    <row r="168" spans="1:5" x14ac:dyDescent="0.2">
      <c r="A168" s="69"/>
      <c r="B168" s="18"/>
      <c r="C168" s="18"/>
      <c r="D168" s="18"/>
      <c r="E168" s="18"/>
    </row>
    <row r="169" spans="1:5" x14ac:dyDescent="0.2">
      <c r="A169" s="69"/>
      <c r="B169" s="18"/>
      <c r="C169" s="18"/>
      <c r="D169" s="18"/>
      <c r="E169" s="18"/>
    </row>
    <row r="170" spans="1:5" x14ac:dyDescent="0.2">
      <c r="A170" s="69"/>
      <c r="B170" s="18"/>
      <c r="C170" s="18"/>
      <c r="D170" s="18"/>
      <c r="E170" s="18"/>
    </row>
    <row r="171" spans="1:5" x14ac:dyDescent="0.2">
      <c r="A171" s="69"/>
      <c r="B171" s="18"/>
      <c r="C171" s="18"/>
      <c r="D171" s="18"/>
      <c r="E171" s="18"/>
    </row>
    <row r="172" spans="1:5" x14ac:dyDescent="0.2">
      <c r="A172" s="69"/>
      <c r="B172" s="18"/>
      <c r="C172" s="18"/>
      <c r="D172" s="18"/>
      <c r="E172" s="18"/>
    </row>
    <row r="173" spans="1:5" x14ac:dyDescent="0.2">
      <c r="A173" s="69"/>
      <c r="B173" s="18"/>
      <c r="C173" s="18"/>
      <c r="D173" s="18"/>
      <c r="E173" s="18"/>
    </row>
    <row r="174" spans="1:5" x14ac:dyDescent="0.2">
      <c r="A174" s="69"/>
      <c r="B174" s="18"/>
      <c r="C174" s="18"/>
      <c r="D174" s="18"/>
      <c r="E174" s="18"/>
    </row>
    <row r="175" spans="1:5" x14ac:dyDescent="0.2">
      <c r="A175" s="69"/>
      <c r="B175" s="18"/>
      <c r="C175" s="18"/>
      <c r="D175" s="18"/>
      <c r="E175" s="18"/>
    </row>
    <row r="176" spans="1:5" x14ac:dyDescent="0.2">
      <c r="A176" s="69"/>
      <c r="B176" s="18"/>
      <c r="C176" s="18"/>
      <c r="D176" s="18"/>
      <c r="E176" s="18"/>
    </row>
    <row r="177" spans="1:5" x14ac:dyDescent="0.2">
      <c r="A177" s="69"/>
      <c r="B177" s="18"/>
      <c r="C177" s="18"/>
      <c r="D177" s="18"/>
      <c r="E177" s="18"/>
    </row>
    <row r="178" spans="1:5" x14ac:dyDescent="0.2">
      <c r="A178" s="69"/>
      <c r="B178" s="18"/>
      <c r="C178" s="18"/>
      <c r="D178" s="18"/>
      <c r="E178" s="18"/>
    </row>
    <row r="179" spans="1:5" x14ac:dyDescent="0.2">
      <c r="A179" s="69"/>
      <c r="B179" s="18"/>
      <c r="C179" s="18"/>
      <c r="D179" s="18"/>
      <c r="E179" s="18"/>
    </row>
    <row r="180" spans="1:5" x14ac:dyDescent="0.2">
      <c r="A180" s="69"/>
      <c r="B180" s="18"/>
      <c r="C180" s="18"/>
      <c r="D180" s="18"/>
      <c r="E180" s="18"/>
    </row>
    <row r="181" spans="1:5" x14ac:dyDescent="0.2">
      <c r="A181" s="69"/>
      <c r="B181" s="18"/>
      <c r="C181" s="18"/>
      <c r="D181" s="18"/>
      <c r="E181" s="18"/>
    </row>
    <row r="182" spans="1:5" x14ac:dyDescent="0.2">
      <c r="A182" s="69"/>
      <c r="B182" s="18"/>
      <c r="C182" s="18"/>
      <c r="D182" s="18"/>
      <c r="E182" s="18"/>
    </row>
    <row r="183" spans="1:5" x14ac:dyDescent="0.2">
      <c r="A183" s="69"/>
      <c r="B183" s="18"/>
      <c r="C183" s="18"/>
      <c r="D183" s="18"/>
      <c r="E183" s="18"/>
    </row>
    <row r="184" spans="1:5" x14ac:dyDescent="0.2">
      <c r="A184" s="69"/>
      <c r="B184" s="18"/>
      <c r="C184" s="18"/>
      <c r="D184" s="18"/>
      <c r="E184" s="18"/>
    </row>
    <row r="185" spans="1:5" x14ac:dyDescent="0.2">
      <c r="A185" s="69"/>
      <c r="B185" s="18"/>
      <c r="C185" s="18"/>
      <c r="D185" s="18"/>
      <c r="E185" s="18"/>
    </row>
    <row r="186" spans="1:5" x14ac:dyDescent="0.2">
      <c r="A186" s="69"/>
      <c r="B186" s="18"/>
      <c r="C186" s="18"/>
      <c r="D186" s="18"/>
      <c r="E186" s="18"/>
    </row>
    <row r="187" spans="1:5" x14ac:dyDescent="0.2">
      <c r="A187" s="69"/>
      <c r="B187" s="18"/>
      <c r="C187" s="18"/>
      <c r="D187" s="18"/>
      <c r="E187" s="18"/>
    </row>
    <row r="188" spans="1:5" x14ac:dyDescent="0.2">
      <c r="A188" s="69"/>
      <c r="B188" s="18"/>
      <c r="C188" s="18"/>
      <c r="D188" s="18"/>
      <c r="E188" s="18"/>
    </row>
    <row r="189" spans="1:5" x14ac:dyDescent="0.2">
      <c r="A189" s="69"/>
      <c r="B189" s="18"/>
      <c r="C189" s="18"/>
      <c r="D189" s="18"/>
      <c r="E189" s="18"/>
    </row>
    <row r="190" spans="1:5" x14ac:dyDescent="0.2">
      <c r="A190" s="69"/>
      <c r="B190" s="18"/>
      <c r="C190" s="18"/>
      <c r="D190" s="18"/>
      <c r="E190" s="18"/>
    </row>
    <row r="191" spans="1:5" x14ac:dyDescent="0.2">
      <c r="A191" s="69"/>
      <c r="B191" s="18"/>
      <c r="C191" s="18"/>
      <c r="D191" s="18"/>
      <c r="E191" s="18"/>
    </row>
    <row r="192" spans="1:5" x14ac:dyDescent="0.2">
      <c r="A192" s="69"/>
      <c r="B192" s="18"/>
      <c r="C192" s="18"/>
      <c r="D192" s="18"/>
      <c r="E192" s="18"/>
    </row>
    <row r="193" spans="1:5" x14ac:dyDescent="0.2">
      <c r="A193" s="69"/>
      <c r="B193" s="18"/>
      <c r="C193" s="18"/>
      <c r="D193" s="18"/>
      <c r="E193" s="18"/>
    </row>
    <row r="194" spans="1:5" x14ac:dyDescent="0.2">
      <c r="A194" s="69"/>
      <c r="B194" s="18"/>
      <c r="C194" s="18"/>
      <c r="D194" s="18"/>
      <c r="E194" s="18"/>
    </row>
    <row r="195" spans="1:5" x14ac:dyDescent="0.2">
      <c r="A195" s="69"/>
      <c r="B195" s="18"/>
      <c r="C195" s="18"/>
      <c r="D195" s="18"/>
      <c r="E195" s="18"/>
    </row>
    <row r="196" spans="1:5" x14ac:dyDescent="0.2">
      <c r="A196" s="69"/>
      <c r="B196" s="18"/>
      <c r="C196" s="18"/>
      <c r="D196" s="18"/>
      <c r="E196" s="18"/>
    </row>
    <row r="197" spans="1:5" x14ac:dyDescent="0.2">
      <c r="A197" s="69"/>
      <c r="B197" s="18"/>
      <c r="C197" s="18"/>
      <c r="D197" s="18"/>
      <c r="E197" s="18"/>
    </row>
    <row r="198" spans="1:5" x14ac:dyDescent="0.2">
      <c r="A198" s="69"/>
      <c r="B198" s="18"/>
      <c r="C198" s="18"/>
      <c r="D198" s="18"/>
      <c r="E198" s="18"/>
    </row>
    <row r="199" spans="1:5" x14ac:dyDescent="0.2">
      <c r="A199" s="69"/>
      <c r="B199" s="18"/>
      <c r="C199" s="18"/>
      <c r="D199" s="18"/>
      <c r="E199" s="18"/>
    </row>
    <row r="200" spans="1:5" x14ac:dyDescent="0.2">
      <c r="A200" s="69"/>
      <c r="B200" s="18"/>
      <c r="C200" s="18"/>
      <c r="D200" s="18"/>
      <c r="E200" s="18"/>
    </row>
    <row r="201" spans="1:5" x14ac:dyDescent="0.2">
      <c r="A201" s="69"/>
      <c r="B201" s="18"/>
      <c r="C201" s="18"/>
      <c r="D201" s="18"/>
      <c r="E201" s="18"/>
    </row>
    <row r="202" spans="1:5" x14ac:dyDescent="0.2">
      <c r="A202" s="69"/>
      <c r="B202" s="18"/>
      <c r="C202" s="18"/>
      <c r="D202" s="18"/>
      <c r="E202" s="18"/>
    </row>
    <row r="203" spans="1:5" x14ac:dyDescent="0.2">
      <c r="A203" s="69"/>
      <c r="B203" s="18"/>
      <c r="C203" s="18"/>
      <c r="D203" s="18"/>
      <c r="E203" s="18"/>
    </row>
    <row r="204" spans="1:5" x14ac:dyDescent="0.2">
      <c r="A204" s="69"/>
      <c r="B204" s="18"/>
      <c r="C204" s="18"/>
      <c r="D204" s="18"/>
      <c r="E204" s="18"/>
    </row>
    <row r="205" spans="1:5" x14ac:dyDescent="0.2">
      <c r="A205" s="69"/>
      <c r="B205" s="18"/>
      <c r="C205" s="18"/>
      <c r="D205" s="18"/>
      <c r="E205" s="18"/>
    </row>
    <row r="206" spans="1:5" x14ac:dyDescent="0.2">
      <c r="A206" s="69"/>
      <c r="B206" s="18"/>
      <c r="C206" s="18"/>
      <c r="D206" s="18"/>
      <c r="E206" s="18"/>
    </row>
    <row r="207" spans="1:5" x14ac:dyDescent="0.2">
      <c r="A207" s="69"/>
      <c r="B207" s="18"/>
      <c r="C207" s="18"/>
      <c r="D207" s="18"/>
      <c r="E207" s="18"/>
    </row>
    <row r="208" spans="1:5" x14ac:dyDescent="0.2">
      <c r="A208" s="69"/>
      <c r="B208" s="18"/>
      <c r="C208" s="18"/>
      <c r="D208" s="18"/>
      <c r="E208" s="18"/>
    </row>
    <row r="209" spans="1:5" x14ac:dyDescent="0.2">
      <c r="A209" s="69"/>
      <c r="B209" s="18"/>
      <c r="C209" s="18"/>
      <c r="D209" s="18"/>
      <c r="E209" s="18"/>
    </row>
    <row r="210" spans="1:5" x14ac:dyDescent="0.2">
      <c r="A210" s="69"/>
      <c r="B210" s="18"/>
      <c r="C210" s="18"/>
      <c r="D210" s="18"/>
      <c r="E210" s="18"/>
    </row>
    <row r="211" spans="1:5" x14ac:dyDescent="0.2">
      <c r="A211" s="69"/>
      <c r="B211" s="18"/>
      <c r="C211" s="18"/>
      <c r="D211" s="18"/>
      <c r="E211" s="18"/>
    </row>
    <row r="212" spans="1:5" x14ac:dyDescent="0.2">
      <c r="A212" s="69"/>
      <c r="B212" s="18"/>
      <c r="C212" s="18"/>
      <c r="D212" s="18"/>
      <c r="E212" s="18"/>
    </row>
    <row r="213" spans="1:5" x14ac:dyDescent="0.2">
      <c r="A213" s="69"/>
      <c r="B213" s="18"/>
      <c r="C213" s="18"/>
      <c r="D213" s="18"/>
      <c r="E213" s="18"/>
    </row>
    <row r="214" spans="1:5" x14ac:dyDescent="0.2">
      <c r="A214" s="69"/>
      <c r="B214" s="18"/>
      <c r="C214" s="18"/>
      <c r="D214" s="18"/>
      <c r="E214" s="18"/>
    </row>
    <row r="215" spans="1:5" x14ac:dyDescent="0.2">
      <c r="A215" s="69"/>
      <c r="B215" s="18"/>
      <c r="C215" s="18"/>
      <c r="D215" s="18"/>
      <c r="E215" s="18"/>
    </row>
    <row r="216" spans="1:5" x14ac:dyDescent="0.2">
      <c r="A216" s="69"/>
      <c r="B216" s="18"/>
      <c r="C216" s="18"/>
      <c r="D216" s="18"/>
      <c r="E216" s="18"/>
    </row>
    <row r="217" spans="1:5" x14ac:dyDescent="0.2">
      <c r="A217" s="69"/>
      <c r="B217" s="18"/>
      <c r="C217" s="18"/>
      <c r="D217" s="18"/>
      <c r="E217" s="18"/>
    </row>
    <row r="218" spans="1:5" x14ac:dyDescent="0.2">
      <c r="A218" s="69"/>
      <c r="B218" s="18"/>
      <c r="C218" s="18"/>
      <c r="D218" s="18"/>
      <c r="E218" s="18"/>
    </row>
    <row r="219" spans="1:5" x14ac:dyDescent="0.2">
      <c r="A219" s="69"/>
      <c r="B219" s="18"/>
      <c r="C219" s="18"/>
      <c r="D219" s="18"/>
      <c r="E219" s="18"/>
    </row>
    <row r="220" spans="1:5" x14ac:dyDescent="0.2">
      <c r="A220" s="69"/>
      <c r="B220" s="18"/>
      <c r="C220" s="18"/>
      <c r="D220" s="18"/>
      <c r="E220" s="18"/>
    </row>
    <row r="221" spans="1:5" x14ac:dyDescent="0.2">
      <c r="A221" s="69"/>
      <c r="B221" s="18"/>
      <c r="C221" s="18"/>
      <c r="D221" s="18"/>
      <c r="E221" s="18"/>
    </row>
    <row r="222" spans="1:5" x14ac:dyDescent="0.2">
      <c r="A222" s="69"/>
      <c r="B222" s="18"/>
      <c r="C222" s="18"/>
      <c r="D222" s="18"/>
      <c r="E222" s="18"/>
    </row>
    <row r="223" spans="1:5" x14ac:dyDescent="0.2">
      <c r="A223" s="69"/>
      <c r="B223" s="18"/>
      <c r="C223" s="18"/>
      <c r="D223" s="18"/>
      <c r="E223" s="18"/>
    </row>
    <row r="224" spans="1:5" x14ac:dyDescent="0.2">
      <c r="A224" s="69"/>
      <c r="B224" s="18"/>
      <c r="C224" s="18"/>
      <c r="D224" s="18"/>
      <c r="E224" s="18"/>
    </row>
    <row r="225" spans="1:5" x14ac:dyDescent="0.2">
      <c r="A225" s="69"/>
      <c r="B225" s="18"/>
      <c r="C225" s="18"/>
      <c r="D225" s="18"/>
      <c r="E225" s="18"/>
    </row>
    <row r="226" spans="1:5" x14ac:dyDescent="0.2">
      <c r="A226" s="69"/>
      <c r="B226" s="18"/>
      <c r="C226" s="18"/>
      <c r="D226" s="18"/>
      <c r="E226" s="18"/>
    </row>
    <row r="227" spans="1:5" x14ac:dyDescent="0.2">
      <c r="A227" s="69"/>
      <c r="B227" s="18"/>
      <c r="C227" s="18"/>
      <c r="D227" s="18"/>
      <c r="E227" s="18"/>
    </row>
    <row r="228" spans="1:5" x14ac:dyDescent="0.2">
      <c r="A228" s="69"/>
      <c r="B228" s="18"/>
      <c r="C228" s="18"/>
      <c r="D228" s="18"/>
      <c r="E228" s="18"/>
    </row>
    <row r="229" spans="1:5" x14ac:dyDescent="0.2">
      <c r="A229" s="69"/>
      <c r="B229" s="18"/>
      <c r="C229" s="18"/>
      <c r="D229" s="18"/>
      <c r="E229" s="18"/>
    </row>
    <row r="230" spans="1:5" x14ac:dyDescent="0.2">
      <c r="A230" s="69"/>
      <c r="B230" s="18"/>
      <c r="C230" s="18"/>
      <c r="D230" s="18"/>
      <c r="E230" s="18"/>
    </row>
    <row r="231" spans="1:5" x14ac:dyDescent="0.2">
      <c r="A231" s="69"/>
      <c r="B231" s="18"/>
      <c r="C231" s="18"/>
      <c r="D231" s="18"/>
      <c r="E231" s="18"/>
    </row>
    <row r="232" spans="1:5" x14ac:dyDescent="0.2">
      <c r="A232" s="69"/>
      <c r="B232" s="18"/>
      <c r="C232" s="18"/>
      <c r="D232" s="18"/>
      <c r="E232" s="18"/>
    </row>
    <row r="233" spans="1:5" x14ac:dyDescent="0.2">
      <c r="A233" s="69"/>
      <c r="B233" s="18"/>
      <c r="C233" s="18"/>
      <c r="D233" s="18"/>
      <c r="E233" s="18"/>
    </row>
    <row r="234" spans="1:5" x14ac:dyDescent="0.2">
      <c r="A234" s="69"/>
      <c r="B234" s="18"/>
      <c r="C234" s="18"/>
      <c r="D234" s="18"/>
      <c r="E234" s="18"/>
    </row>
    <row r="235" spans="1:5" x14ac:dyDescent="0.2">
      <c r="A235" s="69"/>
      <c r="B235" s="18"/>
      <c r="C235" s="18"/>
      <c r="D235" s="18"/>
      <c r="E235" s="18"/>
    </row>
    <row r="236" spans="1:5" x14ac:dyDescent="0.2">
      <c r="A236" s="69"/>
      <c r="B236" s="18"/>
      <c r="C236" s="18"/>
      <c r="D236" s="18"/>
      <c r="E236" s="18"/>
    </row>
    <row r="237" spans="1:5" x14ac:dyDescent="0.2">
      <c r="A237" s="69"/>
      <c r="B237" s="18"/>
      <c r="C237" s="18"/>
      <c r="D237" s="18"/>
      <c r="E237" s="18"/>
    </row>
    <row r="238" spans="1:5" x14ac:dyDescent="0.2">
      <c r="A238" s="69"/>
      <c r="B238" s="18"/>
      <c r="C238" s="18"/>
      <c r="D238" s="18"/>
      <c r="E238" s="18"/>
    </row>
    <row r="239" spans="1:5" x14ac:dyDescent="0.2">
      <c r="A239" s="69"/>
      <c r="B239" s="18"/>
      <c r="C239" s="18"/>
      <c r="D239" s="18"/>
      <c r="E239" s="18"/>
    </row>
    <row r="240" spans="1:5" x14ac:dyDescent="0.2">
      <c r="A240" s="69"/>
      <c r="B240" s="18"/>
      <c r="C240" s="18"/>
      <c r="D240" s="18"/>
      <c r="E240" s="18"/>
    </row>
    <row r="241" spans="1:5" x14ac:dyDescent="0.2">
      <c r="A241" s="69"/>
      <c r="B241" s="18"/>
      <c r="C241" s="18"/>
      <c r="D241" s="18"/>
      <c r="E241" s="18"/>
    </row>
    <row r="242" spans="1:5" x14ac:dyDescent="0.2">
      <c r="A242" s="69"/>
      <c r="B242" s="18"/>
      <c r="C242" s="18"/>
      <c r="D242" s="18"/>
      <c r="E242" s="18"/>
    </row>
    <row r="243" spans="1:5" x14ac:dyDescent="0.2">
      <c r="A243" s="69"/>
      <c r="B243" s="18"/>
      <c r="C243" s="18"/>
      <c r="D243" s="18"/>
      <c r="E243" s="18"/>
    </row>
    <row r="244" spans="1:5" x14ac:dyDescent="0.2">
      <c r="A244" s="69"/>
      <c r="B244" s="18"/>
      <c r="C244" s="18"/>
      <c r="D244" s="18"/>
      <c r="E244" s="18"/>
    </row>
    <row r="245" spans="1:5" x14ac:dyDescent="0.2">
      <c r="A245" s="69"/>
      <c r="B245" s="18"/>
      <c r="C245" s="18"/>
      <c r="D245" s="18"/>
      <c r="E245" s="18"/>
    </row>
    <row r="246" spans="1:5" x14ac:dyDescent="0.2">
      <c r="A246" s="69"/>
      <c r="B246" s="18"/>
      <c r="C246" s="18"/>
      <c r="D246" s="18"/>
      <c r="E246" s="18"/>
    </row>
    <row r="247" spans="1:5" x14ac:dyDescent="0.2">
      <c r="A247" s="69"/>
      <c r="B247" s="18"/>
      <c r="C247" s="18"/>
      <c r="D247" s="18"/>
      <c r="E247" s="18"/>
    </row>
    <row r="248" spans="1:5" x14ac:dyDescent="0.2">
      <c r="A248" s="69"/>
      <c r="B248" s="18"/>
      <c r="C248" s="18"/>
      <c r="D248" s="18"/>
      <c r="E248" s="18"/>
    </row>
    <row r="249" spans="1:5" x14ac:dyDescent="0.2">
      <c r="A249" s="69"/>
      <c r="B249" s="18"/>
      <c r="C249" s="18"/>
      <c r="D249" s="18"/>
      <c r="E249" s="18"/>
    </row>
    <row r="250" spans="1:5" x14ac:dyDescent="0.2">
      <c r="A250" s="69"/>
      <c r="B250" s="18"/>
      <c r="C250" s="18"/>
      <c r="D250" s="18"/>
      <c r="E250" s="18"/>
    </row>
    <row r="251" spans="1:5" x14ac:dyDescent="0.2">
      <c r="A251" s="69"/>
      <c r="B251" s="18"/>
      <c r="C251" s="18"/>
      <c r="D251" s="18"/>
      <c r="E251" s="18"/>
    </row>
    <row r="252" spans="1:5" x14ac:dyDescent="0.2">
      <c r="A252" s="69"/>
      <c r="B252" s="18"/>
      <c r="C252" s="18"/>
      <c r="D252" s="18"/>
      <c r="E252" s="18"/>
    </row>
    <row r="253" spans="1:5" x14ac:dyDescent="0.2">
      <c r="A253" s="69"/>
      <c r="B253" s="18"/>
      <c r="C253" s="18"/>
      <c r="D253" s="18"/>
      <c r="E253" s="18"/>
    </row>
    <row r="254" spans="1:5" x14ac:dyDescent="0.2">
      <c r="A254" s="69"/>
      <c r="B254" s="18"/>
      <c r="C254" s="18"/>
      <c r="D254" s="18"/>
      <c r="E254" s="18"/>
    </row>
    <row r="255" spans="1:5" x14ac:dyDescent="0.2">
      <c r="A255" s="69"/>
      <c r="B255" s="18"/>
      <c r="C255" s="18"/>
      <c r="D255" s="18"/>
      <c r="E255" s="18"/>
    </row>
    <row r="256" spans="1:5" x14ac:dyDescent="0.2">
      <c r="A256" s="69"/>
      <c r="B256" s="18"/>
      <c r="C256" s="18"/>
      <c r="D256" s="18"/>
      <c r="E256" s="18"/>
    </row>
    <row r="257" spans="1:5" x14ac:dyDescent="0.2">
      <c r="A257" s="69"/>
      <c r="B257" s="18"/>
      <c r="C257" s="18"/>
      <c r="D257" s="18"/>
      <c r="E257" s="18"/>
    </row>
    <row r="258" spans="1:5" x14ac:dyDescent="0.2">
      <c r="A258" s="69"/>
      <c r="B258" s="18"/>
      <c r="C258" s="18"/>
      <c r="D258" s="18"/>
      <c r="E258" s="18"/>
    </row>
    <row r="259" spans="1:5" x14ac:dyDescent="0.2">
      <c r="A259" s="69"/>
      <c r="B259" s="18"/>
      <c r="C259" s="18"/>
      <c r="D259" s="18"/>
      <c r="E259" s="18"/>
    </row>
    <row r="260" spans="1:5" x14ac:dyDescent="0.2">
      <c r="A260" s="69"/>
      <c r="B260" s="18"/>
      <c r="C260" s="18"/>
      <c r="D260" s="18"/>
      <c r="E260" s="18"/>
    </row>
    <row r="261" spans="1:5" x14ac:dyDescent="0.2">
      <c r="A261" s="69"/>
      <c r="B261" s="18"/>
      <c r="C261" s="18"/>
      <c r="D261" s="18"/>
      <c r="E261" s="18"/>
    </row>
    <row r="262" spans="1:5" x14ac:dyDescent="0.2">
      <c r="A262" s="69"/>
      <c r="B262" s="18"/>
      <c r="C262" s="18"/>
      <c r="D262" s="18"/>
      <c r="E262" s="18"/>
    </row>
    <row r="263" spans="1:5" x14ac:dyDescent="0.2">
      <c r="A263" s="69"/>
      <c r="B263" s="18"/>
      <c r="C263" s="18"/>
      <c r="D263" s="18"/>
      <c r="E263" s="18"/>
    </row>
    <row r="264" spans="1:5" x14ac:dyDescent="0.2">
      <c r="A264" s="69"/>
      <c r="B264" s="18"/>
      <c r="C264" s="18"/>
      <c r="D264" s="18"/>
      <c r="E264" s="18"/>
    </row>
    <row r="265" spans="1:5" x14ac:dyDescent="0.2">
      <c r="A265" s="69"/>
      <c r="B265" s="18"/>
      <c r="C265" s="18"/>
      <c r="D265" s="18"/>
      <c r="E265" s="18"/>
    </row>
    <row r="266" spans="1:5" x14ac:dyDescent="0.2">
      <c r="A266" s="69"/>
      <c r="B266" s="18"/>
      <c r="C266" s="18"/>
      <c r="D266" s="18"/>
      <c r="E266" s="18"/>
    </row>
    <row r="267" spans="1:5" x14ac:dyDescent="0.2">
      <c r="A267" s="69"/>
      <c r="B267" s="18"/>
      <c r="C267" s="18"/>
      <c r="D267" s="18"/>
      <c r="E267" s="18"/>
    </row>
    <row r="268" spans="1:5" x14ac:dyDescent="0.2">
      <c r="A268" s="69"/>
      <c r="B268" s="18"/>
      <c r="C268" s="18"/>
      <c r="D268" s="18"/>
      <c r="E268" s="18"/>
    </row>
    <row r="269" spans="1:5" x14ac:dyDescent="0.2">
      <c r="A269" s="69"/>
      <c r="B269" s="18"/>
      <c r="C269" s="18"/>
      <c r="D269" s="18"/>
      <c r="E269" s="18"/>
    </row>
    <row r="270" spans="1:5" x14ac:dyDescent="0.2">
      <c r="A270" s="69"/>
      <c r="B270" s="18"/>
      <c r="C270" s="18"/>
      <c r="D270" s="18"/>
      <c r="E270" s="18"/>
    </row>
    <row r="271" spans="1:5" x14ac:dyDescent="0.2">
      <c r="A271" s="69"/>
      <c r="B271" s="18"/>
      <c r="C271" s="18"/>
      <c r="D271" s="18"/>
      <c r="E271" s="18"/>
    </row>
    <row r="272" spans="1:5" x14ac:dyDescent="0.2">
      <c r="A272" s="69"/>
      <c r="B272" s="18"/>
      <c r="C272" s="18"/>
      <c r="D272" s="18"/>
      <c r="E272" s="18"/>
    </row>
    <row r="273" spans="1:5" x14ac:dyDescent="0.2">
      <c r="A273" s="69"/>
      <c r="B273" s="18"/>
      <c r="C273" s="18"/>
      <c r="D273" s="18"/>
      <c r="E273" s="18"/>
    </row>
    <row r="274" spans="1:5" x14ac:dyDescent="0.2">
      <c r="A274" s="69"/>
      <c r="B274" s="18"/>
      <c r="C274" s="18"/>
      <c r="D274" s="18"/>
      <c r="E274" s="18"/>
    </row>
    <row r="275" spans="1:5" x14ac:dyDescent="0.2">
      <c r="A275" s="69"/>
      <c r="B275" s="18"/>
      <c r="C275" s="18"/>
      <c r="D275" s="18"/>
      <c r="E275" s="18"/>
    </row>
    <row r="276" spans="1:5" x14ac:dyDescent="0.2">
      <c r="A276" s="69"/>
      <c r="B276" s="18"/>
      <c r="C276" s="18"/>
      <c r="D276" s="18"/>
      <c r="E276" s="18"/>
    </row>
    <row r="277" spans="1:5" x14ac:dyDescent="0.2">
      <c r="A277" s="69"/>
      <c r="B277" s="18"/>
      <c r="C277" s="18"/>
      <c r="D277" s="18"/>
      <c r="E277" s="18"/>
    </row>
    <row r="278" spans="1:5" x14ac:dyDescent="0.2">
      <c r="A278" s="69"/>
      <c r="B278" s="18"/>
      <c r="C278" s="18"/>
      <c r="D278" s="18"/>
      <c r="E278" s="18"/>
    </row>
    <row r="279" spans="1:5" x14ac:dyDescent="0.2">
      <c r="A279" s="69"/>
      <c r="B279" s="18"/>
      <c r="C279" s="18"/>
      <c r="D279" s="18"/>
      <c r="E279" s="18"/>
    </row>
    <row r="280" spans="1:5" x14ac:dyDescent="0.2">
      <c r="A280" s="69"/>
      <c r="B280" s="18"/>
      <c r="C280" s="18"/>
      <c r="D280" s="18"/>
      <c r="E280" s="18"/>
    </row>
    <row r="281" spans="1:5" x14ac:dyDescent="0.2">
      <c r="A281" s="69"/>
      <c r="B281" s="18"/>
      <c r="C281" s="18"/>
      <c r="D281" s="18"/>
      <c r="E281" s="18"/>
    </row>
    <row r="282" spans="1:5" x14ac:dyDescent="0.2">
      <c r="A282" s="69"/>
      <c r="B282" s="18"/>
      <c r="C282" s="18"/>
      <c r="D282" s="18"/>
      <c r="E282" s="18"/>
    </row>
    <row r="283" spans="1:5" x14ac:dyDescent="0.2">
      <c r="A283" s="69"/>
      <c r="B283" s="18"/>
      <c r="C283" s="18"/>
      <c r="D283" s="18"/>
      <c r="E283" s="18"/>
    </row>
    <row r="284" spans="1:5" x14ac:dyDescent="0.2">
      <c r="A284" s="69"/>
      <c r="B284" s="18"/>
      <c r="C284" s="18"/>
      <c r="D284" s="18"/>
      <c r="E284" s="18"/>
    </row>
    <row r="285" spans="1:5" x14ac:dyDescent="0.2">
      <c r="A285" s="69"/>
      <c r="B285" s="18"/>
      <c r="C285" s="18"/>
      <c r="D285" s="18"/>
      <c r="E285" s="18"/>
    </row>
    <row r="286" spans="1:5" x14ac:dyDescent="0.2">
      <c r="A286" s="69"/>
      <c r="B286" s="18"/>
      <c r="C286" s="18"/>
      <c r="D286" s="18"/>
      <c r="E286" s="18"/>
    </row>
    <row r="287" spans="1:5" x14ac:dyDescent="0.2">
      <c r="A287" s="69"/>
      <c r="B287" s="18"/>
      <c r="C287" s="18"/>
      <c r="D287" s="18"/>
      <c r="E287" s="18"/>
    </row>
    <row r="288" spans="1:5" x14ac:dyDescent="0.2">
      <c r="A288" s="69"/>
      <c r="B288" s="18"/>
      <c r="C288" s="18"/>
      <c r="D288" s="18"/>
      <c r="E288" s="18"/>
    </row>
    <row r="289" spans="1:5" x14ac:dyDescent="0.2">
      <c r="A289" s="69"/>
      <c r="B289" s="18"/>
      <c r="C289" s="18"/>
      <c r="D289" s="18"/>
      <c r="E289" s="18"/>
    </row>
    <row r="290" spans="1:5" x14ac:dyDescent="0.2">
      <c r="A290" s="69"/>
      <c r="B290" s="18"/>
      <c r="C290" s="18"/>
      <c r="D290" s="18"/>
      <c r="E290" s="18"/>
    </row>
    <row r="291" spans="1:5" x14ac:dyDescent="0.2">
      <c r="A291" s="69"/>
      <c r="B291" s="18"/>
      <c r="C291" s="18"/>
      <c r="D291" s="18"/>
      <c r="E291" s="18"/>
    </row>
    <row r="292" spans="1:5" x14ac:dyDescent="0.2">
      <c r="A292" s="69"/>
      <c r="B292" s="18"/>
      <c r="C292" s="18"/>
      <c r="D292" s="18"/>
      <c r="E292" s="18"/>
    </row>
    <row r="293" spans="1:5" x14ac:dyDescent="0.2">
      <c r="A293" s="69"/>
      <c r="B293" s="18"/>
      <c r="C293" s="18"/>
      <c r="D293" s="18"/>
      <c r="E293" s="18"/>
    </row>
    <row r="294" spans="1:5" x14ac:dyDescent="0.2">
      <c r="A294" s="69"/>
      <c r="B294" s="18"/>
      <c r="C294" s="18"/>
      <c r="D294" s="18"/>
      <c r="E294" s="18"/>
    </row>
    <row r="295" spans="1:5" x14ac:dyDescent="0.2">
      <c r="A295" s="69"/>
      <c r="B295" s="18"/>
      <c r="C295" s="18"/>
      <c r="D295" s="18"/>
      <c r="E295" s="18"/>
    </row>
    <row r="296" spans="1:5" x14ac:dyDescent="0.2">
      <c r="A296" s="69"/>
      <c r="B296" s="18"/>
      <c r="C296" s="18"/>
      <c r="D296" s="18"/>
      <c r="E296" s="18"/>
    </row>
    <row r="297" spans="1:5" x14ac:dyDescent="0.2">
      <c r="A297" s="69"/>
      <c r="B297" s="18"/>
      <c r="C297" s="18"/>
      <c r="D297" s="18"/>
      <c r="E297" s="18"/>
    </row>
    <row r="298" spans="1:5" x14ac:dyDescent="0.2">
      <c r="A298" s="69"/>
      <c r="B298" s="18"/>
      <c r="C298" s="18"/>
      <c r="D298" s="18"/>
      <c r="E298" s="18"/>
    </row>
    <row r="299" spans="1:5" x14ac:dyDescent="0.2">
      <c r="A299" s="69"/>
      <c r="B299" s="18"/>
      <c r="C299" s="18"/>
      <c r="D299" s="18"/>
      <c r="E299" s="18"/>
    </row>
    <row r="300" spans="1:5" x14ac:dyDescent="0.2">
      <c r="A300" s="69"/>
      <c r="B300" s="18"/>
      <c r="C300" s="18"/>
      <c r="D300" s="18"/>
      <c r="E300" s="18"/>
    </row>
    <row r="301" spans="1:5" x14ac:dyDescent="0.2">
      <c r="A301" s="69"/>
      <c r="B301" s="18"/>
      <c r="C301" s="18"/>
      <c r="D301" s="18"/>
      <c r="E301" s="18"/>
    </row>
    <row r="302" spans="1:5" x14ac:dyDescent="0.2">
      <c r="A302" s="69"/>
      <c r="B302" s="18"/>
      <c r="C302" s="18"/>
      <c r="D302" s="18"/>
      <c r="E302" s="18"/>
    </row>
    <row r="303" spans="1:5" x14ac:dyDescent="0.2">
      <c r="A303" s="69"/>
      <c r="B303" s="18"/>
      <c r="C303" s="18"/>
      <c r="D303" s="18"/>
      <c r="E303" s="18"/>
    </row>
    <row r="304" spans="1:5" x14ac:dyDescent="0.2">
      <c r="A304" s="69"/>
      <c r="B304" s="18"/>
      <c r="C304" s="18"/>
      <c r="D304" s="18"/>
      <c r="E304" s="18"/>
    </row>
    <row r="305" spans="1:5" x14ac:dyDescent="0.2">
      <c r="A305" s="69"/>
      <c r="B305" s="18"/>
      <c r="C305" s="18"/>
      <c r="D305" s="18"/>
      <c r="E305" s="18"/>
    </row>
    <row r="306" spans="1:5" x14ac:dyDescent="0.2">
      <c r="A306" s="69"/>
      <c r="B306" s="18"/>
      <c r="C306" s="18"/>
      <c r="D306" s="18"/>
      <c r="E306" s="18"/>
    </row>
    <row r="307" spans="1:5" x14ac:dyDescent="0.2">
      <c r="A307" s="69"/>
      <c r="B307" s="18"/>
      <c r="C307" s="18"/>
      <c r="D307" s="18"/>
      <c r="E307" s="18"/>
    </row>
    <row r="308" spans="1:5" x14ac:dyDescent="0.2">
      <c r="A308" s="69"/>
      <c r="B308" s="18"/>
      <c r="C308" s="18"/>
      <c r="D308" s="18"/>
      <c r="E308" s="18"/>
    </row>
    <row r="309" spans="1:5" x14ac:dyDescent="0.2">
      <c r="A309" s="69"/>
      <c r="B309" s="18"/>
      <c r="C309" s="18"/>
      <c r="D309" s="18"/>
      <c r="E309" s="18"/>
    </row>
    <row r="310" spans="1:5" x14ac:dyDescent="0.2">
      <c r="A310" s="69"/>
      <c r="B310" s="18"/>
      <c r="C310" s="18"/>
      <c r="D310" s="18"/>
      <c r="E310" s="18"/>
    </row>
    <row r="311" spans="1:5" x14ac:dyDescent="0.2">
      <c r="A311" s="69"/>
      <c r="B311" s="18"/>
      <c r="C311" s="18"/>
      <c r="D311" s="18"/>
      <c r="E311" s="18"/>
    </row>
    <row r="312" spans="1:5" x14ac:dyDescent="0.2">
      <c r="A312" s="69"/>
      <c r="B312" s="18"/>
      <c r="C312" s="18"/>
      <c r="D312" s="18"/>
      <c r="E312" s="18"/>
    </row>
    <row r="313" spans="1:5" x14ac:dyDescent="0.2">
      <c r="A313" s="69"/>
      <c r="B313" s="18"/>
      <c r="C313" s="18"/>
      <c r="D313" s="18"/>
      <c r="E313" s="18"/>
    </row>
    <row r="314" spans="1:5" x14ac:dyDescent="0.2">
      <c r="A314" s="69"/>
      <c r="B314" s="18"/>
      <c r="C314" s="18"/>
      <c r="D314" s="18"/>
      <c r="E314" s="18"/>
    </row>
    <row r="315" spans="1:5" x14ac:dyDescent="0.2">
      <c r="A315" s="69"/>
      <c r="B315" s="18"/>
      <c r="C315" s="18"/>
      <c r="D315" s="18"/>
      <c r="E315" s="18"/>
    </row>
    <row r="316" spans="1:5" x14ac:dyDescent="0.2">
      <c r="A316" s="69"/>
      <c r="B316" s="18"/>
      <c r="C316" s="18"/>
      <c r="D316" s="18"/>
      <c r="E316" s="18"/>
    </row>
    <row r="317" spans="1:5" x14ac:dyDescent="0.2">
      <c r="A317" s="69"/>
      <c r="B317" s="18"/>
      <c r="C317" s="18"/>
      <c r="D317" s="18"/>
      <c r="E317" s="18"/>
    </row>
    <row r="318" spans="1:5" x14ac:dyDescent="0.2">
      <c r="A318" s="69"/>
      <c r="B318" s="18"/>
      <c r="C318" s="18"/>
      <c r="D318" s="18"/>
      <c r="E318" s="18"/>
    </row>
    <row r="319" spans="1:5" x14ac:dyDescent="0.2">
      <c r="A319" s="69"/>
      <c r="B319" s="18"/>
      <c r="C319" s="18"/>
      <c r="D319" s="18"/>
      <c r="E319" s="18"/>
    </row>
    <row r="320" spans="1:5" x14ac:dyDescent="0.2">
      <c r="A320" s="69"/>
      <c r="B320" s="18"/>
      <c r="C320" s="18"/>
      <c r="D320" s="18"/>
      <c r="E320" s="18"/>
    </row>
    <row r="321" spans="1:5" x14ac:dyDescent="0.2">
      <c r="A321" s="69"/>
      <c r="B321" s="18"/>
      <c r="C321" s="18"/>
      <c r="D321" s="18"/>
      <c r="E321" s="18"/>
    </row>
    <row r="322" spans="1:5" x14ac:dyDescent="0.2">
      <c r="A322" s="69"/>
      <c r="B322" s="18"/>
      <c r="C322" s="18"/>
      <c r="D322" s="18"/>
      <c r="E322" s="18"/>
    </row>
    <row r="323" spans="1:5" x14ac:dyDescent="0.2">
      <c r="A323" s="69"/>
      <c r="B323" s="18"/>
      <c r="C323" s="18"/>
      <c r="D323" s="18"/>
      <c r="E323" s="18"/>
    </row>
    <row r="324" spans="1:5" x14ac:dyDescent="0.2">
      <c r="A324" s="69"/>
      <c r="B324" s="18"/>
      <c r="C324" s="18"/>
      <c r="D324" s="18"/>
      <c r="E324" s="18"/>
    </row>
    <row r="325" spans="1:5" x14ac:dyDescent="0.2">
      <c r="A325" s="69"/>
      <c r="B325" s="18"/>
      <c r="C325" s="18"/>
      <c r="D325" s="18"/>
      <c r="E325" s="18"/>
    </row>
    <row r="326" spans="1:5" x14ac:dyDescent="0.2">
      <c r="A326" s="69"/>
      <c r="B326" s="18"/>
      <c r="C326" s="18"/>
      <c r="D326" s="18"/>
      <c r="E326" s="18"/>
    </row>
    <row r="327" spans="1:5" x14ac:dyDescent="0.2">
      <c r="A327" s="69"/>
      <c r="B327" s="18"/>
      <c r="C327" s="18"/>
      <c r="D327" s="18"/>
      <c r="E327" s="18"/>
    </row>
    <row r="328" spans="1:5" x14ac:dyDescent="0.2">
      <c r="A328" s="69"/>
      <c r="B328" s="18"/>
      <c r="C328" s="18"/>
      <c r="D328" s="18"/>
      <c r="E328" s="18"/>
    </row>
    <row r="329" spans="1:5" x14ac:dyDescent="0.2">
      <c r="A329" s="69"/>
      <c r="B329" s="18"/>
      <c r="C329" s="18"/>
      <c r="D329" s="18"/>
      <c r="E329" s="18"/>
    </row>
    <row r="330" spans="1:5" x14ac:dyDescent="0.2">
      <c r="A330" s="69"/>
      <c r="B330" s="18"/>
      <c r="C330" s="18"/>
      <c r="D330" s="18"/>
      <c r="E330" s="18"/>
    </row>
    <row r="331" spans="1:5" x14ac:dyDescent="0.2">
      <c r="A331" s="69"/>
      <c r="B331" s="18"/>
      <c r="C331" s="18"/>
      <c r="D331" s="18"/>
      <c r="E331" s="18"/>
    </row>
    <row r="332" spans="1:5" x14ac:dyDescent="0.2">
      <c r="A332" s="69"/>
      <c r="B332" s="18"/>
      <c r="C332" s="18"/>
      <c r="D332" s="18"/>
      <c r="E332" s="18"/>
    </row>
    <row r="333" spans="1:5" x14ac:dyDescent="0.2">
      <c r="A333" s="69"/>
      <c r="B333" s="18"/>
      <c r="C333" s="18"/>
      <c r="D333" s="18"/>
      <c r="E333" s="18"/>
    </row>
    <row r="334" spans="1:5" x14ac:dyDescent="0.2">
      <c r="A334" s="69"/>
      <c r="B334" s="18"/>
      <c r="C334" s="18"/>
      <c r="D334" s="18"/>
      <c r="E334" s="18"/>
    </row>
    <row r="335" spans="1:5" x14ac:dyDescent="0.2">
      <c r="A335" s="69"/>
      <c r="B335" s="18"/>
      <c r="C335" s="18"/>
      <c r="D335" s="18"/>
      <c r="E335" s="18"/>
    </row>
    <row r="336" spans="1:5" x14ac:dyDescent="0.2">
      <c r="A336" s="69"/>
      <c r="B336" s="18"/>
      <c r="C336" s="18"/>
      <c r="D336" s="18"/>
      <c r="E336" s="18"/>
    </row>
    <row r="337" spans="1:5" x14ac:dyDescent="0.2">
      <c r="A337" s="69"/>
      <c r="B337" s="18"/>
      <c r="C337" s="18"/>
      <c r="D337" s="18"/>
      <c r="E337" s="18"/>
    </row>
    <row r="338" spans="1:5" x14ac:dyDescent="0.2">
      <c r="A338" s="69"/>
      <c r="B338" s="18"/>
      <c r="C338" s="18"/>
      <c r="D338" s="18"/>
      <c r="E338" s="18"/>
    </row>
    <row r="339" spans="1:5" x14ac:dyDescent="0.2">
      <c r="A339" s="69"/>
      <c r="B339" s="18"/>
      <c r="C339" s="18"/>
      <c r="D339" s="18"/>
      <c r="E339" s="18"/>
    </row>
    <row r="340" spans="1:5" x14ac:dyDescent="0.2">
      <c r="A340" s="69"/>
      <c r="B340" s="18"/>
      <c r="C340" s="18"/>
      <c r="D340" s="18"/>
      <c r="E340" s="18"/>
    </row>
    <row r="341" spans="1:5" x14ac:dyDescent="0.2">
      <c r="A341" s="69"/>
      <c r="B341" s="18"/>
      <c r="C341" s="18"/>
      <c r="D341" s="18"/>
      <c r="E341" s="18"/>
    </row>
    <row r="342" spans="1:5" x14ac:dyDescent="0.2">
      <c r="A342" s="69"/>
      <c r="B342" s="18"/>
      <c r="C342" s="18"/>
      <c r="D342" s="18"/>
      <c r="E342" s="18"/>
    </row>
    <row r="343" spans="1:5" x14ac:dyDescent="0.2">
      <c r="A343" s="69"/>
      <c r="B343" s="18"/>
      <c r="C343" s="18"/>
      <c r="D343" s="18"/>
      <c r="E343" s="18"/>
    </row>
    <row r="344" spans="1:5" x14ac:dyDescent="0.2">
      <c r="A344" s="69"/>
      <c r="B344" s="18"/>
      <c r="C344" s="18"/>
      <c r="D344" s="18"/>
      <c r="E344" s="18"/>
    </row>
    <row r="345" spans="1:5" x14ac:dyDescent="0.2">
      <c r="A345" s="69"/>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2" sqref="B12"/>
    </sheetView>
  </sheetViews>
  <sheetFormatPr defaultColWidth="9" defaultRowHeight="12.75" x14ac:dyDescent="0.2"/>
  <cols>
    <col min="1" max="1" width="9" style="173"/>
    <col min="2" max="2" width="14.625" style="173" customWidth="1"/>
    <col min="3" max="3" width="9" style="173"/>
    <col min="4" max="4" width="16" style="173" customWidth="1"/>
    <col min="5" max="5" width="9" style="174"/>
    <col min="6" max="6" width="12.25" style="152" customWidth="1"/>
    <col min="7" max="8" width="9" style="153"/>
    <col min="9" max="16384" width="9" style="152"/>
  </cols>
  <sheetData>
    <row r="1" spans="1:10" x14ac:dyDescent="0.2">
      <c r="A1" s="154"/>
      <c r="B1" s="155"/>
      <c r="C1" s="155"/>
      <c r="D1" s="155"/>
      <c r="E1" s="156"/>
    </row>
    <row r="2" spans="1:10" s="158" customFormat="1" ht="15.75" x14ac:dyDescent="0.25">
      <c r="A2" s="154" t="s">
        <v>0</v>
      </c>
      <c r="B2" s="383" t="s">
        <v>91</v>
      </c>
      <c r="C2" s="383"/>
      <c r="D2" s="383"/>
      <c r="E2" s="156"/>
      <c r="F2" s="152"/>
      <c r="G2" s="153"/>
      <c r="H2" s="153"/>
      <c r="I2" s="152"/>
      <c r="J2" s="152"/>
    </row>
    <row r="3" spans="1:10" s="158" customFormat="1" ht="15.75" x14ac:dyDescent="0.25">
      <c r="A3" s="154"/>
      <c r="B3" s="27"/>
      <c r="C3" s="155"/>
      <c r="D3" s="155"/>
      <c r="E3" s="156"/>
      <c r="F3" s="152"/>
      <c r="G3" s="153"/>
      <c r="H3" s="153"/>
      <c r="I3" s="152"/>
      <c r="J3" s="152"/>
    </row>
    <row r="4" spans="1:10" s="158" customFormat="1" ht="15.75" x14ac:dyDescent="0.25">
      <c r="A4" s="385" t="s">
        <v>90</v>
      </c>
      <c r="B4" s="386"/>
      <c r="C4" s="386"/>
      <c r="D4" s="386"/>
      <c r="E4" s="159"/>
      <c r="F4" s="152"/>
      <c r="G4" s="153"/>
      <c r="H4" s="153"/>
      <c r="I4" s="152"/>
      <c r="J4" s="152"/>
    </row>
    <row r="5" spans="1:10" s="158" customFormat="1" ht="15.75" x14ac:dyDescent="0.25">
      <c r="A5" s="143" t="str">
        <f>LPG!F3</f>
        <v>EFFECTIVE 03 AUGUST 2022</v>
      </c>
      <c r="B5" s="160"/>
      <c r="C5" s="161"/>
      <c r="D5" s="162"/>
      <c r="E5" s="156"/>
      <c r="F5" s="152"/>
      <c r="G5" s="153"/>
      <c r="H5" s="153"/>
      <c r="I5" s="152"/>
      <c r="J5" s="152"/>
    </row>
    <row r="6" spans="1:10" s="158" customFormat="1" ht="16.5" thickBot="1" x14ac:dyDescent="0.3">
      <c r="A6" s="80"/>
      <c r="B6" s="81"/>
      <c r="C6" s="163"/>
      <c r="D6" s="163"/>
      <c r="E6" s="164"/>
      <c r="F6" s="152"/>
      <c r="G6" s="153"/>
      <c r="H6" s="153"/>
      <c r="I6" s="152"/>
      <c r="J6" s="152"/>
    </row>
    <row r="7" spans="1:10" s="158" customFormat="1" ht="15.75" x14ac:dyDescent="0.25">
      <c r="A7" s="3" t="s">
        <v>2</v>
      </c>
      <c r="B7" s="4" t="s">
        <v>79</v>
      </c>
      <c r="C7" s="4" t="s">
        <v>80</v>
      </c>
      <c r="D7" s="4" t="s">
        <v>5</v>
      </c>
      <c r="E7" s="156"/>
      <c r="F7" s="152"/>
      <c r="G7" s="153"/>
      <c r="H7" s="153"/>
      <c r="I7" s="152"/>
      <c r="J7" s="152"/>
    </row>
    <row r="8" spans="1:10" s="158" customFormat="1" ht="15.75" x14ac:dyDescent="0.25">
      <c r="A8" s="3" t="s">
        <v>81</v>
      </c>
      <c r="B8" s="4" t="s">
        <v>82</v>
      </c>
      <c r="C8" s="4" t="s">
        <v>83</v>
      </c>
      <c r="D8" s="4" t="s">
        <v>84</v>
      </c>
      <c r="E8" s="156"/>
      <c r="F8" s="152"/>
      <c r="G8" s="153"/>
      <c r="H8" s="153"/>
      <c r="I8" s="152"/>
      <c r="J8" s="152"/>
    </row>
    <row r="9" spans="1:10" s="158" customFormat="1" ht="15.75" x14ac:dyDescent="0.25">
      <c r="A9" s="3" t="s">
        <v>85</v>
      </c>
      <c r="B9" s="4" t="s">
        <v>23</v>
      </c>
      <c r="C9" s="165"/>
      <c r="D9" s="4" t="s">
        <v>23</v>
      </c>
      <c r="E9" s="156"/>
      <c r="F9" s="152"/>
      <c r="G9" s="153"/>
      <c r="H9" s="153"/>
      <c r="I9" s="152"/>
      <c r="J9" s="152"/>
    </row>
    <row r="10" spans="1:10" s="158" customFormat="1" ht="15.75" x14ac:dyDescent="0.25">
      <c r="A10" s="166"/>
      <c r="B10" s="305"/>
      <c r="C10" s="165"/>
      <c r="D10" s="165"/>
      <c r="E10" s="156"/>
      <c r="F10" s="152"/>
      <c r="G10" s="153"/>
      <c r="H10" s="153"/>
      <c r="I10" s="152"/>
      <c r="J10" s="152"/>
    </row>
    <row r="11" spans="1:10" s="158" customFormat="1" ht="15.75" x14ac:dyDescent="0.25">
      <c r="A11" s="72" t="s">
        <v>25</v>
      </c>
      <c r="B11" s="307">
        <f>2472.54-88</f>
        <v>2384.54</v>
      </c>
      <c r="C11" s="94">
        <v>2.7</v>
      </c>
      <c r="D11" s="77">
        <f>B11+C11</f>
        <v>2387.2399999999998</v>
      </c>
      <c r="E11" s="167"/>
      <c r="F11" s="282"/>
      <c r="G11" s="287"/>
      <c r="H11" s="153"/>
      <c r="I11" s="152"/>
      <c r="J11" s="152"/>
    </row>
    <row r="12" spans="1:10" s="158" customFormat="1" ht="15.75" x14ac:dyDescent="0.25">
      <c r="A12" s="3" t="s">
        <v>26</v>
      </c>
      <c r="B12" s="29"/>
      <c r="C12" s="24">
        <v>7.2</v>
      </c>
      <c r="D12" s="74">
        <f>B11+C12</f>
        <v>2391.7399999999998</v>
      </c>
      <c r="E12" s="156"/>
      <c r="F12" s="282"/>
      <c r="G12" s="287"/>
      <c r="H12" s="153"/>
      <c r="I12" s="152"/>
      <c r="J12" s="152"/>
    </row>
    <row r="13" spans="1:10" s="158" customFormat="1" ht="15.75" x14ac:dyDescent="0.25">
      <c r="A13" s="3" t="s">
        <v>27</v>
      </c>
      <c r="B13" s="29"/>
      <c r="C13" s="24">
        <v>11.1</v>
      </c>
      <c r="D13" s="74">
        <f>B11+C13</f>
        <v>2395.64</v>
      </c>
      <c r="E13" s="156"/>
      <c r="F13" s="282"/>
      <c r="G13" s="287"/>
      <c r="H13" s="153"/>
      <c r="I13" s="152"/>
      <c r="J13" s="152"/>
    </row>
    <row r="14" spans="1:10" s="158" customFormat="1" ht="15.75" x14ac:dyDescent="0.25">
      <c r="A14" s="3" t="s">
        <v>28</v>
      </c>
      <c r="B14" s="29"/>
      <c r="C14" s="24">
        <v>16.399999999999999</v>
      </c>
      <c r="D14" s="74">
        <f>$B11+C14</f>
        <v>2400.94</v>
      </c>
      <c r="E14" s="156"/>
      <c r="F14" s="282"/>
      <c r="G14" s="287"/>
      <c r="H14" s="153"/>
      <c r="I14" s="152"/>
      <c r="J14" s="152"/>
    </row>
    <row r="15" spans="1:10" s="158" customFormat="1" ht="15.75" x14ac:dyDescent="0.25">
      <c r="A15" s="3" t="s">
        <v>29</v>
      </c>
      <c r="B15" s="29"/>
      <c r="C15" s="24">
        <v>23.7</v>
      </c>
      <c r="D15" s="74">
        <f>$B11+C15</f>
        <v>2408.2399999999998</v>
      </c>
      <c r="E15" s="156"/>
      <c r="F15" s="282"/>
      <c r="G15" s="287"/>
      <c r="H15" s="153"/>
      <c r="I15" s="152"/>
      <c r="J15" s="152"/>
    </row>
    <row r="16" spans="1:10" s="158" customFormat="1" ht="15.75" x14ac:dyDescent="0.25">
      <c r="A16" s="3" t="s">
        <v>30</v>
      </c>
      <c r="B16" s="29"/>
      <c r="C16" s="24">
        <v>34.299999999999997</v>
      </c>
      <c r="D16" s="74">
        <f>$B11+C16</f>
        <v>2418.84</v>
      </c>
      <c r="E16" s="156"/>
      <c r="F16" s="282"/>
      <c r="G16" s="287"/>
      <c r="H16" s="153"/>
      <c r="I16" s="152"/>
      <c r="J16" s="152"/>
    </row>
    <row r="17" spans="1:10" s="158" customFormat="1" ht="15.75" x14ac:dyDescent="0.25">
      <c r="A17" s="3" t="s">
        <v>31</v>
      </c>
      <c r="B17" s="29"/>
      <c r="C17" s="24">
        <v>43.7</v>
      </c>
      <c r="D17" s="74">
        <f>$B11+C17</f>
        <v>2428.2399999999998</v>
      </c>
      <c r="E17" s="156"/>
      <c r="F17" s="282"/>
      <c r="G17" s="287"/>
      <c r="H17" s="153"/>
      <c r="I17" s="152"/>
      <c r="J17" s="152"/>
    </row>
    <row r="18" spans="1:10" s="158" customFormat="1" ht="15.75" x14ac:dyDescent="0.25">
      <c r="A18" s="3" t="s">
        <v>32</v>
      </c>
      <c r="B18" s="29"/>
      <c r="C18" s="24">
        <v>61.6</v>
      </c>
      <c r="D18" s="74">
        <f>$B11+C18</f>
        <v>2446.14</v>
      </c>
      <c r="E18" s="156"/>
      <c r="F18" s="282"/>
      <c r="G18" s="287"/>
      <c r="H18" s="153"/>
      <c r="I18" s="152"/>
      <c r="J18" s="152"/>
    </row>
    <row r="19" spans="1:10" s="158" customFormat="1" ht="15.75" x14ac:dyDescent="0.25">
      <c r="A19" s="3" t="s">
        <v>33</v>
      </c>
      <c r="B19" s="29"/>
      <c r="C19" s="24">
        <v>80.5</v>
      </c>
      <c r="D19" s="74">
        <f>$B11+C19</f>
        <v>2465.04</v>
      </c>
      <c r="E19" s="156"/>
      <c r="F19" s="282"/>
      <c r="G19" s="287"/>
      <c r="H19" s="153"/>
      <c r="I19" s="152"/>
      <c r="J19" s="152"/>
    </row>
    <row r="20" spans="1:10" s="158" customFormat="1" ht="15.75" x14ac:dyDescent="0.25">
      <c r="A20" s="3" t="s">
        <v>34</v>
      </c>
      <c r="B20" s="29"/>
      <c r="C20" s="24">
        <v>92.4</v>
      </c>
      <c r="D20" s="74">
        <f>$B11+C20</f>
        <v>2476.94</v>
      </c>
      <c r="E20" s="156"/>
      <c r="F20" s="282"/>
      <c r="G20" s="287"/>
      <c r="H20" s="153"/>
      <c r="I20" s="152"/>
      <c r="J20" s="152"/>
    </row>
    <row r="21" spans="1:10" s="158" customFormat="1" ht="15.75" x14ac:dyDescent="0.25">
      <c r="A21" s="3" t="s">
        <v>35</v>
      </c>
      <c r="B21" s="29"/>
      <c r="C21" s="24">
        <v>123.2</v>
      </c>
      <c r="D21" s="74">
        <f>$B11+C21</f>
        <v>2507.7399999999998</v>
      </c>
      <c r="E21" s="156"/>
      <c r="F21" s="282"/>
      <c r="G21" s="287"/>
      <c r="H21" s="153"/>
      <c r="I21" s="152"/>
      <c r="J21" s="152"/>
    </row>
    <row r="22" spans="1:10" s="158" customFormat="1" ht="15.75" x14ac:dyDescent="0.25">
      <c r="A22" s="3" t="s">
        <v>36</v>
      </c>
      <c r="B22" s="29"/>
      <c r="C22" s="24">
        <v>125.4</v>
      </c>
      <c r="D22" s="74">
        <f>$B11+C22</f>
        <v>2509.94</v>
      </c>
      <c r="E22" s="156"/>
      <c r="F22" s="282"/>
      <c r="G22" s="287"/>
      <c r="H22" s="153"/>
      <c r="I22" s="152"/>
      <c r="J22" s="152"/>
    </row>
    <row r="23" spans="1:10" s="158" customFormat="1" ht="15.75" x14ac:dyDescent="0.25">
      <c r="A23" s="3" t="s">
        <v>37</v>
      </c>
      <c r="B23" s="29"/>
      <c r="C23" s="24">
        <v>94.3</v>
      </c>
      <c r="D23" s="74">
        <f>$B11+C23</f>
        <v>2478.84</v>
      </c>
      <c r="E23" s="156"/>
      <c r="F23" s="282"/>
      <c r="G23" s="287"/>
      <c r="H23" s="153"/>
      <c r="I23" s="152"/>
      <c r="J23" s="152"/>
    </row>
    <row r="24" spans="1:10" s="158" customFormat="1" ht="15.75" x14ac:dyDescent="0.25">
      <c r="A24" s="3" t="s">
        <v>38</v>
      </c>
      <c r="B24" s="29"/>
      <c r="C24" s="24">
        <v>126.4</v>
      </c>
      <c r="D24" s="74">
        <f>$B11+C24</f>
        <v>2510.94</v>
      </c>
      <c r="E24" s="156"/>
      <c r="F24" s="282"/>
      <c r="G24" s="287"/>
      <c r="H24" s="153"/>
      <c r="I24" s="152"/>
      <c r="J24" s="152"/>
    </row>
    <row r="25" spans="1:10" s="158" customFormat="1" ht="15.75" x14ac:dyDescent="0.25">
      <c r="A25" s="3" t="s">
        <v>39</v>
      </c>
      <c r="B25" s="29"/>
      <c r="C25" s="24">
        <v>117.7</v>
      </c>
      <c r="D25" s="74">
        <f>$B11+C25</f>
        <v>2502.2399999999998</v>
      </c>
      <c r="E25" s="156"/>
      <c r="F25" s="282"/>
      <c r="G25" s="287"/>
      <c r="H25" s="153"/>
      <c r="I25" s="152"/>
      <c r="J25" s="152"/>
    </row>
    <row r="26" spans="1:10" s="158" customFormat="1" ht="15.75" x14ac:dyDescent="0.25">
      <c r="A26" s="75" t="s">
        <v>69</v>
      </c>
      <c r="B26" s="165"/>
      <c r="C26" s="24">
        <v>43.7</v>
      </c>
      <c r="D26" s="74">
        <f>$B11+C26</f>
        <v>2428.2399999999998</v>
      </c>
      <c r="E26" s="156"/>
      <c r="F26" s="282"/>
      <c r="G26" s="287"/>
      <c r="H26" s="153"/>
      <c r="I26" s="152"/>
      <c r="J26" s="152"/>
    </row>
    <row r="27" spans="1:10" s="158" customFormat="1" ht="15.75" x14ac:dyDescent="0.25">
      <c r="A27" s="75" t="s">
        <v>70</v>
      </c>
      <c r="B27" s="165"/>
      <c r="C27" s="24">
        <v>117.7</v>
      </c>
      <c r="D27" s="74">
        <f>$B11+C27</f>
        <v>2502.2399999999998</v>
      </c>
      <c r="E27" s="156"/>
      <c r="F27" s="282"/>
      <c r="G27" s="287"/>
      <c r="H27" s="153"/>
      <c r="I27" s="152"/>
      <c r="J27" s="152"/>
    </row>
    <row r="28" spans="1:10" s="158" customFormat="1" ht="15.75" x14ac:dyDescent="0.25">
      <c r="A28" s="166"/>
      <c r="B28" s="168"/>
      <c r="C28" s="168"/>
      <c r="D28" s="73"/>
      <c r="E28" s="169"/>
      <c r="F28" s="282"/>
      <c r="G28" s="174"/>
      <c r="H28" s="153"/>
      <c r="I28" s="152"/>
      <c r="J28" s="152"/>
    </row>
    <row r="29" spans="1:10" s="158" customFormat="1" ht="15.75" x14ac:dyDescent="0.25">
      <c r="A29" s="170"/>
      <c r="B29" s="155"/>
      <c r="C29" s="155"/>
      <c r="D29" s="74"/>
      <c r="E29" s="156"/>
      <c r="F29" s="282"/>
      <c r="G29" s="174"/>
      <c r="H29" s="153"/>
      <c r="I29" s="152"/>
      <c r="J29" s="152"/>
    </row>
    <row r="30" spans="1:10" s="158" customFormat="1" ht="15.75" x14ac:dyDescent="0.25">
      <c r="A30" s="3" t="s">
        <v>40</v>
      </c>
      <c r="B30" s="29">
        <f>B11</f>
        <v>2384.54</v>
      </c>
      <c r="C30" s="24">
        <v>17</v>
      </c>
      <c r="D30" s="74">
        <f>$B11+C30</f>
        <v>2401.54</v>
      </c>
      <c r="E30" s="156"/>
      <c r="F30" s="282"/>
      <c r="G30" s="287"/>
      <c r="H30" s="153"/>
      <c r="I30" s="152"/>
      <c r="J30" s="152"/>
    </row>
    <row r="31" spans="1:10" s="158" customFormat="1" ht="15.75" x14ac:dyDescent="0.25">
      <c r="A31" s="3" t="s">
        <v>96</v>
      </c>
      <c r="B31" s="29"/>
      <c r="C31" s="24">
        <v>26.8</v>
      </c>
      <c r="D31" s="74">
        <f>B30+C31</f>
        <v>2411.34</v>
      </c>
      <c r="E31" s="156"/>
      <c r="F31" s="282"/>
      <c r="G31" s="287"/>
      <c r="H31" s="153"/>
      <c r="I31" s="152"/>
      <c r="J31" s="152"/>
    </row>
    <row r="32" spans="1:10" s="158" customFormat="1" ht="15.75" x14ac:dyDescent="0.25">
      <c r="A32" s="3" t="s">
        <v>41</v>
      </c>
      <c r="B32" s="29"/>
      <c r="C32" s="24">
        <v>21.2</v>
      </c>
      <c r="D32" s="74">
        <f>B30+C32</f>
        <v>2405.7399999999998</v>
      </c>
      <c r="E32" s="156"/>
      <c r="F32" s="282"/>
      <c r="G32" s="287"/>
      <c r="H32" s="153"/>
      <c r="I32" s="152"/>
      <c r="J32" s="152"/>
    </row>
    <row r="33" spans="1:10" s="158" customFormat="1" ht="15.75" x14ac:dyDescent="0.25">
      <c r="A33" s="3" t="s">
        <v>42</v>
      </c>
      <c r="B33" s="29"/>
      <c r="C33" s="24">
        <v>30.2</v>
      </c>
      <c r="D33" s="74">
        <f>B30+C33</f>
        <v>2414.7399999999998</v>
      </c>
      <c r="E33" s="156"/>
      <c r="F33" s="282"/>
      <c r="G33" s="287"/>
      <c r="H33" s="153"/>
      <c r="I33" s="152"/>
      <c r="J33" s="152"/>
    </row>
    <row r="34" spans="1:10" s="158" customFormat="1" ht="15.75" x14ac:dyDescent="0.25">
      <c r="A34" s="3" t="s">
        <v>43</v>
      </c>
      <c r="B34" s="29"/>
      <c r="C34" s="24">
        <v>41.3</v>
      </c>
      <c r="D34" s="74">
        <f>B30+C34</f>
        <v>2425.84</v>
      </c>
      <c r="E34" s="156"/>
      <c r="F34" s="282"/>
      <c r="G34" s="287"/>
      <c r="H34" s="153"/>
      <c r="I34" s="152"/>
      <c r="J34" s="152"/>
    </row>
    <row r="35" spans="1:10" s="158" customFormat="1" ht="15.75" x14ac:dyDescent="0.25">
      <c r="A35" s="3" t="s">
        <v>44</v>
      </c>
      <c r="B35" s="29"/>
      <c r="C35" s="24">
        <v>39</v>
      </c>
      <c r="D35" s="74">
        <f>B30+C35</f>
        <v>2423.54</v>
      </c>
      <c r="E35" s="156"/>
      <c r="F35" s="282"/>
      <c r="G35" s="287"/>
      <c r="H35" s="153"/>
      <c r="I35" s="152"/>
      <c r="J35" s="152"/>
    </row>
    <row r="36" spans="1:10" s="158" customFormat="1" ht="15.75" x14ac:dyDescent="0.25">
      <c r="A36" s="3" t="s">
        <v>45</v>
      </c>
      <c r="B36" s="29"/>
      <c r="C36" s="24">
        <v>49.4</v>
      </c>
      <c r="D36" s="74">
        <f>$B30+C36</f>
        <v>2433.94</v>
      </c>
      <c r="E36" s="156"/>
      <c r="F36" s="282"/>
      <c r="G36" s="287"/>
      <c r="H36" s="153"/>
      <c r="I36" s="152"/>
      <c r="J36" s="152"/>
    </row>
    <row r="37" spans="1:10" s="158" customFormat="1" ht="15.75" x14ac:dyDescent="0.25">
      <c r="A37" s="3" t="s">
        <v>46</v>
      </c>
      <c r="B37" s="29"/>
      <c r="C37" s="24">
        <v>53.3</v>
      </c>
      <c r="D37" s="74">
        <f>$B30+C37</f>
        <v>2437.84</v>
      </c>
      <c r="E37" s="156"/>
      <c r="F37" s="282"/>
      <c r="G37" s="287"/>
      <c r="H37" s="153"/>
      <c r="I37" s="152"/>
      <c r="J37" s="152"/>
    </row>
    <row r="38" spans="1:10" s="158" customFormat="1" ht="15.75" x14ac:dyDescent="0.25">
      <c r="A38" s="3" t="s">
        <v>47</v>
      </c>
      <c r="B38" s="29"/>
      <c r="C38" s="24">
        <v>62.4</v>
      </c>
      <c r="D38" s="74">
        <f>$B30+C38</f>
        <v>2446.94</v>
      </c>
      <c r="E38" s="156"/>
      <c r="F38" s="282"/>
      <c r="G38" s="287"/>
      <c r="H38" s="153"/>
      <c r="I38" s="152"/>
      <c r="J38" s="152"/>
    </row>
    <row r="39" spans="1:10" s="158" customFormat="1" ht="15.75" x14ac:dyDescent="0.25">
      <c r="A39" s="166"/>
      <c r="B39" s="168"/>
      <c r="C39" s="83"/>
      <c r="D39" s="73"/>
      <c r="E39" s="169"/>
      <c r="F39" s="282"/>
      <c r="G39" s="288"/>
      <c r="H39" s="153"/>
      <c r="I39" s="152"/>
      <c r="J39" s="152"/>
    </row>
    <row r="40" spans="1:10" s="158" customFormat="1" ht="15.75" x14ac:dyDescent="0.25">
      <c r="A40" s="170"/>
      <c r="B40" s="155"/>
      <c r="C40" s="155"/>
      <c r="D40" s="74"/>
      <c r="E40" s="156"/>
      <c r="F40" s="282"/>
      <c r="G40" s="174"/>
      <c r="H40" s="153"/>
      <c r="I40" s="152"/>
      <c r="J40" s="152"/>
    </row>
    <row r="41" spans="1:10" s="158" customFormat="1" ht="15.75" x14ac:dyDescent="0.25">
      <c r="A41" s="3" t="s">
        <v>48</v>
      </c>
      <c r="B41" s="29">
        <f>B11</f>
        <v>2384.54</v>
      </c>
      <c r="C41" s="24">
        <v>34.4</v>
      </c>
      <c r="D41" s="74">
        <f>$B41+C41</f>
        <v>2418.94</v>
      </c>
      <c r="E41" s="156"/>
      <c r="F41" s="282"/>
      <c r="G41" s="287"/>
      <c r="H41" s="153"/>
      <c r="I41" s="152"/>
      <c r="J41" s="152"/>
    </row>
    <row r="42" spans="1:10" s="158" customFormat="1" ht="15.75" x14ac:dyDescent="0.25">
      <c r="A42" s="3" t="s">
        <v>49</v>
      </c>
      <c r="B42" s="29"/>
      <c r="C42" s="24">
        <v>41.4</v>
      </c>
      <c r="D42" s="74">
        <f>$B41+C42</f>
        <v>2425.94</v>
      </c>
      <c r="E42" s="156"/>
      <c r="F42" s="282"/>
      <c r="G42" s="287"/>
      <c r="H42" s="153"/>
      <c r="I42" s="152"/>
      <c r="J42" s="152"/>
    </row>
    <row r="43" spans="1:10" s="158" customFormat="1" ht="15.75" x14ac:dyDescent="0.25">
      <c r="A43" s="3" t="s">
        <v>50</v>
      </c>
      <c r="B43" s="29"/>
      <c r="C43" s="24">
        <v>53.3</v>
      </c>
      <c r="D43" s="74">
        <f>$B41+C43</f>
        <v>2437.84</v>
      </c>
      <c r="E43" s="156"/>
      <c r="F43" s="282"/>
      <c r="G43" s="287"/>
      <c r="H43" s="153"/>
      <c r="I43" s="152"/>
      <c r="J43" s="152"/>
    </row>
    <row r="44" spans="1:10" s="158" customFormat="1" ht="15.75" x14ac:dyDescent="0.25">
      <c r="A44" s="3" t="s">
        <v>51</v>
      </c>
      <c r="B44" s="29"/>
      <c r="C44" s="24">
        <v>79.599999999999994</v>
      </c>
      <c r="D44" s="74">
        <f>$B41+C44</f>
        <v>2464.14</v>
      </c>
      <c r="E44" s="156"/>
      <c r="F44" s="282"/>
      <c r="G44" s="287"/>
      <c r="H44" s="153"/>
      <c r="I44" s="152"/>
      <c r="J44" s="152"/>
    </row>
    <row r="45" spans="1:10" s="158" customFormat="1" ht="15.75" x14ac:dyDescent="0.25">
      <c r="A45" s="76" t="s">
        <v>52</v>
      </c>
      <c r="B45" s="77" t="s">
        <v>53</v>
      </c>
      <c r="C45" s="312">
        <v>67.900000000000006</v>
      </c>
      <c r="D45" s="77">
        <f>$B41+C45</f>
        <v>2452.44</v>
      </c>
      <c r="E45" s="167"/>
      <c r="F45" s="282"/>
      <c r="G45" s="287"/>
      <c r="H45" s="153"/>
      <c r="I45" s="152"/>
      <c r="J45" s="152"/>
    </row>
    <row r="46" spans="1:10" s="158" customFormat="1" ht="15.75" x14ac:dyDescent="0.25">
      <c r="A46" s="3" t="s">
        <v>54</v>
      </c>
      <c r="B46" s="29"/>
      <c r="C46" s="24">
        <v>82.5</v>
      </c>
      <c r="D46" s="74">
        <f>$B41+C46</f>
        <v>2467.04</v>
      </c>
      <c r="E46" s="156"/>
      <c r="F46" s="282"/>
      <c r="G46" s="287"/>
      <c r="H46" s="153"/>
      <c r="I46" s="152"/>
      <c r="J46" s="152"/>
    </row>
    <row r="47" spans="1:10" s="158" customFormat="1" ht="15.75" x14ac:dyDescent="0.25">
      <c r="A47" s="3" t="s">
        <v>55</v>
      </c>
      <c r="B47" s="29"/>
      <c r="C47" s="24">
        <v>100.9</v>
      </c>
      <c r="D47" s="74">
        <f>$B41+C47</f>
        <v>2485.44</v>
      </c>
      <c r="E47" s="156"/>
      <c r="F47" s="282"/>
      <c r="G47" s="287"/>
      <c r="H47" s="153"/>
      <c r="I47" s="152"/>
      <c r="J47" s="152"/>
    </row>
    <row r="48" spans="1:10" s="158" customFormat="1" ht="15.75" x14ac:dyDescent="0.25">
      <c r="A48" s="3" t="s">
        <v>56</v>
      </c>
      <c r="B48" s="29"/>
      <c r="C48" s="24">
        <v>103.6</v>
      </c>
      <c r="D48" s="74">
        <f>$B41+C48</f>
        <v>2488.14</v>
      </c>
      <c r="E48" s="156"/>
      <c r="F48" s="282"/>
      <c r="G48" s="287"/>
      <c r="H48" s="153"/>
      <c r="I48" s="152"/>
      <c r="J48" s="152"/>
    </row>
    <row r="49" spans="1:10" s="158" customFormat="1" ht="15.75" x14ac:dyDescent="0.25">
      <c r="A49" s="3" t="s">
        <v>57</v>
      </c>
      <c r="B49" s="29"/>
      <c r="C49" s="24">
        <v>117.2</v>
      </c>
      <c r="D49" s="74">
        <f>$B41+C49</f>
        <v>2501.7399999999998</v>
      </c>
      <c r="E49" s="156"/>
      <c r="F49" s="282"/>
      <c r="G49" s="287"/>
      <c r="H49" s="153"/>
      <c r="I49" s="152"/>
      <c r="J49" s="152"/>
    </row>
    <row r="50" spans="1:10" s="158" customFormat="1" ht="15.75" x14ac:dyDescent="0.25">
      <c r="A50" s="3" t="s">
        <v>58</v>
      </c>
      <c r="B50" s="155"/>
      <c r="C50" s="24">
        <v>133.69999999999999</v>
      </c>
      <c r="D50" s="74">
        <f>$B41+C50</f>
        <v>2518.2399999999998</v>
      </c>
      <c r="E50" s="156"/>
      <c r="F50" s="282"/>
      <c r="G50" s="287"/>
      <c r="H50" s="153"/>
      <c r="I50" s="152"/>
      <c r="J50" s="152"/>
    </row>
    <row r="51" spans="1:10" s="158" customFormat="1" ht="15.75" x14ac:dyDescent="0.25">
      <c r="A51" s="3" t="s">
        <v>59</v>
      </c>
      <c r="B51" s="155"/>
      <c r="C51" s="24">
        <v>121.8</v>
      </c>
      <c r="D51" s="74">
        <f>$B41+C51</f>
        <v>2506.34</v>
      </c>
      <c r="E51" s="156"/>
      <c r="F51" s="282"/>
      <c r="G51" s="287"/>
      <c r="H51" s="153"/>
      <c r="I51" s="152"/>
      <c r="J51" s="152"/>
    </row>
    <row r="52" spans="1:10" s="158" customFormat="1" ht="15.75" x14ac:dyDescent="0.25">
      <c r="A52" s="3" t="s">
        <v>60</v>
      </c>
      <c r="B52" s="155"/>
      <c r="C52" s="24">
        <v>119.6</v>
      </c>
      <c r="D52" s="74">
        <f>$B41+C52</f>
        <v>2504.14</v>
      </c>
      <c r="E52" s="156"/>
      <c r="F52" s="282"/>
      <c r="G52" s="287"/>
      <c r="H52" s="153"/>
      <c r="I52" s="152"/>
      <c r="J52" s="152"/>
    </row>
    <row r="53" spans="1:10" s="158" customFormat="1" ht="15.75" x14ac:dyDescent="0.25">
      <c r="A53" s="3" t="s">
        <v>61</v>
      </c>
      <c r="B53" s="155"/>
      <c r="C53" s="24">
        <v>135.19999999999999</v>
      </c>
      <c r="D53" s="74">
        <f>$B41+C53</f>
        <v>2519.7399999999998</v>
      </c>
      <c r="E53" s="156"/>
      <c r="F53" s="282"/>
      <c r="G53" s="287"/>
      <c r="H53" s="153"/>
      <c r="I53" s="152"/>
      <c r="J53" s="152"/>
    </row>
    <row r="54" spans="1:10" s="158" customFormat="1" ht="15.75" x14ac:dyDescent="0.25">
      <c r="A54" s="75" t="s">
        <v>71</v>
      </c>
      <c r="B54" s="165"/>
      <c r="C54" s="24">
        <v>53.3</v>
      </c>
      <c r="D54" s="74">
        <f>$B41+C54</f>
        <v>2437.84</v>
      </c>
      <c r="E54" s="156"/>
      <c r="F54" s="282"/>
      <c r="G54" s="287"/>
      <c r="H54" s="153"/>
      <c r="I54" s="152"/>
      <c r="J54" s="152"/>
    </row>
    <row r="55" spans="1:10" s="158" customFormat="1" ht="15.75" x14ac:dyDescent="0.25">
      <c r="A55" s="75" t="s">
        <v>72</v>
      </c>
      <c r="B55" s="165"/>
      <c r="C55" s="24">
        <v>79.599999999999994</v>
      </c>
      <c r="D55" s="74">
        <f>$B41+C55</f>
        <v>2464.14</v>
      </c>
      <c r="E55" s="156"/>
      <c r="F55" s="282"/>
      <c r="G55" s="287"/>
      <c r="H55" s="153"/>
      <c r="I55" s="152"/>
      <c r="J55" s="152"/>
    </row>
    <row r="56" spans="1:10" s="158" customFormat="1" ht="15.75" x14ac:dyDescent="0.25">
      <c r="A56" s="75" t="s">
        <v>73</v>
      </c>
      <c r="B56" s="165"/>
      <c r="C56" s="24">
        <v>82.5</v>
      </c>
      <c r="D56" s="74">
        <f>$B41+C56</f>
        <v>2467.04</v>
      </c>
      <c r="E56" s="156"/>
      <c r="F56" s="282"/>
      <c r="G56" s="287"/>
      <c r="H56" s="153"/>
      <c r="I56" s="152"/>
      <c r="J56" s="152"/>
    </row>
    <row r="57" spans="1:10" s="158" customFormat="1" ht="15.75" x14ac:dyDescent="0.25">
      <c r="A57" s="75" t="s">
        <v>74</v>
      </c>
      <c r="B57" s="165"/>
      <c r="C57" s="24">
        <v>100.9</v>
      </c>
      <c r="D57" s="74">
        <f>$B41+C57</f>
        <v>2485.44</v>
      </c>
      <c r="E57" s="156"/>
      <c r="F57" s="282"/>
      <c r="G57" s="287"/>
      <c r="H57" s="153"/>
      <c r="I57" s="152"/>
      <c r="J57" s="152"/>
    </row>
    <row r="58" spans="1:10" s="158" customFormat="1" ht="15.75" x14ac:dyDescent="0.25">
      <c r="A58" s="75" t="s">
        <v>75</v>
      </c>
      <c r="B58" s="165"/>
      <c r="C58" s="24">
        <v>103.6</v>
      </c>
      <c r="D58" s="74">
        <f>$B41+C58</f>
        <v>2488.14</v>
      </c>
      <c r="E58" s="156"/>
      <c r="F58" s="282"/>
      <c r="G58" s="287"/>
      <c r="H58" s="153"/>
      <c r="I58" s="152"/>
      <c r="J58" s="152"/>
    </row>
    <row r="59" spans="1:10" s="158" customFormat="1" ht="15.75" x14ac:dyDescent="0.25">
      <c r="A59" s="75" t="s">
        <v>76</v>
      </c>
      <c r="B59" s="165"/>
      <c r="C59" s="24">
        <v>117.2</v>
      </c>
      <c r="D59" s="74">
        <f>$B41+C59</f>
        <v>2501.7399999999998</v>
      </c>
      <c r="E59" s="156"/>
      <c r="F59" s="282"/>
      <c r="G59" s="287"/>
      <c r="H59" s="153"/>
      <c r="I59" s="152"/>
      <c r="J59" s="152"/>
    </row>
    <row r="60" spans="1:10" s="158" customFormat="1" ht="15.75" x14ac:dyDescent="0.25">
      <c r="A60" s="75" t="s">
        <v>77</v>
      </c>
      <c r="B60" s="165"/>
      <c r="C60" s="24">
        <v>133.69999999999999</v>
      </c>
      <c r="D60" s="74">
        <f>$B41+C60</f>
        <v>2518.2399999999998</v>
      </c>
      <c r="E60" s="156"/>
      <c r="F60" s="282"/>
      <c r="G60" s="287"/>
      <c r="H60" s="153"/>
      <c r="I60" s="152"/>
      <c r="J60" s="152"/>
    </row>
    <row r="61" spans="1:10" s="158" customFormat="1" ht="15.75" x14ac:dyDescent="0.25">
      <c r="A61" s="75" t="s">
        <v>78</v>
      </c>
      <c r="B61" s="165"/>
      <c r="C61" s="24">
        <v>135.19999999999999</v>
      </c>
      <c r="D61" s="74">
        <f>$B41+C61</f>
        <v>2519.7399999999998</v>
      </c>
      <c r="E61" s="156"/>
      <c r="F61" s="282"/>
      <c r="G61" s="287"/>
      <c r="H61" s="153"/>
      <c r="I61" s="152"/>
      <c r="J61" s="152"/>
    </row>
    <row r="62" spans="1:10" s="158" customFormat="1" ht="15.75" x14ac:dyDescent="0.25">
      <c r="A62" s="72"/>
      <c r="B62" s="168"/>
      <c r="C62" s="168"/>
      <c r="D62" s="73"/>
      <c r="E62" s="169"/>
      <c r="F62" s="282"/>
      <c r="G62" s="174"/>
      <c r="H62" s="153"/>
      <c r="I62" s="152"/>
      <c r="J62" s="152"/>
    </row>
    <row r="63" spans="1:10" s="158" customFormat="1" ht="15.75" x14ac:dyDescent="0.25">
      <c r="A63" s="3"/>
      <c r="B63" s="155"/>
      <c r="C63" s="155"/>
      <c r="D63" s="74"/>
      <c r="E63" s="156"/>
      <c r="F63" s="282"/>
      <c r="G63" s="174"/>
      <c r="H63" s="153"/>
      <c r="I63" s="152"/>
      <c r="J63" s="152"/>
    </row>
    <row r="64" spans="1:10" s="158" customFormat="1" ht="15.75" x14ac:dyDescent="0.25">
      <c r="A64" s="3" t="s">
        <v>62</v>
      </c>
      <c r="B64" s="29">
        <f>B11</f>
        <v>2384.54</v>
      </c>
      <c r="C64" s="24">
        <v>62.7</v>
      </c>
      <c r="D64" s="74">
        <f>$B41+C64</f>
        <v>2447.2399999999998</v>
      </c>
      <c r="E64" s="156"/>
      <c r="F64" s="282"/>
      <c r="G64" s="287"/>
      <c r="H64" s="153"/>
      <c r="I64" s="152"/>
      <c r="J64" s="152"/>
    </row>
    <row r="65" spans="1:10" s="158" customFormat="1" ht="15.75" x14ac:dyDescent="0.25">
      <c r="A65" s="3" t="s">
        <v>63</v>
      </c>
      <c r="B65" s="29"/>
      <c r="C65" s="24">
        <v>80.599999999999994</v>
      </c>
      <c r="D65" s="74">
        <f>$B41+C65</f>
        <v>2465.14</v>
      </c>
      <c r="E65" s="156"/>
      <c r="F65" s="282"/>
      <c r="G65" s="287"/>
      <c r="H65" s="153"/>
      <c r="I65" s="152"/>
      <c r="J65" s="152"/>
    </row>
    <row r="66" spans="1:10" s="158" customFormat="1" ht="15.75" x14ac:dyDescent="0.25">
      <c r="A66" s="3" t="s">
        <v>64</v>
      </c>
      <c r="B66" s="29"/>
      <c r="C66" s="24">
        <v>93.8</v>
      </c>
      <c r="D66" s="74">
        <f>$B41+C66</f>
        <v>2478.34</v>
      </c>
      <c r="E66" s="156"/>
      <c r="F66" s="282"/>
      <c r="G66" s="287"/>
      <c r="H66" s="153"/>
      <c r="I66" s="152"/>
      <c r="J66" s="152"/>
    </row>
    <row r="67" spans="1:10" s="158" customFormat="1" ht="15.75" x14ac:dyDescent="0.25">
      <c r="A67" s="3" t="s">
        <v>65</v>
      </c>
      <c r="B67" s="29"/>
      <c r="C67" s="24">
        <v>92</v>
      </c>
      <c r="D67" s="74">
        <f>$B41+C67</f>
        <v>2476.54</v>
      </c>
      <c r="E67" s="156"/>
      <c r="F67" s="282"/>
      <c r="G67" s="287"/>
      <c r="H67" s="153"/>
      <c r="I67" s="152"/>
      <c r="J67" s="152"/>
    </row>
    <row r="68" spans="1:10" s="158" customFormat="1" ht="15.75" x14ac:dyDescent="0.25">
      <c r="A68" s="3" t="s">
        <v>86</v>
      </c>
      <c r="B68" s="74" t="s">
        <v>87</v>
      </c>
      <c r="C68" s="24">
        <v>97.7</v>
      </c>
      <c r="D68" s="74">
        <f>$B41+C68</f>
        <v>2482.2399999999998</v>
      </c>
      <c r="E68" s="156"/>
      <c r="F68" s="282"/>
      <c r="G68" s="287"/>
      <c r="H68" s="153"/>
      <c r="I68" s="152"/>
      <c r="J68" s="152"/>
    </row>
    <row r="69" spans="1:10" s="158" customFormat="1" ht="15.75" x14ac:dyDescent="0.25">
      <c r="A69" s="3" t="s">
        <v>67</v>
      </c>
      <c r="B69" s="29"/>
      <c r="C69" s="24">
        <v>97.4</v>
      </c>
      <c r="D69" s="74">
        <f>$B41+C69</f>
        <v>2481.94</v>
      </c>
      <c r="E69" s="156"/>
      <c r="F69" s="282"/>
      <c r="G69" s="287"/>
      <c r="H69" s="153"/>
      <c r="I69" s="152"/>
      <c r="J69" s="152"/>
    </row>
    <row r="70" spans="1:10" s="158" customFormat="1" ht="15.75" x14ac:dyDescent="0.25">
      <c r="A70" s="3" t="s">
        <v>68</v>
      </c>
      <c r="B70" s="29"/>
      <c r="C70" s="24">
        <v>109.6</v>
      </c>
      <c r="D70" s="74">
        <f>$B41+C70</f>
        <v>2494.14</v>
      </c>
      <c r="E70" s="156"/>
      <c r="F70" s="282"/>
      <c r="G70" s="287"/>
      <c r="H70" s="153"/>
      <c r="I70" s="152"/>
      <c r="J70" s="152"/>
    </row>
    <row r="71" spans="1:10" s="158" customFormat="1" ht="16.5" thickBot="1" x14ac:dyDescent="0.3">
      <c r="A71" s="172"/>
      <c r="B71" s="163"/>
      <c r="C71" s="84"/>
      <c r="D71" s="163"/>
      <c r="E71" s="164"/>
      <c r="F71" s="152"/>
      <c r="G71" s="153"/>
      <c r="H71" s="153"/>
      <c r="I71" s="152"/>
      <c r="J71" s="152"/>
    </row>
    <row r="72" spans="1:10" s="158" customFormat="1" ht="16.5" thickBot="1" x14ac:dyDescent="0.3">
      <c r="A72" s="173"/>
      <c r="B72" s="173"/>
      <c r="C72" s="173"/>
      <c r="D72" s="173"/>
      <c r="E72" s="174"/>
      <c r="F72" s="152"/>
      <c r="G72" s="153"/>
      <c r="H72" s="153"/>
      <c r="I72" s="152"/>
      <c r="J72" s="152"/>
    </row>
    <row r="73" spans="1:10" s="158" customFormat="1" ht="15.75" x14ac:dyDescent="0.25">
      <c r="A73" s="175"/>
      <c r="B73" s="176"/>
      <c r="C73" s="176"/>
      <c r="D73" s="176"/>
      <c r="E73" s="177"/>
      <c r="F73" s="152"/>
      <c r="G73" s="153"/>
      <c r="H73" s="153"/>
      <c r="I73" s="152"/>
      <c r="J73" s="152"/>
    </row>
    <row r="74" spans="1:10" s="158" customFormat="1" ht="15.75" x14ac:dyDescent="0.25">
      <c r="A74" s="154" t="s">
        <v>0</v>
      </c>
      <c r="B74" s="383" t="s">
        <v>92</v>
      </c>
      <c r="C74" s="384"/>
      <c r="D74" s="384"/>
      <c r="E74" s="156"/>
      <c r="F74" s="152"/>
      <c r="G74" s="153"/>
      <c r="H74" s="153"/>
      <c r="I74" s="152"/>
      <c r="J74" s="152"/>
    </row>
    <row r="75" spans="1:10" s="158" customFormat="1" ht="15.75" x14ac:dyDescent="0.25">
      <c r="A75" s="154"/>
      <c r="B75" s="27"/>
      <c r="C75" s="155"/>
      <c r="D75" s="155"/>
      <c r="E75" s="156"/>
      <c r="F75" s="152"/>
      <c r="G75" s="153"/>
      <c r="H75" s="153"/>
      <c r="I75" s="152"/>
      <c r="J75" s="152"/>
    </row>
    <row r="76" spans="1:10" s="158" customFormat="1" ht="15.75" x14ac:dyDescent="0.25">
      <c r="A76" s="387" t="str">
        <f>A4</f>
        <v xml:space="preserve">WHOLESALE PRICES IN THE REPUBLIC OF SOUTH AFRICA </v>
      </c>
      <c r="B76" s="388"/>
      <c r="C76" s="388"/>
      <c r="D76" s="388"/>
      <c r="E76" s="159"/>
      <c r="F76" s="152"/>
      <c r="G76" s="153"/>
      <c r="H76" s="153"/>
      <c r="I76" s="152"/>
      <c r="J76" s="152"/>
    </row>
    <row r="77" spans="1:10" s="158" customFormat="1" ht="15.75" x14ac:dyDescent="0.25">
      <c r="A77" s="178" t="str">
        <f>A5</f>
        <v>EFFECTIVE 03 AUGUST 2022</v>
      </c>
      <c r="B77" s="179"/>
      <c r="C77" s="165"/>
      <c r="D77" s="157"/>
      <c r="E77" s="156"/>
      <c r="F77" s="152"/>
      <c r="G77" s="153"/>
      <c r="H77" s="153"/>
      <c r="I77" s="152"/>
      <c r="J77" s="152"/>
    </row>
    <row r="78" spans="1:10" s="158" customFormat="1" ht="16.5" thickBot="1" x14ac:dyDescent="0.3">
      <c r="A78" s="80"/>
      <c r="B78" s="81"/>
      <c r="C78" s="163"/>
      <c r="D78" s="163"/>
      <c r="E78" s="164"/>
      <c r="F78" s="152"/>
      <c r="G78" s="153"/>
      <c r="H78" s="153"/>
      <c r="I78" s="152"/>
      <c r="J78" s="152"/>
    </row>
    <row r="79" spans="1:10" s="158" customFormat="1" ht="15.75" x14ac:dyDescent="0.25">
      <c r="A79" s="85" t="s">
        <v>2</v>
      </c>
      <c r="B79" s="86" t="s">
        <v>79</v>
      </c>
      <c r="C79" s="86" t="s">
        <v>80</v>
      </c>
      <c r="D79" s="86" t="s">
        <v>5</v>
      </c>
      <c r="E79" s="156"/>
      <c r="F79" s="152"/>
      <c r="G79" s="153"/>
      <c r="H79" s="153"/>
      <c r="I79" s="152"/>
      <c r="J79" s="152"/>
    </row>
    <row r="80" spans="1:10" s="158" customFormat="1" ht="15.75" x14ac:dyDescent="0.25">
      <c r="A80" s="3" t="s">
        <v>81</v>
      </c>
      <c r="B80" s="4" t="s">
        <v>82</v>
      </c>
      <c r="C80" s="4" t="s">
        <v>83</v>
      </c>
      <c r="D80" s="4" t="s">
        <v>84</v>
      </c>
      <c r="E80" s="156"/>
      <c r="F80" s="152"/>
      <c r="G80" s="153"/>
      <c r="H80" s="153"/>
      <c r="I80" s="152"/>
      <c r="J80" s="152"/>
    </row>
    <row r="81" spans="1:10" s="158" customFormat="1" ht="15.75" x14ac:dyDescent="0.25">
      <c r="A81" s="3" t="s">
        <v>85</v>
      </c>
      <c r="B81" s="4" t="s">
        <v>23</v>
      </c>
      <c r="C81" s="165"/>
      <c r="D81" s="4" t="s">
        <v>23</v>
      </c>
      <c r="E81" s="156"/>
      <c r="F81" s="152"/>
      <c r="G81" s="153"/>
      <c r="H81" s="153"/>
      <c r="I81" s="152"/>
      <c r="J81" s="152"/>
    </row>
    <row r="82" spans="1:10" s="158" customFormat="1" ht="15.75" x14ac:dyDescent="0.25">
      <c r="A82" s="170"/>
      <c r="B82" s="165"/>
      <c r="C82" s="165"/>
      <c r="D82" s="165"/>
      <c r="E82" s="156"/>
      <c r="F82" s="152"/>
      <c r="G82" s="153"/>
      <c r="H82" s="153"/>
      <c r="I82" s="152"/>
      <c r="J82" s="152"/>
    </row>
    <row r="83" spans="1:10" s="158" customFormat="1" ht="15.75" x14ac:dyDescent="0.25">
      <c r="A83" s="76" t="s">
        <v>25</v>
      </c>
      <c r="B83" s="257">
        <f>2484.94-91</f>
        <v>2393.94</v>
      </c>
      <c r="C83" s="94">
        <f t="shared" ref="C83:C99" si="0">C11</f>
        <v>2.7</v>
      </c>
      <c r="D83" s="77">
        <f>B83+C83</f>
        <v>2396.64</v>
      </c>
      <c r="E83" s="167"/>
      <c r="F83" s="282"/>
      <c r="G83" s="287"/>
      <c r="H83" s="153"/>
      <c r="I83" s="152"/>
      <c r="J83" s="152"/>
    </row>
    <row r="84" spans="1:10" s="158" customFormat="1" ht="15.75" x14ac:dyDescent="0.25">
      <c r="A84" s="3" t="s">
        <v>26</v>
      </c>
      <c r="B84" s="29"/>
      <c r="C84" s="24">
        <f t="shared" si="0"/>
        <v>7.2</v>
      </c>
      <c r="D84" s="74">
        <f>B83+C84</f>
        <v>2401.14</v>
      </c>
      <c r="E84" s="156"/>
      <c r="F84" s="282"/>
      <c r="G84" s="287"/>
      <c r="H84" s="153"/>
      <c r="I84" s="152"/>
      <c r="J84" s="152"/>
    </row>
    <row r="85" spans="1:10" s="158" customFormat="1" ht="15.75" x14ac:dyDescent="0.25">
      <c r="A85" s="3" t="s">
        <v>27</v>
      </c>
      <c r="B85" s="29"/>
      <c r="C85" s="24">
        <f t="shared" si="0"/>
        <v>11.1</v>
      </c>
      <c r="D85" s="74">
        <f>B83+C85</f>
        <v>2405.04</v>
      </c>
      <c r="E85" s="156"/>
      <c r="F85" s="282"/>
      <c r="G85" s="287"/>
      <c r="H85" s="153"/>
      <c r="I85" s="152"/>
      <c r="J85" s="152"/>
    </row>
    <row r="86" spans="1:10" s="158" customFormat="1" ht="15.75" x14ac:dyDescent="0.25">
      <c r="A86" s="3" t="s">
        <v>28</v>
      </c>
      <c r="B86" s="29"/>
      <c r="C86" s="24">
        <f t="shared" si="0"/>
        <v>16.399999999999999</v>
      </c>
      <c r="D86" s="74">
        <f>$B83+C86</f>
        <v>2410.34</v>
      </c>
      <c r="E86" s="156"/>
      <c r="F86" s="282"/>
      <c r="G86" s="287"/>
      <c r="H86" s="153"/>
      <c r="I86" s="152"/>
      <c r="J86" s="152"/>
    </row>
    <row r="87" spans="1:10" s="158" customFormat="1" ht="15.75" x14ac:dyDescent="0.25">
      <c r="A87" s="3" t="s">
        <v>29</v>
      </c>
      <c r="B87" s="29"/>
      <c r="C87" s="24">
        <f t="shared" si="0"/>
        <v>23.7</v>
      </c>
      <c r="D87" s="74">
        <f>$B83+C87</f>
        <v>2417.64</v>
      </c>
      <c r="E87" s="156"/>
      <c r="F87" s="282"/>
      <c r="G87" s="287"/>
      <c r="H87" s="153"/>
      <c r="I87" s="152"/>
      <c r="J87" s="152"/>
    </row>
    <row r="88" spans="1:10" s="158" customFormat="1" ht="15.75" x14ac:dyDescent="0.25">
      <c r="A88" s="3" t="s">
        <v>30</v>
      </c>
      <c r="B88" s="29"/>
      <c r="C88" s="24">
        <f t="shared" si="0"/>
        <v>34.299999999999997</v>
      </c>
      <c r="D88" s="74">
        <f>$B83+C88</f>
        <v>2428.2400000000002</v>
      </c>
      <c r="E88" s="156"/>
      <c r="F88" s="282"/>
      <c r="G88" s="287"/>
      <c r="H88" s="153"/>
      <c r="I88" s="152"/>
      <c r="J88" s="152"/>
    </row>
    <row r="89" spans="1:10" s="158" customFormat="1" ht="15.75" x14ac:dyDescent="0.25">
      <c r="A89" s="3" t="s">
        <v>31</v>
      </c>
      <c r="B89" s="29"/>
      <c r="C89" s="24">
        <f t="shared" si="0"/>
        <v>43.7</v>
      </c>
      <c r="D89" s="74">
        <f>$B83+C89</f>
        <v>2437.64</v>
      </c>
      <c r="E89" s="156"/>
      <c r="F89" s="282"/>
      <c r="G89" s="287"/>
      <c r="H89" s="153"/>
      <c r="I89" s="152"/>
      <c r="J89" s="152"/>
    </row>
    <row r="90" spans="1:10" s="158" customFormat="1" ht="15.75" x14ac:dyDescent="0.25">
      <c r="A90" s="3" t="s">
        <v>32</v>
      </c>
      <c r="B90" s="29"/>
      <c r="C90" s="24">
        <f t="shared" si="0"/>
        <v>61.6</v>
      </c>
      <c r="D90" s="74">
        <f>$B83+C90</f>
        <v>2455.54</v>
      </c>
      <c r="E90" s="156"/>
      <c r="F90" s="282"/>
      <c r="G90" s="287"/>
      <c r="H90" s="153"/>
      <c r="I90" s="152"/>
      <c r="J90" s="152"/>
    </row>
    <row r="91" spans="1:10" s="158" customFormat="1" ht="15.75" x14ac:dyDescent="0.25">
      <c r="A91" s="3" t="s">
        <v>33</v>
      </c>
      <c r="B91" s="29"/>
      <c r="C91" s="24">
        <f t="shared" si="0"/>
        <v>80.5</v>
      </c>
      <c r="D91" s="74">
        <f>$B83+C91</f>
        <v>2474.44</v>
      </c>
      <c r="E91" s="156"/>
      <c r="F91" s="282"/>
      <c r="G91" s="287"/>
      <c r="H91" s="153"/>
      <c r="I91" s="152"/>
      <c r="J91" s="152"/>
    </row>
    <row r="92" spans="1:10" s="158" customFormat="1" ht="15.75" x14ac:dyDescent="0.25">
      <c r="A92" s="3" t="s">
        <v>34</v>
      </c>
      <c r="B92" s="29"/>
      <c r="C92" s="24">
        <f t="shared" si="0"/>
        <v>92.4</v>
      </c>
      <c r="D92" s="74">
        <f>$B83+C92</f>
        <v>2486.34</v>
      </c>
      <c r="E92" s="156"/>
      <c r="F92" s="282"/>
      <c r="G92" s="287"/>
      <c r="H92" s="153"/>
      <c r="I92" s="152"/>
      <c r="J92" s="152"/>
    </row>
    <row r="93" spans="1:10" s="158" customFormat="1" ht="15.75" x14ac:dyDescent="0.25">
      <c r="A93" s="3" t="s">
        <v>35</v>
      </c>
      <c r="B93" s="29"/>
      <c r="C93" s="24">
        <f t="shared" si="0"/>
        <v>123.2</v>
      </c>
      <c r="D93" s="74">
        <f>$B83+C93</f>
        <v>2517.14</v>
      </c>
      <c r="E93" s="156"/>
      <c r="F93" s="282"/>
      <c r="G93" s="287"/>
      <c r="H93" s="153"/>
      <c r="I93" s="152"/>
      <c r="J93" s="152"/>
    </row>
    <row r="94" spans="1:10" s="158" customFormat="1" ht="15.75" x14ac:dyDescent="0.25">
      <c r="A94" s="3" t="s">
        <v>36</v>
      </c>
      <c r="B94" s="29"/>
      <c r="C94" s="24">
        <f t="shared" si="0"/>
        <v>125.4</v>
      </c>
      <c r="D94" s="74">
        <f>$B83+C94</f>
        <v>2519.34</v>
      </c>
      <c r="E94" s="156"/>
      <c r="F94" s="282"/>
      <c r="G94" s="287"/>
      <c r="H94" s="153"/>
      <c r="I94" s="152"/>
      <c r="J94" s="152"/>
    </row>
    <row r="95" spans="1:10" s="158" customFormat="1" ht="15.75" x14ac:dyDescent="0.25">
      <c r="A95" s="3" t="s">
        <v>37</v>
      </c>
      <c r="B95" s="29"/>
      <c r="C95" s="24">
        <f t="shared" si="0"/>
        <v>94.3</v>
      </c>
      <c r="D95" s="74">
        <f>$B83+C95</f>
        <v>2488.2400000000002</v>
      </c>
      <c r="E95" s="156"/>
      <c r="F95" s="282"/>
      <c r="G95" s="287"/>
      <c r="H95" s="153"/>
      <c r="I95" s="152"/>
      <c r="J95" s="152"/>
    </row>
    <row r="96" spans="1:10" s="158" customFormat="1" ht="15.75" x14ac:dyDescent="0.25">
      <c r="A96" s="3" t="s">
        <v>38</v>
      </c>
      <c r="B96" s="29"/>
      <c r="C96" s="24">
        <f t="shared" si="0"/>
        <v>126.4</v>
      </c>
      <c r="D96" s="74">
        <f>$B83+C96</f>
        <v>2520.34</v>
      </c>
      <c r="E96" s="156"/>
      <c r="F96" s="282"/>
      <c r="G96" s="287"/>
      <c r="H96" s="153"/>
      <c r="I96" s="152"/>
      <c r="J96" s="152"/>
    </row>
    <row r="97" spans="1:10" s="158" customFormat="1" ht="15.75" x14ac:dyDescent="0.25">
      <c r="A97" s="3" t="s">
        <v>39</v>
      </c>
      <c r="B97" s="29"/>
      <c r="C97" s="24">
        <f t="shared" si="0"/>
        <v>117.7</v>
      </c>
      <c r="D97" s="74">
        <f>$B83+C97</f>
        <v>2511.64</v>
      </c>
      <c r="E97" s="156"/>
      <c r="F97" s="282"/>
      <c r="G97" s="287"/>
      <c r="H97" s="153"/>
      <c r="I97" s="152"/>
      <c r="J97" s="152"/>
    </row>
    <row r="98" spans="1:10" s="158" customFormat="1" ht="15.75" x14ac:dyDescent="0.25">
      <c r="A98" s="75" t="s">
        <v>69</v>
      </c>
      <c r="B98" s="165"/>
      <c r="C98" s="24">
        <f t="shared" si="0"/>
        <v>43.7</v>
      </c>
      <c r="D98" s="74">
        <f>$B83+C98</f>
        <v>2437.64</v>
      </c>
      <c r="E98" s="156"/>
      <c r="F98" s="282"/>
      <c r="G98" s="287"/>
      <c r="H98" s="153"/>
      <c r="I98" s="152"/>
      <c r="J98" s="152"/>
    </row>
    <row r="99" spans="1:10" s="158" customFormat="1" ht="15.75" x14ac:dyDescent="0.25">
      <c r="A99" s="75" t="s">
        <v>70</v>
      </c>
      <c r="B99" s="165"/>
      <c r="C99" s="24">
        <f t="shared" si="0"/>
        <v>117.7</v>
      </c>
      <c r="D99" s="74">
        <f>$B83+C99</f>
        <v>2511.64</v>
      </c>
      <c r="E99" s="156"/>
      <c r="F99" s="282"/>
      <c r="G99" s="287"/>
      <c r="H99" s="153"/>
      <c r="I99" s="152"/>
      <c r="J99" s="152"/>
    </row>
    <row r="100" spans="1:10" s="158" customFormat="1" ht="15.75" x14ac:dyDescent="0.25">
      <c r="A100" s="166"/>
      <c r="B100" s="168"/>
      <c r="C100" s="168"/>
      <c r="D100" s="73"/>
      <c r="E100" s="169"/>
      <c r="F100" s="282"/>
      <c r="G100" s="174"/>
      <c r="H100" s="153"/>
      <c r="I100" s="152"/>
      <c r="J100" s="152"/>
    </row>
    <row r="101" spans="1:10" s="158" customFormat="1" ht="15.75" x14ac:dyDescent="0.25">
      <c r="A101" s="170"/>
      <c r="B101" s="155"/>
      <c r="C101" s="155"/>
      <c r="D101" s="74"/>
      <c r="E101" s="156"/>
      <c r="F101" s="282"/>
      <c r="G101" s="174"/>
      <c r="H101" s="153"/>
      <c r="I101" s="152"/>
      <c r="J101" s="152"/>
    </row>
    <row r="102" spans="1:10" s="158" customFormat="1" ht="15.75" x14ac:dyDescent="0.25">
      <c r="A102" s="3" t="s">
        <v>40</v>
      </c>
      <c r="B102" s="29">
        <f>B83</f>
        <v>2393.94</v>
      </c>
      <c r="C102" s="24">
        <f t="shared" ref="C102:C110" si="1">C30</f>
        <v>17</v>
      </c>
      <c r="D102" s="74">
        <f>$B83+C102</f>
        <v>2410.94</v>
      </c>
      <c r="E102" s="156"/>
      <c r="F102" s="282"/>
      <c r="G102" s="287"/>
      <c r="H102" s="153"/>
      <c r="I102" s="152"/>
      <c r="J102" s="152"/>
    </row>
    <row r="103" spans="1:10" s="158" customFormat="1" ht="15.75" x14ac:dyDescent="0.25">
      <c r="A103" s="3" t="s">
        <v>96</v>
      </c>
      <c r="B103" s="29"/>
      <c r="C103" s="24">
        <f t="shared" si="1"/>
        <v>26.8</v>
      </c>
      <c r="D103" s="74">
        <f>B102+C103</f>
        <v>2420.7400000000002</v>
      </c>
      <c r="E103" s="156"/>
      <c r="F103" s="282"/>
      <c r="G103" s="287"/>
      <c r="H103" s="153"/>
      <c r="I103" s="152"/>
      <c r="J103" s="152"/>
    </row>
    <row r="104" spans="1:10" s="158" customFormat="1" ht="15.75" x14ac:dyDescent="0.25">
      <c r="A104" s="3" t="s">
        <v>41</v>
      </c>
      <c r="B104" s="29"/>
      <c r="C104" s="24">
        <f t="shared" si="1"/>
        <v>21.2</v>
      </c>
      <c r="D104" s="74">
        <f>B102+C104</f>
        <v>2415.14</v>
      </c>
      <c r="E104" s="156"/>
      <c r="F104" s="282"/>
      <c r="G104" s="287"/>
      <c r="H104" s="153"/>
      <c r="I104" s="152"/>
      <c r="J104" s="152"/>
    </row>
    <row r="105" spans="1:10" s="158" customFormat="1" ht="15.75" x14ac:dyDescent="0.25">
      <c r="A105" s="3" t="s">
        <v>42</v>
      </c>
      <c r="B105" s="29"/>
      <c r="C105" s="24">
        <f t="shared" si="1"/>
        <v>30.2</v>
      </c>
      <c r="D105" s="74">
        <f>B102+C105</f>
        <v>2424.14</v>
      </c>
      <c r="E105" s="156"/>
      <c r="F105" s="282"/>
      <c r="G105" s="287"/>
      <c r="H105" s="153"/>
      <c r="I105" s="152"/>
      <c r="J105" s="152"/>
    </row>
    <row r="106" spans="1:10" s="158" customFormat="1" ht="15.75" x14ac:dyDescent="0.25">
      <c r="A106" s="3" t="s">
        <v>43</v>
      </c>
      <c r="B106" s="29"/>
      <c r="C106" s="24">
        <f t="shared" si="1"/>
        <v>41.3</v>
      </c>
      <c r="D106" s="74">
        <f>B102+C106</f>
        <v>2435.2400000000002</v>
      </c>
      <c r="E106" s="156"/>
      <c r="F106" s="282"/>
      <c r="G106" s="287"/>
      <c r="H106" s="153"/>
      <c r="I106" s="152"/>
      <c r="J106" s="152"/>
    </row>
    <row r="107" spans="1:10" s="158" customFormat="1" ht="15.75" x14ac:dyDescent="0.25">
      <c r="A107" s="3" t="s">
        <v>44</v>
      </c>
      <c r="B107" s="29"/>
      <c r="C107" s="24">
        <f t="shared" si="1"/>
        <v>39</v>
      </c>
      <c r="D107" s="74">
        <f>B102+C107</f>
        <v>2432.94</v>
      </c>
      <c r="E107" s="156"/>
      <c r="F107" s="282"/>
      <c r="G107" s="287"/>
      <c r="H107" s="153"/>
      <c r="I107" s="152"/>
      <c r="J107" s="152"/>
    </row>
    <row r="108" spans="1:10" s="158" customFormat="1" ht="15.75" x14ac:dyDescent="0.25">
      <c r="A108" s="3" t="s">
        <v>45</v>
      </c>
      <c r="B108" s="29"/>
      <c r="C108" s="24">
        <f t="shared" si="1"/>
        <v>49.4</v>
      </c>
      <c r="D108" s="74">
        <f>$B102+C108</f>
        <v>2443.34</v>
      </c>
      <c r="E108" s="156"/>
      <c r="F108" s="282"/>
      <c r="G108" s="287"/>
      <c r="H108" s="153"/>
      <c r="I108" s="152"/>
      <c r="J108" s="152"/>
    </row>
    <row r="109" spans="1:10" s="158" customFormat="1" ht="15.75" x14ac:dyDescent="0.25">
      <c r="A109" s="3" t="s">
        <v>46</v>
      </c>
      <c r="B109" s="29"/>
      <c r="C109" s="24">
        <f t="shared" si="1"/>
        <v>53.3</v>
      </c>
      <c r="D109" s="74">
        <f>$B102+C109</f>
        <v>2447.2400000000002</v>
      </c>
      <c r="E109" s="156"/>
      <c r="F109" s="282"/>
      <c r="G109" s="287"/>
      <c r="H109" s="153"/>
      <c r="I109" s="152"/>
      <c r="J109" s="152"/>
    </row>
    <row r="110" spans="1:10" s="158" customFormat="1" ht="15.75" x14ac:dyDescent="0.25">
      <c r="A110" s="3" t="s">
        <v>47</v>
      </c>
      <c r="B110" s="29"/>
      <c r="C110" s="24">
        <f t="shared" si="1"/>
        <v>62.4</v>
      </c>
      <c r="D110" s="74">
        <f>$B102+C110</f>
        <v>2456.34</v>
      </c>
      <c r="E110" s="156"/>
      <c r="F110" s="282"/>
      <c r="G110" s="287"/>
      <c r="H110" s="153"/>
      <c r="I110" s="152"/>
      <c r="J110" s="152"/>
    </row>
    <row r="111" spans="1:10" s="158" customFormat="1" ht="15.75" x14ac:dyDescent="0.25">
      <c r="A111" s="166"/>
      <c r="B111" s="168"/>
      <c r="C111" s="83"/>
      <c r="D111" s="73"/>
      <c r="E111" s="169"/>
      <c r="F111" s="282"/>
      <c r="G111" s="288"/>
      <c r="H111" s="153"/>
      <c r="I111" s="152"/>
      <c r="J111" s="152"/>
    </row>
    <row r="112" spans="1:10" s="158" customFormat="1" ht="15.75" x14ac:dyDescent="0.25">
      <c r="A112" s="170"/>
      <c r="B112" s="155"/>
      <c r="C112" s="155"/>
      <c r="D112" s="74"/>
      <c r="E112" s="156"/>
      <c r="F112" s="282"/>
      <c r="G112" s="174"/>
      <c r="H112" s="153"/>
      <c r="I112" s="152"/>
      <c r="J112" s="152"/>
    </row>
    <row r="113" spans="1:10" s="158" customFormat="1" ht="15.75" x14ac:dyDescent="0.25">
      <c r="A113" s="3" t="s">
        <v>48</v>
      </c>
      <c r="B113" s="29">
        <f>B83</f>
        <v>2393.94</v>
      </c>
      <c r="C113" s="24">
        <f t="shared" ref="C113:C133" si="2">C41</f>
        <v>34.4</v>
      </c>
      <c r="D113" s="74">
        <f>$B113+C113</f>
        <v>2428.34</v>
      </c>
      <c r="E113" s="156"/>
      <c r="F113" s="282"/>
      <c r="G113" s="287"/>
      <c r="H113" s="153"/>
      <c r="I113" s="152"/>
      <c r="J113" s="152"/>
    </row>
    <row r="114" spans="1:10" s="158" customFormat="1" ht="15.75" x14ac:dyDescent="0.25">
      <c r="A114" s="3" t="s">
        <v>49</v>
      </c>
      <c r="B114" s="29"/>
      <c r="C114" s="24">
        <f t="shared" si="2"/>
        <v>41.4</v>
      </c>
      <c r="D114" s="74">
        <f>$B113+C114</f>
        <v>2435.34</v>
      </c>
      <c r="E114" s="156"/>
      <c r="F114" s="282"/>
      <c r="G114" s="287"/>
      <c r="H114" s="153"/>
      <c r="I114" s="152"/>
      <c r="J114" s="152"/>
    </row>
    <row r="115" spans="1:10" s="158" customFormat="1" ht="15.75" x14ac:dyDescent="0.25">
      <c r="A115" s="3" t="s">
        <v>50</v>
      </c>
      <c r="B115" s="29"/>
      <c r="C115" s="24">
        <f t="shared" si="2"/>
        <v>53.3</v>
      </c>
      <c r="D115" s="74">
        <f>$B113+C115</f>
        <v>2447.2400000000002</v>
      </c>
      <c r="E115" s="156"/>
      <c r="F115" s="282"/>
      <c r="G115" s="287"/>
      <c r="H115" s="153"/>
      <c r="I115" s="152"/>
      <c r="J115" s="152"/>
    </row>
    <row r="116" spans="1:10" s="158" customFormat="1" ht="15.75" x14ac:dyDescent="0.25">
      <c r="A116" s="3" t="s">
        <v>51</v>
      </c>
      <c r="B116" s="29"/>
      <c r="C116" s="24">
        <f t="shared" si="2"/>
        <v>79.599999999999994</v>
      </c>
      <c r="D116" s="74">
        <f>$B113+C116</f>
        <v>2473.54</v>
      </c>
      <c r="E116" s="156"/>
      <c r="F116" s="282"/>
      <c r="G116" s="287"/>
      <c r="H116" s="153"/>
      <c r="I116" s="152"/>
      <c r="J116" s="152"/>
    </row>
    <row r="117" spans="1:10" s="158" customFormat="1" ht="15.75" x14ac:dyDescent="0.25">
      <c r="A117" s="76" t="s">
        <v>52</v>
      </c>
      <c r="B117" s="77" t="s">
        <v>53</v>
      </c>
      <c r="C117" s="77">
        <f t="shared" si="2"/>
        <v>67.900000000000006</v>
      </c>
      <c r="D117" s="77">
        <f>$B113+C117</f>
        <v>2461.84</v>
      </c>
      <c r="E117" s="167"/>
      <c r="F117" s="282"/>
      <c r="G117" s="287"/>
      <c r="H117" s="153"/>
      <c r="I117" s="152"/>
      <c r="J117" s="152"/>
    </row>
    <row r="118" spans="1:10" s="158" customFormat="1" ht="15.75" x14ac:dyDescent="0.25">
      <c r="A118" s="3" t="s">
        <v>54</v>
      </c>
      <c r="B118" s="29"/>
      <c r="C118" s="24">
        <f t="shared" si="2"/>
        <v>82.5</v>
      </c>
      <c r="D118" s="74">
        <f>$B113+C118</f>
        <v>2476.44</v>
      </c>
      <c r="E118" s="156"/>
      <c r="F118" s="282"/>
      <c r="G118" s="287"/>
      <c r="H118" s="153"/>
      <c r="I118" s="152"/>
      <c r="J118" s="152"/>
    </row>
    <row r="119" spans="1:10" s="158" customFormat="1" ht="15.75" x14ac:dyDescent="0.25">
      <c r="A119" s="3" t="s">
        <v>55</v>
      </c>
      <c r="B119" s="29"/>
      <c r="C119" s="24">
        <f t="shared" si="2"/>
        <v>100.9</v>
      </c>
      <c r="D119" s="74">
        <f>$B113+C119</f>
        <v>2494.84</v>
      </c>
      <c r="E119" s="156"/>
      <c r="F119" s="282"/>
      <c r="G119" s="287"/>
      <c r="H119" s="153"/>
      <c r="I119" s="152"/>
      <c r="J119" s="152"/>
    </row>
    <row r="120" spans="1:10" s="158" customFormat="1" ht="15.75" x14ac:dyDescent="0.25">
      <c r="A120" s="3" t="s">
        <v>56</v>
      </c>
      <c r="B120" s="29"/>
      <c r="C120" s="24">
        <f t="shared" si="2"/>
        <v>103.6</v>
      </c>
      <c r="D120" s="74">
        <f>$B113+C120</f>
        <v>2497.54</v>
      </c>
      <c r="E120" s="156"/>
      <c r="F120" s="282"/>
      <c r="G120" s="287"/>
      <c r="H120" s="153"/>
      <c r="I120" s="152"/>
      <c r="J120" s="152"/>
    </row>
    <row r="121" spans="1:10" s="158" customFormat="1" ht="15.75" x14ac:dyDescent="0.25">
      <c r="A121" s="3" t="s">
        <v>57</v>
      </c>
      <c r="B121" s="29"/>
      <c r="C121" s="24">
        <f t="shared" si="2"/>
        <v>117.2</v>
      </c>
      <c r="D121" s="74">
        <f>$B113+C121</f>
        <v>2511.14</v>
      </c>
      <c r="E121" s="156"/>
      <c r="F121" s="282"/>
      <c r="G121" s="287"/>
      <c r="H121" s="153"/>
      <c r="I121" s="152"/>
      <c r="J121" s="152"/>
    </row>
    <row r="122" spans="1:10" s="158" customFormat="1" ht="15.75" x14ac:dyDescent="0.25">
      <c r="A122" s="3" t="s">
        <v>58</v>
      </c>
      <c r="B122" s="155"/>
      <c r="C122" s="24">
        <f t="shared" si="2"/>
        <v>133.69999999999999</v>
      </c>
      <c r="D122" s="74">
        <f>$B113+C122</f>
        <v>2527.64</v>
      </c>
      <c r="E122" s="156"/>
      <c r="F122" s="282"/>
      <c r="G122" s="287"/>
      <c r="H122" s="153"/>
      <c r="I122" s="152"/>
      <c r="J122" s="152"/>
    </row>
    <row r="123" spans="1:10" s="158" customFormat="1" ht="15.75" x14ac:dyDescent="0.25">
      <c r="A123" s="3" t="s">
        <v>59</v>
      </c>
      <c r="B123" s="155"/>
      <c r="C123" s="24">
        <f t="shared" si="2"/>
        <v>121.8</v>
      </c>
      <c r="D123" s="74">
        <f>$B113+C123</f>
        <v>2515.7400000000002</v>
      </c>
      <c r="E123" s="156"/>
      <c r="F123" s="282"/>
      <c r="G123" s="287"/>
      <c r="H123" s="153"/>
      <c r="I123" s="152"/>
      <c r="J123" s="152"/>
    </row>
    <row r="124" spans="1:10" s="158" customFormat="1" ht="15.75" x14ac:dyDescent="0.25">
      <c r="A124" s="3" t="s">
        <v>60</v>
      </c>
      <c r="B124" s="155"/>
      <c r="C124" s="24">
        <f t="shared" si="2"/>
        <v>119.6</v>
      </c>
      <c r="D124" s="74">
        <f>$B113+C124</f>
        <v>2513.54</v>
      </c>
      <c r="E124" s="156"/>
      <c r="F124" s="282"/>
      <c r="G124" s="287"/>
      <c r="H124" s="153"/>
      <c r="I124" s="152"/>
      <c r="J124" s="152"/>
    </row>
    <row r="125" spans="1:10" s="158" customFormat="1" ht="15.75" x14ac:dyDescent="0.25">
      <c r="A125" s="3" t="s">
        <v>61</v>
      </c>
      <c r="B125" s="155"/>
      <c r="C125" s="24">
        <f t="shared" si="2"/>
        <v>135.19999999999999</v>
      </c>
      <c r="D125" s="74">
        <f>$B113+C125</f>
        <v>2529.14</v>
      </c>
      <c r="E125" s="156"/>
      <c r="F125" s="282"/>
      <c r="G125" s="287"/>
      <c r="H125" s="153"/>
      <c r="I125" s="152"/>
      <c r="J125" s="152"/>
    </row>
    <row r="126" spans="1:10" s="158" customFormat="1" ht="15.75" x14ac:dyDescent="0.25">
      <c r="A126" s="75" t="s">
        <v>71</v>
      </c>
      <c r="B126" s="165"/>
      <c r="C126" s="24">
        <f t="shared" si="2"/>
        <v>53.3</v>
      </c>
      <c r="D126" s="74">
        <f>$B113+C126</f>
        <v>2447.2400000000002</v>
      </c>
      <c r="E126" s="156"/>
      <c r="F126" s="282"/>
      <c r="G126" s="287"/>
      <c r="H126" s="153"/>
      <c r="I126" s="152"/>
      <c r="J126" s="152"/>
    </row>
    <row r="127" spans="1:10" s="158" customFormat="1" ht="15.75" x14ac:dyDescent="0.25">
      <c r="A127" s="75" t="s">
        <v>72</v>
      </c>
      <c r="B127" s="165"/>
      <c r="C127" s="24">
        <f t="shared" si="2"/>
        <v>79.599999999999994</v>
      </c>
      <c r="D127" s="74">
        <f>$B113+C127</f>
        <v>2473.54</v>
      </c>
      <c r="E127" s="156"/>
      <c r="F127" s="282"/>
      <c r="G127" s="287"/>
      <c r="H127" s="153"/>
      <c r="I127" s="152"/>
      <c r="J127" s="152"/>
    </row>
    <row r="128" spans="1:10" s="158" customFormat="1" ht="15.75" x14ac:dyDescent="0.25">
      <c r="A128" s="75" t="s">
        <v>73</v>
      </c>
      <c r="B128" s="165"/>
      <c r="C128" s="24">
        <f t="shared" si="2"/>
        <v>82.5</v>
      </c>
      <c r="D128" s="74">
        <f>$B113+C128</f>
        <v>2476.44</v>
      </c>
      <c r="E128" s="156"/>
      <c r="F128" s="282"/>
      <c r="G128" s="287"/>
      <c r="H128" s="153"/>
      <c r="I128" s="152"/>
      <c r="J128" s="152"/>
    </row>
    <row r="129" spans="1:10" s="158" customFormat="1" ht="15.75" x14ac:dyDescent="0.25">
      <c r="A129" s="75" t="s">
        <v>74</v>
      </c>
      <c r="B129" s="165"/>
      <c r="C129" s="24">
        <f t="shared" si="2"/>
        <v>100.9</v>
      </c>
      <c r="D129" s="74">
        <f>$B113+C129</f>
        <v>2494.84</v>
      </c>
      <c r="E129" s="156"/>
      <c r="F129" s="282"/>
      <c r="G129" s="287"/>
      <c r="H129" s="153"/>
      <c r="I129" s="152"/>
      <c r="J129" s="152"/>
    </row>
    <row r="130" spans="1:10" s="158" customFormat="1" ht="15.75" x14ac:dyDescent="0.25">
      <c r="A130" s="75" t="s">
        <v>75</v>
      </c>
      <c r="B130" s="165"/>
      <c r="C130" s="24">
        <f t="shared" si="2"/>
        <v>103.6</v>
      </c>
      <c r="D130" s="74">
        <f>$B113+C130</f>
        <v>2497.54</v>
      </c>
      <c r="E130" s="156"/>
      <c r="F130" s="282"/>
      <c r="G130" s="287"/>
      <c r="H130" s="153"/>
      <c r="I130" s="152"/>
      <c r="J130" s="152"/>
    </row>
    <row r="131" spans="1:10" s="158" customFormat="1" ht="15.75" x14ac:dyDescent="0.25">
      <c r="A131" s="75" t="s">
        <v>76</v>
      </c>
      <c r="B131" s="165"/>
      <c r="C131" s="24">
        <f t="shared" si="2"/>
        <v>117.2</v>
      </c>
      <c r="D131" s="74">
        <f>$B113+C131</f>
        <v>2511.14</v>
      </c>
      <c r="E131" s="156"/>
      <c r="F131" s="282"/>
      <c r="G131" s="287"/>
      <c r="H131" s="153"/>
      <c r="I131" s="152"/>
      <c r="J131" s="152"/>
    </row>
    <row r="132" spans="1:10" s="158" customFormat="1" ht="15.75" x14ac:dyDescent="0.25">
      <c r="A132" s="75" t="s">
        <v>77</v>
      </c>
      <c r="B132" s="165"/>
      <c r="C132" s="24">
        <f t="shared" si="2"/>
        <v>133.69999999999999</v>
      </c>
      <c r="D132" s="74">
        <f>$B113+C132</f>
        <v>2527.64</v>
      </c>
      <c r="E132" s="156"/>
      <c r="F132" s="282"/>
      <c r="G132" s="287"/>
      <c r="H132" s="153"/>
      <c r="I132" s="152"/>
      <c r="J132" s="152"/>
    </row>
    <row r="133" spans="1:10" s="158" customFormat="1" ht="15.75" x14ac:dyDescent="0.25">
      <c r="A133" s="75" t="s">
        <v>78</v>
      </c>
      <c r="B133" s="165"/>
      <c r="C133" s="24">
        <f t="shared" si="2"/>
        <v>135.19999999999999</v>
      </c>
      <c r="D133" s="74">
        <f>$B113+C133</f>
        <v>2529.14</v>
      </c>
      <c r="E133" s="156"/>
      <c r="F133" s="282"/>
      <c r="G133" s="287"/>
      <c r="H133" s="153"/>
      <c r="I133" s="152"/>
      <c r="J133" s="152"/>
    </row>
    <row r="134" spans="1:10" s="158" customFormat="1" ht="15.75" x14ac:dyDescent="0.25">
      <c r="A134" s="72"/>
      <c r="B134" s="168"/>
      <c r="C134" s="168"/>
      <c r="D134" s="73"/>
      <c r="E134" s="169"/>
      <c r="F134" s="282"/>
      <c r="G134" s="174"/>
      <c r="H134" s="153"/>
      <c r="I134" s="152"/>
      <c r="J134" s="152"/>
    </row>
    <row r="135" spans="1:10" s="158" customFormat="1" ht="15.75" x14ac:dyDescent="0.25">
      <c r="A135" s="3"/>
      <c r="B135" s="155"/>
      <c r="C135" s="155"/>
      <c r="D135" s="74"/>
      <c r="E135" s="156"/>
      <c r="F135" s="282"/>
      <c r="G135" s="174"/>
      <c r="H135" s="153"/>
      <c r="I135" s="152"/>
      <c r="J135" s="152"/>
    </row>
    <row r="136" spans="1:10" s="158" customFormat="1" ht="15.75" x14ac:dyDescent="0.25">
      <c r="A136" s="3" t="s">
        <v>62</v>
      </c>
      <c r="B136" s="29">
        <f>B83</f>
        <v>2393.94</v>
      </c>
      <c r="C136" s="24">
        <f t="shared" ref="C136:C142" si="3">C64</f>
        <v>62.7</v>
      </c>
      <c r="D136" s="74">
        <f>$B113+C136</f>
        <v>2456.64</v>
      </c>
      <c r="E136" s="156"/>
      <c r="F136" s="282"/>
      <c r="G136" s="287"/>
      <c r="H136" s="153"/>
      <c r="I136" s="152"/>
      <c r="J136" s="152"/>
    </row>
    <row r="137" spans="1:10" s="158" customFormat="1" ht="15.75" x14ac:dyDescent="0.25">
      <c r="A137" s="3" t="s">
        <v>63</v>
      </c>
      <c r="B137" s="29"/>
      <c r="C137" s="24">
        <f t="shared" si="3"/>
        <v>80.599999999999994</v>
      </c>
      <c r="D137" s="74">
        <f>$B113+C137</f>
        <v>2474.54</v>
      </c>
      <c r="E137" s="156"/>
      <c r="F137" s="282"/>
      <c r="G137" s="287"/>
      <c r="H137" s="153"/>
      <c r="I137" s="152"/>
      <c r="J137" s="152"/>
    </row>
    <row r="138" spans="1:10" s="158" customFormat="1" ht="15.75" x14ac:dyDescent="0.25">
      <c r="A138" s="3" t="s">
        <v>64</v>
      </c>
      <c r="B138" s="29"/>
      <c r="C138" s="24">
        <f t="shared" si="3"/>
        <v>93.8</v>
      </c>
      <c r="D138" s="74">
        <f>$B113+C138</f>
        <v>2487.7400000000002</v>
      </c>
      <c r="E138" s="156"/>
      <c r="F138" s="282"/>
      <c r="G138" s="287"/>
      <c r="H138" s="153"/>
      <c r="I138" s="152"/>
      <c r="J138" s="152"/>
    </row>
    <row r="139" spans="1:10" s="158" customFormat="1" ht="15.75" x14ac:dyDescent="0.25">
      <c r="A139" s="3" t="s">
        <v>65</v>
      </c>
      <c r="B139" s="29"/>
      <c r="C139" s="24">
        <f t="shared" si="3"/>
        <v>92</v>
      </c>
      <c r="D139" s="74">
        <f>$B113+C139</f>
        <v>2485.94</v>
      </c>
      <c r="E139" s="156"/>
      <c r="F139" s="282"/>
      <c r="G139" s="287"/>
      <c r="H139" s="153"/>
      <c r="I139" s="152"/>
      <c r="J139" s="152"/>
    </row>
    <row r="140" spans="1:10" s="158" customFormat="1" ht="15.75" x14ac:dyDescent="0.25">
      <c r="A140" s="3" t="s">
        <v>86</v>
      </c>
      <c r="B140" s="74" t="s">
        <v>87</v>
      </c>
      <c r="C140" s="24">
        <f t="shared" si="3"/>
        <v>97.7</v>
      </c>
      <c r="D140" s="74">
        <f>$B113+C140</f>
        <v>2491.64</v>
      </c>
      <c r="E140" s="156"/>
      <c r="F140" s="282"/>
      <c r="G140" s="287"/>
      <c r="H140" s="153"/>
      <c r="I140" s="152"/>
      <c r="J140" s="152"/>
    </row>
    <row r="141" spans="1:10" s="158" customFormat="1" ht="15.75" x14ac:dyDescent="0.25">
      <c r="A141" s="3" t="s">
        <v>67</v>
      </c>
      <c r="B141" s="29"/>
      <c r="C141" s="24">
        <f t="shared" si="3"/>
        <v>97.4</v>
      </c>
      <c r="D141" s="74">
        <f>$B113+C141</f>
        <v>2491.34</v>
      </c>
      <c r="E141" s="156"/>
      <c r="F141" s="282"/>
      <c r="G141" s="287"/>
      <c r="H141" s="153"/>
      <c r="I141" s="152"/>
      <c r="J141" s="152"/>
    </row>
    <row r="142" spans="1:10" s="158" customFormat="1" ht="15.75" x14ac:dyDescent="0.25">
      <c r="A142" s="3" t="s">
        <v>68</v>
      </c>
      <c r="B142" s="29"/>
      <c r="C142" s="24">
        <f t="shared" si="3"/>
        <v>109.6</v>
      </c>
      <c r="D142" s="74">
        <f>$B113+C142</f>
        <v>2503.54</v>
      </c>
      <c r="E142" s="156"/>
      <c r="F142" s="282"/>
      <c r="G142" s="287"/>
      <c r="H142" s="153"/>
      <c r="I142" s="152"/>
      <c r="J142" s="152"/>
    </row>
    <row r="143" spans="1:10" s="158" customFormat="1" ht="16.5" thickBot="1" x14ac:dyDescent="0.3">
      <c r="A143" s="172"/>
      <c r="B143" s="163"/>
      <c r="C143" s="84"/>
      <c r="D143" s="180"/>
      <c r="E143" s="164"/>
      <c r="F143" s="152"/>
      <c r="G143" s="153"/>
      <c r="H143" s="153"/>
      <c r="I143" s="152"/>
      <c r="J143" s="152"/>
    </row>
    <row r="144" spans="1:10" s="158" customFormat="1" ht="15.75" x14ac:dyDescent="0.25">
      <c r="A144" s="173"/>
      <c r="B144" s="173"/>
      <c r="C144" s="173"/>
      <c r="D144" s="181"/>
      <c r="E144" s="174"/>
      <c r="F144" s="152"/>
      <c r="G144" s="153"/>
      <c r="H144" s="153"/>
      <c r="I144" s="152"/>
      <c r="J144" s="152"/>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S229"/>
  <sheetViews>
    <sheetView showGridLines="0" zoomScale="90" zoomScaleNormal="90" workbookViewId="0">
      <selection activeCell="F19" sqref="F19"/>
    </sheetView>
  </sheetViews>
  <sheetFormatPr defaultColWidth="6.625" defaultRowHeight="12.75" x14ac:dyDescent="0.2"/>
  <cols>
    <col min="1" max="1" width="6.75" style="173" customWidth="1"/>
    <col min="2" max="2" width="10.25" style="173" bestFit="1" customWidth="1"/>
    <col min="3" max="3" width="8" style="173" customWidth="1"/>
    <col min="4" max="4" width="11.375" style="173" customWidth="1"/>
    <col min="5" max="5" width="8" style="173" customWidth="1"/>
    <col min="6" max="7" width="10.75" style="173" customWidth="1"/>
    <col min="8" max="8" width="10.625" style="173" customWidth="1"/>
    <col min="9" max="9" width="8.25" style="173" customWidth="1"/>
    <col min="10" max="10" width="14.125" style="173" customWidth="1"/>
    <col min="11" max="11" width="10.75" style="173" customWidth="1"/>
    <col min="12" max="12" width="8.75" style="97" customWidth="1"/>
    <col min="13" max="13" width="17.625" style="152" bestFit="1" customWidth="1"/>
    <col min="14" max="16" width="6.625" style="152"/>
    <col min="17" max="17" width="9.75" style="152" bestFit="1" customWidth="1"/>
    <col min="18" max="16384" width="6.625" style="152"/>
  </cols>
  <sheetData>
    <row r="1" spans="1:17" x14ac:dyDescent="0.2">
      <c r="A1" s="154"/>
      <c r="B1" s="155"/>
      <c r="C1" s="155"/>
      <c r="D1" s="155"/>
      <c r="E1" s="155"/>
      <c r="F1" s="155"/>
      <c r="G1" s="155"/>
      <c r="H1" s="155"/>
      <c r="I1" s="155"/>
      <c r="J1" s="155"/>
      <c r="K1" s="183"/>
      <c r="L1" s="182"/>
      <c r="M1" s="174"/>
    </row>
    <row r="2" spans="1:17" x14ac:dyDescent="0.2">
      <c r="A2" s="14"/>
      <c r="B2" s="182"/>
      <c r="C2" s="182"/>
      <c r="D2" s="386" t="s">
        <v>93</v>
      </c>
      <c r="E2" s="384"/>
      <c r="F2" s="384"/>
      <c r="G2" s="384"/>
      <c r="H2" s="384"/>
      <c r="I2" s="384"/>
      <c r="J2" s="165"/>
      <c r="K2" s="184"/>
      <c r="L2" s="182"/>
      <c r="M2" s="174"/>
    </row>
    <row r="3" spans="1:17" x14ac:dyDescent="0.2">
      <c r="A3" s="170"/>
      <c r="B3" s="182"/>
      <c r="C3" s="182"/>
      <c r="D3" s="155"/>
      <c r="E3" s="155"/>
      <c r="F3" s="155"/>
      <c r="G3" s="185"/>
      <c r="H3" s="182"/>
      <c r="I3" s="182"/>
      <c r="J3" s="155"/>
      <c r="K3" s="183"/>
      <c r="L3" s="182"/>
      <c r="M3" s="174"/>
      <c r="Q3" s="306"/>
    </row>
    <row r="4" spans="1:17" x14ac:dyDescent="0.2">
      <c r="A4" s="170"/>
      <c r="B4" s="182"/>
      <c r="C4" s="182"/>
      <c r="D4" s="182"/>
      <c r="E4" s="12" t="s">
        <v>89</v>
      </c>
      <c r="F4" s="185"/>
      <c r="G4" s="186"/>
      <c r="H4" s="378" t="str">
        <f>LPG!F3</f>
        <v>EFFECTIVE 03 AUGUST 2022</v>
      </c>
      <c r="I4" s="379"/>
      <c r="J4" s="379"/>
      <c r="K4" s="183"/>
      <c r="L4" s="182"/>
      <c r="M4" s="174"/>
    </row>
    <row r="5" spans="1:17" x14ac:dyDescent="0.2">
      <c r="A5" s="170"/>
      <c r="B5" s="182"/>
      <c r="C5" s="182"/>
      <c r="D5" s="182"/>
      <c r="E5" s="182"/>
      <c r="F5" s="182"/>
      <c r="G5" s="182"/>
      <c r="H5" s="182"/>
      <c r="I5" s="182"/>
      <c r="J5" s="4" t="s">
        <v>1</v>
      </c>
      <c r="K5" s="183"/>
      <c r="L5" s="182"/>
      <c r="M5" s="174"/>
    </row>
    <row r="6" spans="1:17" x14ac:dyDescent="0.2">
      <c r="A6" s="15"/>
      <c r="B6" s="168"/>
      <c r="C6" s="168"/>
      <c r="D6" s="168"/>
      <c r="E6" s="168"/>
      <c r="F6" s="168"/>
      <c r="G6" s="168"/>
      <c r="H6" s="168"/>
      <c r="I6" s="168"/>
      <c r="J6" s="168"/>
      <c r="K6" s="187"/>
      <c r="L6" s="182"/>
      <c r="M6" s="174"/>
    </row>
    <row r="7" spans="1:17" x14ac:dyDescent="0.2">
      <c r="A7" s="3" t="s">
        <v>2</v>
      </c>
      <c r="B7" s="4" t="s">
        <v>3</v>
      </c>
      <c r="C7" s="4" t="s">
        <v>4</v>
      </c>
      <c r="D7" s="4" t="s">
        <v>5</v>
      </c>
      <c r="E7" s="4" t="s">
        <v>6</v>
      </c>
      <c r="F7" s="27" t="s">
        <v>7</v>
      </c>
      <c r="G7" s="27"/>
      <c r="H7" s="27"/>
      <c r="I7" s="165"/>
      <c r="J7" s="4" t="s">
        <v>8</v>
      </c>
      <c r="K7" s="88" t="s">
        <v>9</v>
      </c>
      <c r="L7" s="182"/>
      <c r="M7" s="174"/>
    </row>
    <row r="8" spans="1:17" x14ac:dyDescent="0.2">
      <c r="A8" s="3" t="s">
        <v>10</v>
      </c>
      <c r="B8" s="4" t="s">
        <v>11</v>
      </c>
      <c r="C8" s="4" t="s">
        <v>12</v>
      </c>
      <c r="D8" s="4" t="s">
        <v>13</v>
      </c>
      <c r="E8" s="4" t="s">
        <v>14</v>
      </c>
      <c r="F8" s="165"/>
      <c r="G8" s="165"/>
      <c r="H8" s="165"/>
      <c r="I8" s="165"/>
      <c r="J8" s="4" t="s">
        <v>15</v>
      </c>
      <c r="K8" s="88" t="s">
        <v>16</v>
      </c>
      <c r="L8" s="285"/>
      <c r="M8" s="286"/>
    </row>
    <row r="9" spans="1:17" x14ac:dyDescent="0.2">
      <c r="A9" s="170"/>
      <c r="B9" s="4" t="s">
        <v>17</v>
      </c>
      <c r="C9" s="165"/>
      <c r="D9" s="4" t="s">
        <v>17</v>
      </c>
      <c r="E9" s="165"/>
      <c r="F9" s="4" t="s">
        <v>18</v>
      </c>
      <c r="G9" s="4" t="s">
        <v>19</v>
      </c>
      <c r="H9" s="4" t="s">
        <v>19</v>
      </c>
      <c r="I9" s="4" t="s">
        <v>20</v>
      </c>
      <c r="J9" s="4" t="s">
        <v>21</v>
      </c>
      <c r="K9" s="88" t="s">
        <v>22</v>
      </c>
      <c r="L9" s="285"/>
      <c r="M9" s="287"/>
    </row>
    <row r="10" spans="1:17" x14ac:dyDescent="0.2">
      <c r="A10" s="188"/>
      <c r="B10" s="189"/>
      <c r="C10" s="189"/>
      <c r="D10" s="189"/>
      <c r="E10" s="155"/>
      <c r="F10" s="189"/>
      <c r="G10" s="189"/>
      <c r="H10" s="189"/>
      <c r="I10" s="47" t="s">
        <v>24</v>
      </c>
      <c r="J10" s="47" t="s">
        <v>24</v>
      </c>
      <c r="K10" s="183"/>
      <c r="L10" s="11"/>
      <c r="M10" s="287"/>
    </row>
    <row r="11" spans="1:17" x14ac:dyDescent="0.2">
      <c r="A11" s="5" t="s">
        <v>25</v>
      </c>
      <c r="B11" s="136">
        <f>2334.5-132</f>
        <v>2202.5</v>
      </c>
      <c r="C11" s="94">
        <v>2.7</v>
      </c>
      <c r="D11" s="28">
        <f>SUM(B11,C11)</f>
        <v>2205.1999999999998</v>
      </c>
      <c r="E11" s="351">
        <f>227.3+7.2-5.7</f>
        <v>228.8</v>
      </c>
      <c r="F11" s="33">
        <f>SUM(D11,E11)</f>
        <v>2434</v>
      </c>
      <c r="G11" s="33">
        <f t="shared" ref="G11:G27" si="0">ROUND(((F11*10)+0.4)/10,0)</f>
        <v>2434</v>
      </c>
      <c r="H11" s="33">
        <f>IF(FLOOR(G11,1)&lt;1000,FLOOR(G11,1),FLOOR((G11),1))</f>
        <v>2434</v>
      </c>
      <c r="I11" s="293">
        <f>H11-F11</f>
        <v>0</v>
      </c>
      <c r="J11" s="33">
        <f t="shared" ref="J11:J27" si="1">I11+D11</f>
        <v>2205.1999999999998</v>
      </c>
      <c r="K11" s="118">
        <f t="shared" ref="K11:K26" si="2">H11</f>
        <v>2434</v>
      </c>
      <c r="L11" s="296"/>
      <c r="M11" s="299"/>
      <c r="N11" s="209"/>
    </row>
    <row r="12" spans="1:17" x14ac:dyDescent="0.2">
      <c r="A12" s="3" t="s">
        <v>26</v>
      </c>
      <c r="B12" s="165"/>
      <c r="C12" s="95">
        <v>7.2</v>
      </c>
      <c r="D12" s="29">
        <f t="shared" ref="D12:D27" si="3">$B$11+C12</f>
        <v>2209.6999999999998</v>
      </c>
      <c r="E12" s="35">
        <f>$E$11</f>
        <v>228.8</v>
      </c>
      <c r="F12" s="34">
        <f t="shared" ref="F12:F27" si="4">D12+E12</f>
        <v>2438.5</v>
      </c>
      <c r="G12" s="34">
        <f t="shared" si="0"/>
        <v>2439</v>
      </c>
      <c r="H12" s="34">
        <f t="shared" ref="H12:H27" si="5">IF(FLOOR(G12,1)&lt;1000,FLOOR(G12,1),FLOOR((G12),1))</f>
        <v>2439</v>
      </c>
      <c r="I12" s="48">
        <f t="shared" ref="I12:I27" si="6">H12-F12</f>
        <v>0.5</v>
      </c>
      <c r="J12" s="34">
        <f t="shared" si="1"/>
        <v>2210.1999999999998</v>
      </c>
      <c r="K12" s="119">
        <f t="shared" si="2"/>
        <v>2439</v>
      </c>
      <c r="L12" s="296"/>
      <c r="M12" s="288"/>
      <c r="N12" s="209"/>
    </row>
    <row r="13" spans="1:17" x14ac:dyDescent="0.2">
      <c r="A13" s="3" t="s">
        <v>27</v>
      </c>
      <c r="B13" s="165"/>
      <c r="C13" s="95">
        <v>11.1</v>
      </c>
      <c r="D13" s="29">
        <f t="shared" si="3"/>
        <v>2213.6</v>
      </c>
      <c r="E13" s="35">
        <f t="shared" ref="E13:E27" si="7">$E$11</f>
        <v>228.8</v>
      </c>
      <c r="F13" s="34">
        <f t="shared" si="4"/>
        <v>2442.4</v>
      </c>
      <c r="G13" s="34">
        <f t="shared" si="0"/>
        <v>2442</v>
      </c>
      <c r="H13" s="34">
        <f t="shared" si="5"/>
        <v>2442</v>
      </c>
      <c r="I13" s="48">
        <f t="shared" si="6"/>
        <v>-0.40000000000009095</v>
      </c>
      <c r="J13" s="34">
        <f t="shared" si="1"/>
        <v>2213.1999999999998</v>
      </c>
      <c r="K13" s="119">
        <f t="shared" si="2"/>
        <v>2442</v>
      </c>
      <c r="L13" s="296"/>
      <c r="M13" s="288"/>
      <c r="N13" s="209"/>
    </row>
    <row r="14" spans="1:17" x14ac:dyDescent="0.2">
      <c r="A14" s="3" t="s">
        <v>28</v>
      </c>
      <c r="B14" s="165"/>
      <c r="C14" s="95">
        <v>16.399999999999999</v>
      </c>
      <c r="D14" s="29">
        <f t="shared" si="3"/>
        <v>2218.9</v>
      </c>
      <c r="E14" s="35">
        <f t="shared" si="7"/>
        <v>228.8</v>
      </c>
      <c r="F14" s="34">
        <f t="shared" si="4"/>
        <v>2447.7000000000003</v>
      </c>
      <c r="G14" s="34">
        <f t="shared" si="0"/>
        <v>2448</v>
      </c>
      <c r="H14" s="34">
        <f t="shared" si="5"/>
        <v>2448</v>
      </c>
      <c r="I14" s="48">
        <f t="shared" si="6"/>
        <v>0.29999999999972715</v>
      </c>
      <c r="J14" s="34">
        <f t="shared" si="1"/>
        <v>2219.1999999999998</v>
      </c>
      <c r="K14" s="119">
        <f t="shared" si="2"/>
        <v>2448</v>
      </c>
      <c r="L14" s="296"/>
      <c r="M14" s="288"/>
      <c r="N14" s="209"/>
    </row>
    <row r="15" spans="1:17" x14ac:dyDescent="0.2">
      <c r="A15" s="3" t="s">
        <v>29</v>
      </c>
      <c r="B15" s="165"/>
      <c r="C15" s="95">
        <v>23.7</v>
      </c>
      <c r="D15" s="29">
        <f t="shared" si="3"/>
        <v>2226.1999999999998</v>
      </c>
      <c r="E15" s="35">
        <f t="shared" si="7"/>
        <v>228.8</v>
      </c>
      <c r="F15" s="34">
        <f t="shared" si="4"/>
        <v>2455</v>
      </c>
      <c r="G15" s="34">
        <f t="shared" si="0"/>
        <v>2455</v>
      </c>
      <c r="H15" s="34">
        <f t="shared" si="5"/>
        <v>2455</v>
      </c>
      <c r="I15" s="48">
        <f t="shared" si="6"/>
        <v>0</v>
      </c>
      <c r="J15" s="34">
        <f t="shared" si="1"/>
        <v>2226.1999999999998</v>
      </c>
      <c r="K15" s="119">
        <f t="shared" si="2"/>
        <v>2455</v>
      </c>
      <c r="L15" s="296"/>
      <c r="M15" s="288"/>
      <c r="N15" s="209"/>
    </row>
    <row r="16" spans="1:17" x14ac:dyDescent="0.2">
      <c r="A16" s="3" t="s">
        <v>30</v>
      </c>
      <c r="B16" s="165"/>
      <c r="C16" s="95">
        <v>34.299999999999997</v>
      </c>
      <c r="D16" s="29">
        <f t="shared" si="3"/>
        <v>2236.8000000000002</v>
      </c>
      <c r="E16" s="35">
        <f t="shared" si="7"/>
        <v>228.8</v>
      </c>
      <c r="F16" s="34">
        <f t="shared" si="4"/>
        <v>2465.6000000000004</v>
      </c>
      <c r="G16" s="34">
        <f t="shared" si="0"/>
        <v>2466</v>
      </c>
      <c r="H16" s="34">
        <f t="shared" si="5"/>
        <v>2466</v>
      </c>
      <c r="I16" s="48">
        <f t="shared" si="6"/>
        <v>0.3999999999996362</v>
      </c>
      <c r="J16" s="34">
        <f t="shared" si="1"/>
        <v>2237.1999999999998</v>
      </c>
      <c r="K16" s="119">
        <f t="shared" si="2"/>
        <v>2466</v>
      </c>
      <c r="L16" s="296"/>
      <c r="M16" s="288"/>
      <c r="N16" s="209"/>
    </row>
    <row r="17" spans="1:44" x14ac:dyDescent="0.2">
      <c r="A17" s="3" t="s">
        <v>31</v>
      </c>
      <c r="B17" s="165"/>
      <c r="C17" s="95">
        <v>43.7</v>
      </c>
      <c r="D17" s="29">
        <f t="shared" si="3"/>
        <v>2246.1999999999998</v>
      </c>
      <c r="E17" s="35">
        <f t="shared" si="7"/>
        <v>228.8</v>
      </c>
      <c r="F17" s="34">
        <f t="shared" si="4"/>
        <v>2475</v>
      </c>
      <c r="G17" s="34">
        <f t="shared" si="0"/>
        <v>2475</v>
      </c>
      <c r="H17" s="34">
        <f t="shared" si="5"/>
        <v>2475</v>
      </c>
      <c r="I17" s="48">
        <f t="shared" si="6"/>
        <v>0</v>
      </c>
      <c r="J17" s="34">
        <f t="shared" si="1"/>
        <v>2246.1999999999998</v>
      </c>
      <c r="K17" s="119">
        <f t="shared" si="2"/>
        <v>2475</v>
      </c>
      <c r="L17" s="297"/>
      <c r="M17" s="288"/>
      <c r="N17" s="209"/>
    </row>
    <row r="18" spans="1:44" x14ac:dyDescent="0.2">
      <c r="A18" s="3" t="s">
        <v>32</v>
      </c>
      <c r="B18" s="165"/>
      <c r="C18" s="97">
        <v>61.6</v>
      </c>
      <c r="D18" s="59">
        <f t="shared" si="3"/>
        <v>2264.1</v>
      </c>
      <c r="E18" s="35">
        <f t="shared" si="7"/>
        <v>228.8</v>
      </c>
      <c r="F18" s="60">
        <f t="shared" si="4"/>
        <v>2492.9</v>
      </c>
      <c r="G18" s="60">
        <f t="shared" si="0"/>
        <v>2493</v>
      </c>
      <c r="H18" s="60">
        <f t="shared" si="5"/>
        <v>2493</v>
      </c>
      <c r="I18" s="61">
        <f t="shared" si="6"/>
        <v>9.9999999999909051E-2</v>
      </c>
      <c r="J18" s="60">
        <f t="shared" si="1"/>
        <v>2264.1999999999998</v>
      </c>
      <c r="K18" s="113">
        <f t="shared" si="2"/>
        <v>2493</v>
      </c>
      <c r="M18" s="288"/>
      <c r="N18" s="209"/>
    </row>
    <row r="19" spans="1:44" x14ac:dyDescent="0.2">
      <c r="A19" s="58" t="s">
        <v>33</v>
      </c>
      <c r="B19" s="190"/>
      <c r="C19" s="281">
        <v>80.5</v>
      </c>
      <c r="D19" s="59">
        <f>$B$11+C19</f>
        <v>2283</v>
      </c>
      <c r="E19" s="35">
        <f t="shared" si="7"/>
        <v>228.8</v>
      </c>
      <c r="F19" s="60">
        <f t="shared" si="4"/>
        <v>2511.8000000000002</v>
      </c>
      <c r="G19" s="60">
        <f t="shared" si="0"/>
        <v>2512</v>
      </c>
      <c r="H19" s="60">
        <f t="shared" si="5"/>
        <v>2512</v>
      </c>
      <c r="I19" s="61">
        <f>H19-F19</f>
        <v>0.1999999999998181</v>
      </c>
      <c r="J19" s="60">
        <f t="shared" si="1"/>
        <v>2283.1999999999998</v>
      </c>
      <c r="K19" s="113">
        <f>H19</f>
        <v>2512</v>
      </c>
      <c r="L19" s="57"/>
      <c r="M19" s="288"/>
      <c r="N19" s="209"/>
    </row>
    <row r="20" spans="1:44" x14ac:dyDescent="0.2">
      <c r="A20" s="3" t="s">
        <v>34</v>
      </c>
      <c r="B20" s="165"/>
      <c r="C20" s="281">
        <v>92.4</v>
      </c>
      <c r="D20" s="59">
        <f t="shared" si="3"/>
        <v>2294.9</v>
      </c>
      <c r="E20" s="35">
        <f t="shared" si="7"/>
        <v>228.8</v>
      </c>
      <c r="F20" s="60">
        <f t="shared" si="4"/>
        <v>2523.7000000000003</v>
      </c>
      <c r="G20" s="60">
        <f t="shared" si="0"/>
        <v>2524</v>
      </c>
      <c r="H20" s="60">
        <f t="shared" si="5"/>
        <v>2524</v>
      </c>
      <c r="I20" s="61">
        <f t="shared" si="6"/>
        <v>0.29999999999972715</v>
      </c>
      <c r="J20" s="60">
        <f t="shared" si="1"/>
        <v>2295.1999999999998</v>
      </c>
      <c r="K20" s="113">
        <f t="shared" si="2"/>
        <v>2524</v>
      </c>
      <c r="L20" s="296"/>
      <c r="M20" s="288"/>
      <c r="N20" s="209"/>
    </row>
    <row r="21" spans="1:44" x14ac:dyDescent="0.2">
      <c r="A21" s="3" t="s">
        <v>35</v>
      </c>
      <c r="B21" s="165"/>
      <c r="C21" s="281">
        <v>123.2</v>
      </c>
      <c r="D21" s="59">
        <f t="shared" si="3"/>
        <v>2325.6999999999998</v>
      </c>
      <c r="E21" s="35">
        <f t="shared" si="7"/>
        <v>228.8</v>
      </c>
      <c r="F21" s="60">
        <f t="shared" si="4"/>
        <v>2554.5</v>
      </c>
      <c r="G21" s="60">
        <f t="shared" si="0"/>
        <v>2555</v>
      </c>
      <c r="H21" s="60">
        <f t="shared" si="5"/>
        <v>2555</v>
      </c>
      <c r="I21" s="61">
        <f t="shared" si="6"/>
        <v>0.5</v>
      </c>
      <c r="J21" s="60">
        <f t="shared" si="1"/>
        <v>2326.1999999999998</v>
      </c>
      <c r="K21" s="113">
        <f t="shared" si="2"/>
        <v>2555</v>
      </c>
      <c r="L21" s="296"/>
      <c r="M21" s="288"/>
      <c r="N21" s="209"/>
    </row>
    <row r="22" spans="1:44" x14ac:dyDescent="0.2">
      <c r="A22" s="58" t="s">
        <v>36</v>
      </c>
      <c r="B22" s="190"/>
      <c r="C22" s="281">
        <v>125.4</v>
      </c>
      <c r="D22" s="59">
        <f>$B$11+C22</f>
        <v>2327.9</v>
      </c>
      <c r="E22" s="35">
        <f t="shared" si="7"/>
        <v>228.8</v>
      </c>
      <c r="F22" s="60">
        <f t="shared" si="4"/>
        <v>2556.7000000000003</v>
      </c>
      <c r="G22" s="60">
        <f t="shared" si="0"/>
        <v>2557</v>
      </c>
      <c r="H22" s="60">
        <f t="shared" si="5"/>
        <v>2557</v>
      </c>
      <c r="I22" s="61">
        <f>H22-F22</f>
        <v>0.29999999999972715</v>
      </c>
      <c r="J22" s="60">
        <f t="shared" si="1"/>
        <v>2328.1999999999998</v>
      </c>
      <c r="K22" s="113">
        <f>H22</f>
        <v>2557</v>
      </c>
      <c r="L22" s="57"/>
      <c r="M22" s="288"/>
      <c r="N22" s="209"/>
    </row>
    <row r="23" spans="1:44" x14ac:dyDescent="0.2">
      <c r="A23" s="58" t="s">
        <v>37</v>
      </c>
      <c r="B23" s="190"/>
      <c r="C23" s="281">
        <v>94.3</v>
      </c>
      <c r="D23" s="59">
        <f t="shared" si="3"/>
        <v>2296.8000000000002</v>
      </c>
      <c r="E23" s="35">
        <f t="shared" si="7"/>
        <v>228.8</v>
      </c>
      <c r="F23" s="60">
        <f t="shared" si="4"/>
        <v>2525.6000000000004</v>
      </c>
      <c r="G23" s="60">
        <f t="shared" si="0"/>
        <v>2526</v>
      </c>
      <c r="H23" s="60">
        <f t="shared" si="5"/>
        <v>2526</v>
      </c>
      <c r="I23" s="61">
        <f t="shared" si="6"/>
        <v>0.3999999999996362</v>
      </c>
      <c r="J23" s="60">
        <f t="shared" si="1"/>
        <v>2297.1999999999998</v>
      </c>
      <c r="K23" s="113">
        <f t="shared" si="2"/>
        <v>2526</v>
      </c>
      <c r="L23" s="57"/>
      <c r="M23" s="288"/>
      <c r="N23" s="209"/>
    </row>
    <row r="24" spans="1:44" s="192" customFormat="1" x14ac:dyDescent="0.2">
      <c r="A24" s="6" t="s">
        <v>38</v>
      </c>
      <c r="B24" s="191"/>
      <c r="C24" s="281">
        <v>126.4</v>
      </c>
      <c r="D24" s="59">
        <f t="shared" si="3"/>
        <v>2328.9</v>
      </c>
      <c r="E24" s="35">
        <f t="shared" si="7"/>
        <v>228.8</v>
      </c>
      <c r="F24" s="60">
        <f t="shared" si="4"/>
        <v>2557.7000000000003</v>
      </c>
      <c r="G24" s="60">
        <f t="shared" si="0"/>
        <v>2558</v>
      </c>
      <c r="H24" s="60">
        <f t="shared" si="5"/>
        <v>2558</v>
      </c>
      <c r="I24" s="61">
        <f t="shared" si="6"/>
        <v>0.29999999999972715</v>
      </c>
      <c r="J24" s="60">
        <f t="shared" si="1"/>
        <v>2329.1999999999998</v>
      </c>
      <c r="K24" s="113">
        <f t="shared" si="2"/>
        <v>2558</v>
      </c>
      <c r="L24" s="55"/>
      <c r="M24" s="288"/>
      <c r="N24" s="209"/>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row>
    <row r="25" spans="1:44" s="192" customFormat="1" x14ac:dyDescent="0.2">
      <c r="A25" s="6" t="s">
        <v>39</v>
      </c>
      <c r="B25" s="191"/>
      <c r="C25" s="281">
        <v>117.7</v>
      </c>
      <c r="D25" s="59">
        <f t="shared" si="3"/>
        <v>2320.1999999999998</v>
      </c>
      <c r="E25" s="35">
        <f t="shared" si="7"/>
        <v>228.8</v>
      </c>
      <c r="F25" s="60">
        <f t="shared" si="4"/>
        <v>2549</v>
      </c>
      <c r="G25" s="60">
        <f t="shared" si="0"/>
        <v>2549</v>
      </c>
      <c r="H25" s="60">
        <f t="shared" si="5"/>
        <v>2549</v>
      </c>
      <c r="I25" s="61">
        <f t="shared" si="6"/>
        <v>0</v>
      </c>
      <c r="J25" s="60">
        <f t="shared" si="1"/>
        <v>2320.1999999999998</v>
      </c>
      <c r="K25" s="113">
        <f t="shared" si="2"/>
        <v>2549</v>
      </c>
      <c r="L25" s="55"/>
      <c r="M25" s="288"/>
      <c r="N25" s="209"/>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row>
    <row r="26" spans="1:44" s="192" customFormat="1" x14ac:dyDescent="0.2">
      <c r="A26" s="7" t="s">
        <v>69</v>
      </c>
      <c r="B26" s="191"/>
      <c r="C26" s="95">
        <v>43.7</v>
      </c>
      <c r="D26" s="59">
        <f t="shared" si="3"/>
        <v>2246.1999999999998</v>
      </c>
      <c r="E26" s="35">
        <f t="shared" si="7"/>
        <v>228.8</v>
      </c>
      <c r="F26" s="60">
        <f t="shared" si="4"/>
        <v>2475</v>
      </c>
      <c r="G26" s="60">
        <f t="shared" si="0"/>
        <v>2475</v>
      </c>
      <c r="H26" s="60">
        <f t="shared" si="5"/>
        <v>2475</v>
      </c>
      <c r="I26" s="61">
        <f t="shared" si="6"/>
        <v>0</v>
      </c>
      <c r="J26" s="60">
        <f t="shared" si="1"/>
        <v>2246.1999999999998</v>
      </c>
      <c r="K26" s="113">
        <f t="shared" si="2"/>
        <v>2475</v>
      </c>
      <c r="L26" s="297"/>
      <c r="M26" s="288"/>
      <c r="N26" s="209"/>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row>
    <row r="27" spans="1:44" s="192" customFormat="1" x14ac:dyDescent="0.2">
      <c r="A27" s="7" t="s">
        <v>70</v>
      </c>
      <c r="B27" s="191"/>
      <c r="C27" s="95">
        <v>117.7</v>
      </c>
      <c r="D27" s="59">
        <f t="shared" si="3"/>
        <v>2320.1999999999998</v>
      </c>
      <c r="E27" s="35">
        <f t="shared" si="7"/>
        <v>228.8</v>
      </c>
      <c r="F27" s="60">
        <f t="shared" si="4"/>
        <v>2549</v>
      </c>
      <c r="G27" s="60">
        <f t="shared" si="0"/>
        <v>2549</v>
      </c>
      <c r="H27" s="60">
        <f t="shared" si="5"/>
        <v>2549</v>
      </c>
      <c r="I27" s="61">
        <f t="shared" si="6"/>
        <v>0</v>
      </c>
      <c r="J27" s="60">
        <f t="shared" si="1"/>
        <v>2320.1999999999998</v>
      </c>
      <c r="K27" s="113">
        <f>H27</f>
        <v>2549</v>
      </c>
      <c r="L27" s="55"/>
      <c r="M27" s="288"/>
      <c r="N27" s="209"/>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row>
    <row r="28" spans="1:44" s="192" customFormat="1" x14ac:dyDescent="0.2">
      <c r="A28" s="193"/>
      <c r="B28" s="191"/>
      <c r="C28" s="185"/>
      <c r="D28" s="194"/>
      <c r="E28" s="64"/>
      <c r="F28" s="194"/>
      <c r="G28" s="194"/>
      <c r="H28" s="194"/>
      <c r="I28" s="194"/>
      <c r="J28" s="194"/>
      <c r="K28" s="113"/>
      <c r="L28" s="55"/>
      <c r="M28" s="174"/>
      <c r="N28" s="209"/>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row>
    <row r="29" spans="1:44" s="192" customFormat="1" x14ac:dyDescent="0.2">
      <c r="A29" s="195"/>
      <c r="B29" s="196"/>
      <c r="C29" s="197"/>
      <c r="D29" s="198"/>
      <c r="E29" s="60"/>
      <c r="F29" s="65"/>
      <c r="G29" s="65"/>
      <c r="H29" s="65"/>
      <c r="I29" s="198"/>
      <c r="J29" s="198"/>
      <c r="K29" s="114"/>
      <c r="L29" s="57"/>
      <c r="M29" s="174"/>
      <c r="N29" s="209"/>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row>
    <row r="30" spans="1:44" s="192" customFormat="1" x14ac:dyDescent="0.2">
      <c r="A30" s="6" t="s">
        <v>40</v>
      </c>
      <c r="B30" s="21">
        <f>B11</f>
        <v>2202.5</v>
      </c>
      <c r="C30" s="95">
        <v>17</v>
      </c>
      <c r="D30" s="59">
        <f t="shared" ref="D30:D38" si="8">$B$11+C30</f>
        <v>2219.5</v>
      </c>
      <c r="E30" s="35">
        <f t="shared" ref="E30:E38" si="9">$E$11</f>
        <v>228.8</v>
      </c>
      <c r="F30" s="60">
        <f t="shared" ref="F30:F38" si="10">D30+E30</f>
        <v>2448.3000000000002</v>
      </c>
      <c r="G30" s="60">
        <f t="shared" ref="G30:G38" si="11">ROUND(((F30*10)+0.4)/10,0)</f>
        <v>2448</v>
      </c>
      <c r="H30" s="60">
        <f t="shared" ref="H30:H38" si="12">IF(FLOOR(G30,1)&lt;1000,FLOOR(G30,1),FLOOR((G30),1))</f>
        <v>2448</v>
      </c>
      <c r="I30" s="61">
        <f t="shared" ref="I30:I38" si="13">H30-F30</f>
        <v>-0.3000000000001819</v>
      </c>
      <c r="J30" s="60">
        <f t="shared" ref="J30:J38" si="14">I30+D30</f>
        <v>2219.1999999999998</v>
      </c>
      <c r="K30" s="113">
        <f t="shared" ref="K30:K38" si="15">H30</f>
        <v>2448</v>
      </c>
      <c r="L30" s="55"/>
      <c r="M30" s="288"/>
      <c r="N30" s="209"/>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row>
    <row r="31" spans="1:44" s="192" customFormat="1" x14ac:dyDescent="0.2">
      <c r="A31" s="98" t="s">
        <v>96</v>
      </c>
      <c r="B31" s="21"/>
      <c r="C31" s="95">
        <v>26.8</v>
      </c>
      <c r="D31" s="59">
        <f>$B$11+C31</f>
        <v>2229.3000000000002</v>
      </c>
      <c r="E31" s="35">
        <f t="shared" si="9"/>
        <v>228.8</v>
      </c>
      <c r="F31" s="60">
        <f>D31+E31</f>
        <v>2458.1000000000004</v>
      </c>
      <c r="G31" s="60">
        <f>ROUND(((F31*10)+0.4)/10,0)</f>
        <v>2458</v>
      </c>
      <c r="H31" s="60">
        <f t="shared" si="12"/>
        <v>2458</v>
      </c>
      <c r="I31" s="61">
        <f>H31-F31</f>
        <v>-0.1000000000003638</v>
      </c>
      <c r="J31" s="60">
        <f>I31+D31</f>
        <v>2229.1999999999998</v>
      </c>
      <c r="K31" s="113">
        <f>H31</f>
        <v>2458</v>
      </c>
      <c r="L31" s="55"/>
      <c r="M31" s="288"/>
      <c r="N31" s="209"/>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row>
    <row r="32" spans="1:44" s="192" customFormat="1" x14ac:dyDescent="0.2">
      <c r="A32" s="58" t="s">
        <v>41</v>
      </c>
      <c r="B32" s="190"/>
      <c r="C32" s="95">
        <v>21.2</v>
      </c>
      <c r="D32" s="59">
        <f>$B$11+C32</f>
        <v>2223.6999999999998</v>
      </c>
      <c r="E32" s="35">
        <f t="shared" si="9"/>
        <v>228.8</v>
      </c>
      <c r="F32" s="60">
        <f t="shared" si="10"/>
        <v>2452.5</v>
      </c>
      <c r="G32" s="60">
        <f t="shared" si="11"/>
        <v>2453</v>
      </c>
      <c r="H32" s="60">
        <f t="shared" si="12"/>
        <v>2453</v>
      </c>
      <c r="I32" s="61">
        <f>H32-F32</f>
        <v>0.5</v>
      </c>
      <c r="J32" s="60">
        <f t="shared" si="14"/>
        <v>2224.1999999999998</v>
      </c>
      <c r="K32" s="113">
        <f>H32</f>
        <v>2453</v>
      </c>
      <c r="L32" s="55"/>
      <c r="M32" s="288"/>
      <c r="N32" s="209"/>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row>
    <row r="33" spans="1:44" s="192" customFormat="1" x14ac:dyDescent="0.2">
      <c r="A33" s="6" t="s">
        <v>42</v>
      </c>
      <c r="B33" s="191"/>
      <c r="C33" s="95">
        <v>30.2</v>
      </c>
      <c r="D33" s="59">
        <f t="shared" si="8"/>
        <v>2232.6999999999998</v>
      </c>
      <c r="E33" s="35">
        <f t="shared" si="9"/>
        <v>228.8</v>
      </c>
      <c r="F33" s="60">
        <f t="shared" si="10"/>
        <v>2461.5</v>
      </c>
      <c r="G33" s="60">
        <f t="shared" si="11"/>
        <v>2462</v>
      </c>
      <c r="H33" s="60">
        <f t="shared" si="12"/>
        <v>2462</v>
      </c>
      <c r="I33" s="61">
        <f t="shared" si="13"/>
        <v>0.5</v>
      </c>
      <c r="J33" s="60">
        <f t="shared" si="14"/>
        <v>2233.1999999999998</v>
      </c>
      <c r="K33" s="113">
        <f t="shared" si="15"/>
        <v>2462</v>
      </c>
      <c r="L33" s="57"/>
      <c r="M33" s="288"/>
      <c r="N33" s="209"/>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row>
    <row r="34" spans="1:44" s="192" customFormat="1" x14ac:dyDescent="0.2">
      <c r="A34" s="6" t="s">
        <v>43</v>
      </c>
      <c r="B34" s="191"/>
      <c r="C34" s="95">
        <v>41.3</v>
      </c>
      <c r="D34" s="59">
        <f t="shared" si="8"/>
        <v>2243.8000000000002</v>
      </c>
      <c r="E34" s="35">
        <f t="shared" si="9"/>
        <v>228.8</v>
      </c>
      <c r="F34" s="60">
        <f t="shared" si="10"/>
        <v>2472.6000000000004</v>
      </c>
      <c r="G34" s="60">
        <f t="shared" si="11"/>
        <v>2473</v>
      </c>
      <c r="H34" s="60">
        <f t="shared" si="12"/>
        <v>2473</v>
      </c>
      <c r="I34" s="61">
        <f t="shared" si="13"/>
        <v>0.3999999999996362</v>
      </c>
      <c r="J34" s="60">
        <f t="shared" si="14"/>
        <v>2244.1999999999998</v>
      </c>
      <c r="K34" s="113">
        <f t="shared" si="15"/>
        <v>2473</v>
      </c>
      <c r="L34" s="55"/>
      <c r="M34" s="288"/>
      <c r="N34" s="209"/>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row>
    <row r="35" spans="1:44" s="192" customFormat="1" x14ac:dyDescent="0.2">
      <c r="A35" s="6" t="s">
        <v>44</v>
      </c>
      <c r="B35" s="191"/>
      <c r="C35" s="95">
        <v>39</v>
      </c>
      <c r="D35" s="59">
        <f t="shared" si="8"/>
        <v>2241.5</v>
      </c>
      <c r="E35" s="35">
        <f t="shared" si="9"/>
        <v>228.8</v>
      </c>
      <c r="F35" s="60">
        <f t="shared" si="10"/>
        <v>2470.3000000000002</v>
      </c>
      <c r="G35" s="60">
        <f t="shared" si="11"/>
        <v>2470</v>
      </c>
      <c r="H35" s="60">
        <f t="shared" si="12"/>
        <v>2470</v>
      </c>
      <c r="I35" s="61">
        <f t="shared" si="13"/>
        <v>-0.3000000000001819</v>
      </c>
      <c r="J35" s="60">
        <f t="shared" si="14"/>
        <v>2241.1999999999998</v>
      </c>
      <c r="K35" s="113">
        <f t="shared" si="15"/>
        <v>2470</v>
      </c>
      <c r="L35" s="55"/>
      <c r="M35" s="288"/>
      <c r="N35" s="209"/>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row>
    <row r="36" spans="1:44" s="192" customFormat="1" x14ac:dyDescent="0.2">
      <c r="A36" s="58" t="s">
        <v>45</v>
      </c>
      <c r="B36" s="190"/>
      <c r="C36" s="95">
        <v>49.4</v>
      </c>
      <c r="D36" s="59">
        <f t="shared" si="8"/>
        <v>2251.9</v>
      </c>
      <c r="E36" s="35">
        <f t="shared" si="9"/>
        <v>228.8</v>
      </c>
      <c r="F36" s="60">
        <f t="shared" si="10"/>
        <v>2480.7000000000003</v>
      </c>
      <c r="G36" s="60">
        <f t="shared" si="11"/>
        <v>2481</v>
      </c>
      <c r="H36" s="60">
        <f t="shared" si="12"/>
        <v>2481</v>
      </c>
      <c r="I36" s="61">
        <f t="shared" si="13"/>
        <v>0.29999999999972715</v>
      </c>
      <c r="J36" s="60">
        <f t="shared" si="14"/>
        <v>2252.1999999999998</v>
      </c>
      <c r="K36" s="113">
        <f t="shared" si="15"/>
        <v>2481</v>
      </c>
      <c r="L36" s="55"/>
      <c r="M36" s="288"/>
      <c r="N36" s="209"/>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row>
    <row r="37" spans="1:44" s="192" customFormat="1" x14ac:dyDescent="0.2">
      <c r="A37" s="6" t="s">
        <v>46</v>
      </c>
      <c r="B37" s="191"/>
      <c r="C37" s="95">
        <v>53.3</v>
      </c>
      <c r="D37" s="59">
        <f t="shared" si="8"/>
        <v>2255.8000000000002</v>
      </c>
      <c r="E37" s="35">
        <f t="shared" si="9"/>
        <v>228.8</v>
      </c>
      <c r="F37" s="60">
        <f t="shared" si="10"/>
        <v>2484.6000000000004</v>
      </c>
      <c r="G37" s="60">
        <f t="shared" si="11"/>
        <v>2485</v>
      </c>
      <c r="H37" s="60">
        <f t="shared" si="12"/>
        <v>2485</v>
      </c>
      <c r="I37" s="61">
        <f t="shared" si="13"/>
        <v>0.3999999999996362</v>
      </c>
      <c r="J37" s="60">
        <f t="shared" si="14"/>
        <v>2256.1999999999998</v>
      </c>
      <c r="K37" s="113">
        <f t="shared" si="15"/>
        <v>2485</v>
      </c>
      <c r="L37" s="55"/>
      <c r="M37" s="288"/>
      <c r="N37" s="209"/>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row>
    <row r="38" spans="1:44" s="192" customFormat="1" x14ac:dyDescent="0.2">
      <c r="A38" s="6" t="s">
        <v>47</v>
      </c>
      <c r="B38" s="191"/>
      <c r="C38" s="95">
        <v>62.4</v>
      </c>
      <c r="D38" s="59">
        <f t="shared" si="8"/>
        <v>2264.9</v>
      </c>
      <c r="E38" s="35">
        <f t="shared" si="9"/>
        <v>228.8</v>
      </c>
      <c r="F38" s="60">
        <f t="shared" si="10"/>
        <v>2493.7000000000003</v>
      </c>
      <c r="G38" s="60">
        <f t="shared" si="11"/>
        <v>2494</v>
      </c>
      <c r="H38" s="60">
        <f t="shared" si="12"/>
        <v>2494</v>
      </c>
      <c r="I38" s="61">
        <f t="shared" si="13"/>
        <v>0.29999999999972715</v>
      </c>
      <c r="J38" s="60">
        <f t="shared" si="14"/>
        <v>2265.1999999999998</v>
      </c>
      <c r="K38" s="113">
        <f t="shared" si="15"/>
        <v>2494</v>
      </c>
      <c r="L38" s="57"/>
      <c r="M38" s="288"/>
      <c r="N38" s="209"/>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row>
    <row r="39" spans="1:44" s="192" customFormat="1" x14ac:dyDescent="0.2">
      <c r="A39" s="8"/>
      <c r="B39" s="199"/>
      <c r="C39" s="26"/>
      <c r="D39" s="66"/>
      <c r="E39" s="64"/>
      <c r="F39" s="64"/>
      <c r="G39" s="64"/>
      <c r="H39" s="64"/>
      <c r="I39" s="67"/>
      <c r="J39" s="64"/>
      <c r="K39" s="115"/>
      <c r="L39" s="298"/>
      <c r="M39" s="288"/>
      <c r="N39" s="209"/>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row>
    <row r="40" spans="1:44" s="192" customFormat="1" x14ac:dyDescent="0.2">
      <c r="A40" s="193"/>
      <c r="B40" s="191"/>
      <c r="C40" s="185"/>
      <c r="D40" s="194"/>
      <c r="E40" s="60"/>
      <c r="F40" s="60"/>
      <c r="G40" s="60"/>
      <c r="H40" s="60"/>
      <c r="I40" s="194"/>
      <c r="J40" s="194"/>
      <c r="K40" s="113"/>
      <c r="L40" s="55"/>
      <c r="M40" s="174"/>
      <c r="N40" s="209"/>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row>
    <row r="41" spans="1:44" s="192" customFormat="1" x14ac:dyDescent="0.2">
      <c r="A41" s="6" t="s">
        <v>48</v>
      </c>
      <c r="B41" s="191"/>
      <c r="C41" s="281">
        <v>34.4</v>
      </c>
      <c r="D41" s="59">
        <f t="shared" ref="D41:D61" si="16">$B$11+C41</f>
        <v>2236.9</v>
      </c>
      <c r="E41" s="35">
        <f t="shared" ref="E41:E61" si="17">$E$11</f>
        <v>228.8</v>
      </c>
      <c r="F41" s="60">
        <f t="shared" ref="F41:F61" si="18">D41+E41</f>
        <v>2465.7000000000003</v>
      </c>
      <c r="G41" s="60">
        <f t="shared" ref="G41:G61" si="19">ROUND(((F41*10)+0.4)/10,0)</f>
        <v>2466</v>
      </c>
      <c r="H41" s="60">
        <f t="shared" ref="H41:H61" si="20">IF(FLOOR(G41,1)&lt;1000,FLOOR(G41,1),FLOOR((G41),1))</f>
        <v>2466</v>
      </c>
      <c r="I41" s="61">
        <f t="shared" ref="I41:I46" si="21">H41-F41</f>
        <v>0.29999999999972715</v>
      </c>
      <c r="J41" s="60">
        <f t="shared" ref="J41:J61" si="22">I41+D41</f>
        <v>2237.1999999999998</v>
      </c>
      <c r="K41" s="113">
        <f t="shared" ref="K41:K61" si="23">H41</f>
        <v>2466</v>
      </c>
      <c r="L41" s="297"/>
      <c r="M41" s="288"/>
      <c r="N41" s="209"/>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row>
    <row r="42" spans="1:44" s="192" customFormat="1" x14ac:dyDescent="0.2">
      <c r="A42" s="6" t="s">
        <v>49</v>
      </c>
      <c r="B42" s="191"/>
      <c r="C42" s="281">
        <v>41.4</v>
      </c>
      <c r="D42" s="59">
        <f t="shared" si="16"/>
        <v>2243.9</v>
      </c>
      <c r="E42" s="35">
        <f t="shared" si="17"/>
        <v>228.8</v>
      </c>
      <c r="F42" s="60">
        <f t="shared" si="18"/>
        <v>2472.7000000000003</v>
      </c>
      <c r="G42" s="60">
        <f t="shared" si="19"/>
        <v>2473</v>
      </c>
      <c r="H42" s="60">
        <f t="shared" si="20"/>
        <v>2473</v>
      </c>
      <c r="I42" s="61">
        <f t="shared" si="21"/>
        <v>0.29999999999972715</v>
      </c>
      <c r="J42" s="60">
        <f t="shared" si="22"/>
        <v>2244.1999999999998</v>
      </c>
      <c r="K42" s="113">
        <f t="shared" si="23"/>
        <v>2473</v>
      </c>
      <c r="L42" s="55"/>
      <c r="M42" s="288"/>
      <c r="N42" s="209"/>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row>
    <row r="43" spans="1:44" s="192" customFormat="1" x14ac:dyDescent="0.2">
      <c r="A43" s="58" t="s">
        <v>50</v>
      </c>
      <c r="B43" s="190"/>
      <c r="C43" s="281">
        <v>53.3</v>
      </c>
      <c r="D43" s="59">
        <f t="shared" si="16"/>
        <v>2255.8000000000002</v>
      </c>
      <c r="E43" s="35">
        <f t="shared" si="17"/>
        <v>228.8</v>
      </c>
      <c r="F43" s="60">
        <f t="shared" si="18"/>
        <v>2484.6000000000004</v>
      </c>
      <c r="G43" s="60">
        <f t="shared" si="19"/>
        <v>2485</v>
      </c>
      <c r="H43" s="60">
        <f t="shared" si="20"/>
        <v>2485</v>
      </c>
      <c r="I43" s="61">
        <f t="shared" si="21"/>
        <v>0.3999999999996362</v>
      </c>
      <c r="J43" s="60">
        <f t="shared" si="22"/>
        <v>2256.1999999999998</v>
      </c>
      <c r="K43" s="113">
        <f t="shared" si="23"/>
        <v>2485</v>
      </c>
      <c r="L43" s="55"/>
      <c r="M43" s="288"/>
      <c r="N43" s="209"/>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row>
    <row r="44" spans="1:44" s="192" customFormat="1" x14ac:dyDescent="0.2">
      <c r="A44" s="6" t="s">
        <v>51</v>
      </c>
      <c r="B44" s="191"/>
      <c r="C44" s="281">
        <v>79.599999999999994</v>
      </c>
      <c r="D44" s="59">
        <f t="shared" si="16"/>
        <v>2282.1</v>
      </c>
      <c r="E44" s="35">
        <f t="shared" si="17"/>
        <v>228.8</v>
      </c>
      <c r="F44" s="60">
        <f t="shared" si="18"/>
        <v>2510.9</v>
      </c>
      <c r="G44" s="60">
        <f t="shared" si="19"/>
        <v>2511</v>
      </c>
      <c r="H44" s="60">
        <f t="shared" si="20"/>
        <v>2511</v>
      </c>
      <c r="I44" s="61">
        <f t="shared" si="21"/>
        <v>9.9999999999909051E-2</v>
      </c>
      <c r="J44" s="60">
        <f t="shared" si="22"/>
        <v>2282.1999999999998</v>
      </c>
      <c r="K44" s="113">
        <f t="shared" si="23"/>
        <v>2511</v>
      </c>
      <c r="L44" s="297"/>
      <c r="M44" s="288"/>
      <c r="N44" s="209"/>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row>
    <row r="45" spans="1:44" s="192" customFormat="1" x14ac:dyDescent="0.2">
      <c r="A45" s="9" t="s">
        <v>52</v>
      </c>
      <c r="B45" s="22" t="s">
        <v>53</v>
      </c>
      <c r="C45" s="304">
        <v>67.900000000000006</v>
      </c>
      <c r="D45" s="68">
        <f>$B$11+C45</f>
        <v>2270.4</v>
      </c>
      <c r="E45" s="45">
        <f t="shared" si="17"/>
        <v>228.8</v>
      </c>
      <c r="F45" s="45">
        <f t="shared" si="18"/>
        <v>2499.2000000000003</v>
      </c>
      <c r="G45" s="45">
        <f t="shared" si="19"/>
        <v>2499</v>
      </c>
      <c r="H45" s="45">
        <f t="shared" si="20"/>
        <v>2499</v>
      </c>
      <c r="I45" s="53">
        <f t="shared" si="21"/>
        <v>-0.20000000000027285</v>
      </c>
      <c r="J45" s="45">
        <f t="shared" si="22"/>
        <v>2270.1999999999998</v>
      </c>
      <c r="K45" s="116">
        <f t="shared" si="23"/>
        <v>2499</v>
      </c>
      <c r="L45" s="55"/>
      <c r="M45" s="288"/>
      <c r="N45" s="209"/>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row>
    <row r="46" spans="1:44" s="192" customFormat="1" x14ac:dyDescent="0.2">
      <c r="A46" s="6" t="s">
        <v>54</v>
      </c>
      <c r="B46" s="191"/>
      <c r="C46" s="95">
        <v>82.5</v>
      </c>
      <c r="D46" s="59">
        <f t="shared" si="16"/>
        <v>2285</v>
      </c>
      <c r="E46" s="35">
        <f t="shared" si="17"/>
        <v>228.8</v>
      </c>
      <c r="F46" s="60">
        <f t="shared" si="18"/>
        <v>2513.8000000000002</v>
      </c>
      <c r="G46" s="60">
        <f t="shared" si="19"/>
        <v>2514</v>
      </c>
      <c r="H46" s="60">
        <f t="shared" si="20"/>
        <v>2514</v>
      </c>
      <c r="I46" s="25">
        <f t="shared" si="21"/>
        <v>0.1999999999998181</v>
      </c>
      <c r="J46" s="60">
        <f t="shared" si="22"/>
        <v>2285.1999999999998</v>
      </c>
      <c r="K46" s="112">
        <f t="shared" si="23"/>
        <v>2514</v>
      </c>
      <c r="L46" s="297"/>
      <c r="M46" s="288"/>
      <c r="N46" s="209"/>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row>
    <row r="47" spans="1:44" s="192" customFormat="1" x14ac:dyDescent="0.2">
      <c r="A47" s="6" t="s">
        <v>55</v>
      </c>
      <c r="B47" s="191"/>
      <c r="C47" s="281">
        <v>100.9</v>
      </c>
      <c r="D47" s="59">
        <f t="shared" si="16"/>
        <v>2303.4</v>
      </c>
      <c r="E47" s="35">
        <f t="shared" si="17"/>
        <v>228.8</v>
      </c>
      <c r="F47" s="60">
        <f t="shared" si="18"/>
        <v>2532.2000000000003</v>
      </c>
      <c r="G47" s="60">
        <f t="shared" si="19"/>
        <v>2532</v>
      </c>
      <c r="H47" s="60">
        <f t="shared" si="20"/>
        <v>2532</v>
      </c>
      <c r="I47" s="25">
        <f t="shared" ref="I47:I61" si="24">H47-F47</f>
        <v>-0.20000000000027285</v>
      </c>
      <c r="J47" s="60">
        <f t="shared" si="22"/>
        <v>2303.1999999999998</v>
      </c>
      <c r="K47" s="112">
        <f t="shared" si="23"/>
        <v>2532</v>
      </c>
      <c r="L47" s="55"/>
      <c r="M47" s="288"/>
      <c r="N47" s="209"/>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row>
    <row r="48" spans="1:44" s="192" customFormat="1" x14ac:dyDescent="0.2">
      <c r="A48" s="6" t="s">
        <v>56</v>
      </c>
      <c r="B48" s="191"/>
      <c r="C48" s="95">
        <v>103.6</v>
      </c>
      <c r="D48" s="59">
        <f t="shared" si="16"/>
        <v>2306.1</v>
      </c>
      <c r="E48" s="35">
        <f t="shared" si="17"/>
        <v>228.8</v>
      </c>
      <c r="F48" s="60">
        <f t="shared" si="18"/>
        <v>2534.9</v>
      </c>
      <c r="G48" s="60">
        <f t="shared" si="19"/>
        <v>2535</v>
      </c>
      <c r="H48" s="60">
        <f t="shared" si="20"/>
        <v>2535</v>
      </c>
      <c r="I48" s="25">
        <f t="shared" si="24"/>
        <v>9.9999999999909051E-2</v>
      </c>
      <c r="J48" s="60">
        <f t="shared" si="22"/>
        <v>2306.1999999999998</v>
      </c>
      <c r="K48" s="112">
        <f t="shared" si="23"/>
        <v>2535</v>
      </c>
      <c r="L48" s="297"/>
      <c r="M48" s="288"/>
      <c r="N48" s="209"/>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row>
    <row r="49" spans="1:44" s="192" customFormat="1" x14ac:dyDescent="0.2">
      <c r="A49" s="6" t="s">
        <v>57</v>
      </c>
      <c r="B49" s="191"/>
      <c r="C49" s="95">
        <v>117.2</v>
      </c>
      <c r="D49" s="59">
        <f t="shared" si="16"/>
        <v>2319.6999999999998</v>
      </c>
      <c r="E49" s="35">
        <f t="shared" si="17"/>
        <v>228.8</v>
      </c>
      <c r="F49" s="60">
        <f t="shared" si="18"/>
        <v>2548.5</v>
      </c>
      <c r="G49" s="60">
        <f t="shared" si="19"/>
        <v>2549</v>
      </c>
      <c r="H49" s="60">
        <f t="shared" si="20"/>
        <v>2549</v>
      </c>
      <c r="I49" s="25">
        <f t="shared" si="24"/>
        <v>0.5</v>
      </c>
      <c r="J49" s="60">
        <f t="shared" si="22"/>
        <v>2320.1999999999998</v>
      </c>
      <c r="K49" s="112">
        <f t="shared" si="23"/>
        <v>2549</v>
      </c>
      <c r="L49" s="55"/>
      <c r="M49" s="288"/>
      <c r="N49" s="209"/>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row>
    <row r="50" spans="1:44" s="192" customFormat="1" x14ac:dyDescent="0.2">
      <c r="A50" s="6" t="s">
        <v>58</v>
      </c>
      <c r="B50" s="191"/>
      <c r="C50" s="281">
        <v>133.69999999999999</v>
      </c>
      <c r="D50" s="59">
        <f t="shared" si="16"/>
        <v>2336.1999999999998</v>
      </c>
      <c r="E50" s="35">
        <f t="shared" si="17"/>
        <v>228.8</v>
      </c>
      <c r="F50" s="60">
        <f t="shared" si="18"/>
        <v>2565</v>
      </c>
      <c r="G50" s="60">
        <f t="shared" si="19"/>
        <v>2565</v>
      </c>
      <c r="H50" s="60">
        <f t="shared" si="20"/>
        <v>2565</v>
      </c>
      <c r="I50" s="25">
        <f t="shared" si="24"/>
        <v>0</v>
      </c>
      <c r="J50" s="60">
        <f t="shared" si="22"/>
        <v>2336.1999999999998</v>
      </c>
      <c r="K50" s="112">
        <f t="shared" si="23"/>
        <v>2565</v>
      </c>
      <c r="L50" s="297"/>
      <c r="M50" s="288"/>
      <c r="N50" s="209"/>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row>
    <row r="51" spans="1:44" s="192" customFormat="1" x14ac:dyDescent="0.2">
      <c r="A51" s="6" t="s">
        <v>59</v>
      </c>
      <c r="B51" s="191"/>
      <c r="C51" s="95">
        <v>121.8</v>
      </c>
      <c r="D51" s="59">
        <f t="shared" si="16"/>
        <v>2324.3000000000002</v>
      </c>
      <c r="E51" s="35">
        <f t="shared" si="17"/>
        <v>228.8</v>
      </c>
      <c r="F51" s="60">
        <f t="shared" si="18"/>
        <v>2553.1000000000004</v>
      </c>
      <c r="G51" s="60">
        <f t="shared" si="19"/>
        <v>2553</v>
      </c>
      <c r="H51" s="60">
        <f t="shared" si="20"/>
        <v>2553</v>
      </c>
      <c r="I51" s="25">
        <f t="shared" si="24"/>
        <v>-0.1000000000003638</v>
      </c>
      <c r="J51" s="60">
        <f t="shared" si="22"/>
        <v>2324.1999999999998</v>
      </c>
      <c r="K51" s="112">
        <f t="shared" si="23"/>
        <v>2553</v>
      </c>
      <c r="L51" s="55"/>
      <c r="M51" s="288"/>
      <c r="N51" s="209"/>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row>
    <row r="52" spans="1:44" s="192" customFormat="1" x14ac:dyDescent="0.2">
      <c r="A52" s="6" t="s">
        <v>60</v>
      </c>
      <c r="B52" s="191"/>
      <c r="C52" s="95">
        <v>119.6</v>
      </c>
      <c r="D52" s="59">
        <f t="shared" si="16"/>
        <v>2322.1</v>
      </c>
      <c r="E52" s="35">
        <f t="shared" si="17"/>
        <v>228.8</v>
      </c>
      <c r="F52" s="60">
        <f t="shared" si="18"/>
        <v>2550.9</v>
      </c>
      <c r="G52" s="60">
        <f t="shared" si="19"/>
        <v>2551</v>
      </c>
      <c r="H52" s="60">
        <f t="shared" si="20"/>
        <v>2551</v>
      </c>
      <c r="I52" s="25">
        <f t="shared" si="24"/>
        <v>9.9999999999909051E-2</v>
      </c>
      <c r="J52" s="60">
        <f t="shared" si="22"/>
        <v>2322.1999999999998</v>
      </c>
      <c r="K52" s="112">
        <f t="shared" si="23"/>
        <v>2551</v>
      </c>
      <c r="L52" s="297"/>
      <c r="M52" s="288"/>
      <c r="N52" s="209"/>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row>
    <row r="53" spans="1:44" s="192" customFormat="1" x14ac:dyDescent="0.2">
      <c r="A53" s="6" t="s">
        <v>61</v>
      </c>
      <c r="B53" s="191"/>
      <c r="C53" s="281">
        <v>135.19999999999999</v>
      </c>
      <c r="D53" s="59">
        <f t="shared" si="16"/>
        <v>2337.6999999999998</v>
      </c>
      <c r="E53" s="35">
        <f t="shared" si="17"/>
        <v>228.8</v>
      </c>
      <c r="F53" s="60">
        <f t="shared" si="18"/>
        <v>2566.5</v>
      </c>
      <c r="G53" s="60">
        <f t="shared" si="19"/>
        <v>2567</v>
      </c>
      <c r="H53" s="60">
        <f t="shared" si="20"/>
        <v>2567</v>
      </c>
      <c r="I53" s="25">
        <f t="shared" si="24"/>
        <v>0.5</v>
      </c>
      <c r="J53" s="60">
        <f t="shared" si="22"/>
        <v>2338.1999999999998</v>
      </c>
      <c r="K53" s="112">
        <f t="shared" si="23"/>
        <v>2567</v>
      </c>
      <c r="L53" s="55"/>
      <c r="M53" s="288"/>
      <c r="N53" s="209"/>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row>
    <row r="54" spans="1:44" s="192" customFormat="1" x14ac:dyDescent="0.2">
      <c r="A54" s="63" t="s">
        <v>71</v>
      </c>
      <c r="B54" s="190"/>
      <c r="C54" s="95">
        <v>53.3</v>
      </c>
      <c r="D54" s="59">
        <f t="shared" si="16"/>
        <v>2255.8000000000002</v>
      </c>
      <c r="E54" s="35">
        <f t="shared" si="17"/>
        <v>228.8</v>
      </c>
      <c r="F54" s="60">
        <f t="shared" si="18"/>
        <v>2484.6000000000004</v>
      </c>
      <c r="G54" s="60">
        <f t="shared" si="19"/>
        <v>2485</v>
      </c>
      <c r="H54" s="60">
        <f t="shared" si="20"/>
        <v>2485</v>
      </c>
      <c r="I54" s="25">
        <f t="shared" si="24"/>
        <v>0.3999999999996362</v>
      </c>
      <c r="J54" s="60">
        <f t="shared" si="22"/>
        <v>2256.1999999999998</v>
      </c>
      <c r="K54" s="112">
        <f t="shared" si="23"/>
        <v>2485</v>
      </c>
      <c r="L54" s="55"/>
      <c r="M54" s="288"/>
      <c r="N54" s="209"/>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row>
    <row r="55" spans="1:44" s="192" customFormat="1" x14ac:dyDescent="0.2">
      <c r="A55" s="7" t="s">
        <v>72</v>
      </c>
      <c r="B55" s="191"/>
      <c r="C55" s="95">
        <v>79.599999999999994</v>
      </c>
      <c r="D55" s="59">
        <f t="shared" si="16"/>
        <v>2282.1</v>
      </c>
      <c r="E55" s="35">
        <f t="shared" si="17"/>
        <v>228.8</v>
      </c>
      <c r="F55" s="60">
        <f t="shared" si="18"/>
        <v>2510.9</v>
      </c>
      <c r="G55" s="60">
        <f t="shared" si="19"/>
        <v>2511</v>
      </c>
      <c r="H55" s="60">
        <f t="shared" si="20"/>
        <v>2511</v>
      </c>
      <c r="I55" s="25">
        <f t="shared" si="24"/>
        <v>9.9999999999909051E-2</v>
      </c>
      <c r="J55" s="60">
        <f t="shared" si="22"/>
        <v>2282.1999999999998</v>
      </c>
      <c r="K55" s="112">
        <f t="shared" si="23"/>
        <v>2511</v>
      </c>
      <c r="L55" s="55"/>
      <c r="M55" s="288"/>
      <c r="N55" s="209"/>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row>
    <row r="56" spans="1:44" s="192" customFormat="1" x14ac:dyDescent="0.2">
      <c r="A56" s="7" t="s">
        <v>73</v>
      </c>
      <c r="B56" s="191"/>
      <c r="C56" s="281">
        <v>82.5</v>
      </c>
      <c r="D56" s="59">
        <f t="shared" si="16"/>
        <v>2285</v>
      </c>
      <c r="E56" s="35">
        <f t="shared" si="17"/>
        <v>228.8</v>
      </c>
      <c r="F56" s="60">
        <f t="shared" si="18"/>
        <v>2513.8000000000002</v>
      </c>
      <c r="G56" s="60">
        <f t="shared" si="19"/>
        <v>2514</v>
      </c>
      <c r="H56" s="60">
        <f t="shared" si="20"/>
        <v>2514</v>
      </c>
      <c r="I56" s="25">
        <f t="shared" si="24"/>
        <v>0.1999999999998181</v>
      </c>
      <c r="J56" s="60">
        <f t="shared" si="22"/>
        <v>2285.1999999999998</v>
      </c>
      <c r="K56" s="112">
        <f t="shared" si="23"/>
        <v>2514</v>
      </c>
      <c r="L56" s="55"/>
      <c r="M56" s="288"/>
      <c r="N56" s="209"/>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row>
    <row r="57" spans="1:44" s="192" customFormat="1" x14ac:dyDescent="0.2">
      <c r="A57" s="7" t="s">
        <v>74</v>
      </c>
      <c r="B57" s="191"/>
      <c r="C57" s="95">
        <v>100.9</v>
      </c>
      <c r="D57" s="59">
        <f t="shared" si="16"/>
        <v>2303.4</v>
      </c>
      <c r="E57" s="35">
        <f t="shared" si="17"/>
        <v>228.8</v>
      </c>
      <c r="F57" s="60">
        <f t="shared" si="18"/>
        <v>2532.2000000000003</v>
      </c>
      <c r="G57" s="60">
        <f t="shared" si="19"/>
        <v>2532</v>
      </c>
      <c r="H57" s="60">
        <f t="shared" si="20"/>
        <v>2532</v>
      </c>
      <c r="I57" s="25">
        <f t="shared" si="24"/>
        <v>-0.20000000000027285</v>
      </c>
      <c r="J57" s="60">
        <f t="shared" si="22"/>
        <v>2303.1999999999998</v>
      </c>
      <c r="K57" s="112">
        <f t="shared" si="23"/>
        <v>2532</v>
      </c>
      <c r="L57" s="55"/>
      <c r="M57" s="288"/>
      <c r="N57" s="209"/>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row>
    <row r="58" spans="1:44" s="192" customFormat="1" x14ac:dyDescent="0.2">
      <c r="A58" s="7" t="s">
        <v>75</v>
      </c>
      <c r="B58" s="191"/>
      <c r="C58" s="95">
        <v>103.6</v>
      </c>
      <c r="D58" s="59">
        <f t="shared" si="16"/>
        <v>2306.1</v>
      </c>
      <c r="E58" s="35">
        <f t="shared" si="17"/>
        <v>228.8</v>
      </c>
      <c r="F58" s="60">
        <f t="shared" si="18"/>
        <v>2534.9</v>
      </c>
      <c r="G58" s="60">
        <f t="shared" si="19"/>
        <v>2535</v>
      </c>
      <c r="H58" s="60">
        <f t="shared" si="20"/>
        <v>2535</v>
      </c>
      <c r="I58" s="25">
        <f t="shared" si="24"/>
        <v>9.9999999999909051E-2</v>
      </c>
      <c r="J58" s="60">
        <f t="shared" si="22"/>
        <v>2306.1999999999998</v>
      </c>
      <c r="K58" s="112">
        <f t="shared" si="23"/>
        <v>2535</v>
      </c>
      <c r="L58" s="55"/>
      <c r="M58" s="288"/>
      <c r="N58" s="209"/>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row>
    <row r="59" spans="1:44" s="192" customFormat="1" x14ac:dyDescent="0.2">
      <c r="A59" s="7" t="s">
        <v>76</v>
      </c>
      <c r="B59" s="191"/>
      <c r="C59" s="281">
        <v>117.2</v>
      </c>
      <c r="D59" s="59">
        <f t="shared" si="16"/>
        <v>2319.6999999999998</v>
      </c>
      <c r="E59" s="35">
        <f t="shared" si="17"/>
        <v>228.8</v>
      </c>
      <c r="F59" s="60">
        <f t="shared" si="18"/>
        <v>2548.5</v>
      </c>
      <c r="G59" s="60">
        <f t="shared" si="19"/>
        <v>2549</v>
      </c>
      <c r="H59" s="60">
        <f t="shared" si="20"/>
        <v>2549</v>
      </c>
      <c r="I59" s="25">
        <f t="shared" si="24"/>
        <v>0.5</v>
      </c>
      <c r="J59" s="60">
        <f t="shared" si="22"/>
        <v>2320.1999999999998</v>
      </c>
      <c r="K59" s="112">
        <f t="shared" si="23"/>
        <v>2549</v>
      </c>
      <c r="L59" s="55"/>
      <c r="M59" s="288"/>
      <c r="N59" s="209"/>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row>
    <row r="60" spans="1:44" s="192" customFormat="1" x14ac:dyDescent="0.2">
      <c r="A60" s="7" t="s">
        <v>77</v>
      </c>
      <c r="B60" s="191"/>
      <c r="C60" s="95">
        <v>133.69999999999999</v>
      </c>
      <c r="D60" s="59">
        <f t="shared" si="16"/>
        <v>2336.1999999999998</v>
      </c>
      <c r="E60" s="35">
        <f t="shared" si="17"/>
        <v>228.8</v>
      </c>
      <c r="F60" s="60">
        <f t="shared" si="18"/>
        <v>2565</v>
      </c>
      <c r="G60" s="60">
        <f t="shared" si="19"/>
        <v>2565</v>
      </c>
      <c r="H60" s="60">
        <f t="shared" si="20"/>
        <v>2565</v>
      </c>
      <c r="I60" s="25">
        <f t="shared" si="24"/>
        <v>0</v>
      </c>
      <c r="J60" s="60">
        <f t="shared" si="22"/>
        <v>2336.1999999999998</v>
      </c>
      <c r="K60" s="112">
        <f t="shared" si="23"/>
        <v>2565</v>
      </c>
      <c r="L60" s="55"/>
      <c r="M60" s="288"/>
      <c r="N60" s="209"/>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row>
    <row r="61" spans="1:44" s="192" customFormat="1" x14ac:dyDescent="0.2">
      <c r="A61" s="7" t="s">
        <v>78</v>
      </c>
      <c r="B61" s="191"/>
      <c r="C61" s="95">
        <v>135.19999999999999</v>
      </c>
      <c r="D61" s="59">
        <f t="shared" si="16"/>
        <v>2337.6999999999998</v>
      </c>
      <c r="E61" s="35">
        <f t="shared" si="17"/>
        <v>228.8</v>
      </c>
      <c r="F61" s="60">
        <f t="shared" si="18"/>
        <v>2566.5</v>
      </c>
      <c r="G61" s="60">
        <f t="shared" si="19"/>
        <v>2567</v>
      </c>
      <c r="H61" s="60">
        <f t="shared" si="20"/>
        <v>2567</v>
      </c>
      <c r="I61" s="25">
        <f t="shared" si="24"/>
        <v>0.5</v>
      </c>
      <c r="J61" s="60">
        <f t="shared" si="22"/>
        <v>2338.1999999999998</v>
      </c>
      <c r="K61" s="112">
        <f t="shared" si="23"/>
        <v>2567</v>
      </c>
      <c r="L61" s="55"/>
      <c r="M61" s="288"/>
      <c r="N61" s="209"/>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row>
    <row r="62" spans="1:44" s="192" customFormat="1" x14ac:dyDescent="0.2">
      <c r="A62" s="10"/>
      <c r="B62" s="199"/>
      <c r="C62" s="200"/>
      <c r="D62" s="66"/>
      <c r="E62" s="64"/>
      <c r="F62" s="64"/>
      <c r="G62" s="64"/>
      <c r="H62" s="64"/>
      <c r="I62" s="67"/>
      <c r="J62" s="64"/>
      <c r="K62" s="115"/>
      <c r="L62" s="57"/>
      <c r="M62" s="288"/>
      <c r="N62" s="209"/>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row>
    <row r="63" spans="1:44" s="192" customFormat="1" x14ac:dyDescent="0.2">
      <c r="A63" s="7"/>
      <c r="B63" s="191"/>
      <c r="C63" s="185"/>
      <c r="D63" s="59"/>
      <c r="E63" s="60"/>
      <c r="F63" s="60"/>
      <c r="G63" s="60"/>
      <c r="H63" s="60"/>
      <c r="I63" s="61"/>
      <c r="J63" s="60"/>
      <c r="K63" s="113"/>
      <c r="L63" s="55"/>
      <c r="M63" s="288"/>
      <c r="N63" s="209"/>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row>
    <row r="64" spans="1:44" s="192" customFormat="1" x14ac:dyDescent="0.2">
      <c r="A64" s="58" t="s">
        <v>62</v>
      </c>
      <c r="B64" s="62">
        <f>B11</f>
        <v>2202.5</v>
      </c>
      <c r="C64" s="281">
        <v>62.7</v>
      </c>
      <c r="D64" s="59">
        <f t="shared" ref="D64:D70" si="25">$B$11+C64</f>
        <v>2265.1999999999998</v>
      </c>
      <c r="E64" s="35">
        <f t="shared" ref="E64:E70" si="26">$E$11</f>
        <v>228.8</v>
      </c>
      <c r="F64" s="60">
        <f t="shared" ref="F64:F70" si="27">D64+E64</f>
        <v>2494</v>
      </c>
      <c r="G64" s="60">
        <f t="shared" ref="G64:G70" si="28">ROUND(((F64*10)+0.4)/10,0)</f>
        <v>2494</v>
      </c>
      <c r="H64" s="60">
        <f t="shared" ref="H64:H70" si="29">IF(FLOOR(G64,1)&lt;1000,FLOOR(G64,1),FLOOR((G64),1))</f>
        <v>2494</v>
      </c>
      <c r="I64" s="61">
        <f t="shared" ref="I64:I70" si="30">H64-F64</f>
        <v>0</v>
      </c>
      <c r="J64" s="60">
        <f t="shared" ref="J64:J70" si="31">I64+D64</f>
        <v>2265.1999999999998</v>
      </c>
      <c r="K64" s="113">
        <f t="shared" ref="K64:K70" si="32">H64</f>
        <v>2494</v>
      </c>
      <c r="L64" s="309"/>
      <c r="M64" s="288"/>
      <c r="N64" s="209"/>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row>
    <row r="65" spans="1:44" s="192" customFormat="1" x14ac:dyDescent="0.2">
      <c r="A65" s="58" t="s">
        <v>63</v>
      </c>
      <c r="B65" s="190"/>
      <c r="C65" s="281">
        <v>80.599999999999994</v>
      </c>
      <c r="D65" s="59">
        <f>$B$11+C65</f>
        <v>2283.1</v>
      </c>
      <c r="E65" s="35">
        <f t="shared" si="26"/>
        <v>228.8</v>
      </c>
      <c r="F65" s="60">
        <f t="shared" si="27"/>
        <v>2511.9</v>
      </c>
      <c r="G65" s="60">
        <f t="shared" si="28"/>
        <v>2512</v>
      </c>
      <c r="H65" s="60">
        <f t="shared" si="29"/>
        <v>2512</v>
      </c>
      <c r="I65" s="61">
        <f>H65-F65</f>
        <v>9.9999999999909051E-2</v>
      </c>
      <c r="J65" s="60">
        <f t="shared" si="31"/>
        <v>2283.1999999999998</v>
      </c>
      <c r="K65" s="113">
        <f>H65</f>
        <v>2512</v>
      </c>
      <c r="L65" s="309"/>
      <c r="M65" s="288"/>
      <c r="N65" s="209"/>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row>
    <row r="66" spans="1:44" s="192" customFormat="1" x14ac:dyDescent="0.2">
      <c r="A66" s="6" t="s">
        <v>64</v>
      </c>
      <c r="B66" s="191"/>
      <c r="C66" s="281">
        <v>93.8</v>
      </c>
      <c r="D66" s="30">
        <f t="shared" si="25"/>
        <v>2296.3000000000002</v>
      </c>
      <c r="E66" s="35">
        <f t="shared" si="26"/>
        <v>228.8</v>
      </c>
      <c r="F66" s="35">
        <f t="shared" si="27"/>
        <v>2525.1000000000004</v>
      </c>
      <c r="G66" s="35">
        <f t="shared" si="28"/>
        <v>2525</v>
      </c>
      <c r="H66" s="60">
        <f t="shared" si="29"/>
        <v>2525</v>
      </c>
      <c r="I66" s="25">
        <f t="shared" si="30"/>
        <v>-0.1000000000003638</v>
      </c>
      <c r="J66" s="35">
        <f t="shared" si="31"/>
        <v>2296.1999999999998</v>
      </c>
      <c r="K66" s="112">
        <f t="shared" si="32"/>
        <v>2525</v>
      </c>
      <c r="L66" s="309"/>
      <c r="M66" s="288"/>
      <c r="N66" s="209"/>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row>
    <row r="67" spans="1:44" s="192" customFormat="1" x14ac:dyDescent="0.2">
      <c r="A67" s="6" t="s">
        <v>65</v>
      </c>
      <c r="B67" s="191"/>
      <c r="C67" s="281">
        <v>92</v>
      </c>
      <c r="D67" s="30">
        <f t="shared" si="25"/>
        <v>2294.5</v>
      </c>
      <c r="E67" s="35">
        <f t="shared" si="26"/>
        <v>228.8</v>
      </c>
      <c r="F67" s="35">
        <f t="shared" si="27"/>
        <v>2523.3000000000002</v>
      </c>
      <c r="G67" s="35">
        <f t="shared" si="28"/>
        <v>2523</v>
      </c>
      <c r="H67" s="60">
        <f t="shared" si="29"/>
        <v>2523</v>
      </c>
      <c r="I67" s="25">
        <f t="shared" si="30"/>
        <v>-0.3000000000001819</v>
      </c>
      <c r="J67" s="35">
        <f t="shared" si="31"/>
        <v>2294.1999999999998</v>
      </c>
      <c r="K67" s="112">
        <f t="shared" si="32"/>
        <v>2523</v>
      </c>
      <c r="L67" s="309"/>
      <c r="M67" s="288"/>
      <c r="N67" s="209"/>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row>
    <row r="68" spans="1:44" s="192" customFormat="1" x14ac:dyDescent="0.2">
      <c r="A68" s="6" t="s">
        <v>66</v>
      </c>
      <c r="B68" s="191"/>
      <c r="C68" s="281">
        <v>97.7</v>
      </c>
      <c r="D68" s="30">
        <f t="shared" si="25"/>
        <v>2300.1999999999998</v>
      </c>
      <c r="E68" s="35">
        <f t="shared" si="26"/>
        <v>228.8</v>
      </c>
      <c r="F68" s="35">
        <f t="shared" si="27"/>
        <v>2529</v>
      </c>
      <c r="G68" s="35">
        <f t="shared" si="28"/>
        <v>2529</v>
      </c>
      <c r="H68" s="60">
        <f t="shared" si="29"/>
        <v>2529</v>
      </c>
      <c r="I68" s="25">
        <f t="shared" si="30"/>
        <v>0</v>
      </c>
      <c r="J68" s="35">
        <f t="shared" si="31"/>
        <v>2300.1999999999998</v>
      </c>
      <c r="K68" s="112">
        <f t="shared" si="32"/>
        <v>2529</v>
      </c>
      <c r="L68" s="310"/>
      <c r="M68" s="288"/>
      <c r="N68" s="209"/>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row>
    <row r="69" spans="1:44" s="192" customFormat="1" x14ac:dyDescent="0.2">
      <c r="A69" s="58" t="s">
        <v>67</v>
      </c>
      <c r="B69" s="190"/>
      <c r="C69" s="281">
        <v>97.4</v>
      </c>
      <c r="D69" s="59">
        <f t="shared" si="25"/>
        <v>2299.9</v>
      </c>
      <c r="E69" s="35">
        <f t="shared" si="26"/>
        <v>228.8</v>
      </c>
      <c r="F69" s="60">
        <f t="shared" si="27"/>
        <v>2528.7000000000003</v>
      </c>
      <c r="G69" s="60">
        <f t="shared" si="28"/>
        <v>2529</v>
      </c>
      <c r="H69" s="60">
        <f t="shared" si="29"/>
        <v>2529</v>
      </c>
      <c r="I69" s="61">
        <f t="shared" si="30"/>
        <v>0.29999999999972715</v>
      </c>
      <c r="J69" s="60">
        <f t="shared" si="31"/>
        <v>2300.1999999999998</v>
      </c>
      <c r="K69" s="113">
        <f t="shared" si="32"/>
        <v>2529</v>
      </c>
      <c r="L69" s="310"/>
      <c r="M69" s="288"/>
      <c r="N69" s="209"/>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c r="AP69" s="152"/>
      <c r="AQ69" s="152"/>
      <c r="AR69" s="152"/>
    </row>
    <row r="70" spans="1:44" s="192" customFormat="1" x14ac:dyDescent="0.2">
      <c r="A70" s="6" t="s">
        <v>68</v>
      </c>
      <c r="B70" s="191"/>
      <c r="C70" s="281">
        <v>109.6</v>
      </c>
      <c r="D70" s="30">
        <f t="shared" si="25"/>
        <v>2312.1</v>
      </c>
      <c r="E70" s="35">
        <f t="shared" si="26"/>
        <v>228.8</v>
      </c>
      <c r="F70" s="35">
        <f t="shared" si="27"/>
        <v>2540.9</v>
      </c>
      <c r="G70" s="35">
        <f t="shared" si="28"/>
        <v>2541</v>
      </c>
      <c r="H70" s="60">
        <f t="shared" si="29"/>
        <v>2541</v>
      </c>
      <c r="I70" s="25">
        <f t="shared" si="30"/>
        <v>9.9999999999909051E-2</v>
      </c>
      <c r="J70" s="35">
        <f t="shared" si="31"/>
        <v>2312.1999999999998</v>
      </c>
      <c r="K70" s="112">
        <f t="shared" si="32"/>
        <v>2541</v>
      </c>
      <c r="L70" s="212"/>
      <c r="M70" s="288"/>
      <c r="N70" s="209"/>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row>
    <row r="71" spans="1:44" s="192" customFormat="1" ht="13.5" thickBot="1" x14ac:dyDescent="0.25">
      <c r="A71" s="201"/>
      <c r="B71" s="202"/>
      <c r="C71" s="202"/>
      <c r="D71" s="202"/>
      <c r="E71" s="202"/>
      <c r="F71" s="37"/>
      <c r="G71" s="37"/>
      <c r="H71" s="37"/>
      <c r="I71" s="202"/>
      <c r="J71" s="202"/>
      <c r="K71" s="120"/>
      <c r="L71" s="203"/>
      <c r="M71" s="174"/>
      <c r="N71" s="209"/>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row>
    <row r="72" spans="1:44" s="192" customFormat="1" x14ac:dyDescent="0.2">
      <c r="A72" s="191"/>
      <c r="B72" s="191"/>
      <c r="C72" s="191"/>
      <c r="D72" s="191"/>
      <c r="E72" s="191"/>
      <c r="F72" s="38"/>
      <c r="G72" s="38"/>
      <c r="H72" s="38"/>
      <c r="I72" s="191"/>
      <c r="J72" s="191"/>
      <c r="K72" s="56"/>
      <c r="L72" s="203"/>
      <c r="M72" s="174"/>
      <c r="N72" s="308"/>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row>
    <row r="73" spans="1:44" s="192" customFormat="1" ht="13.5" thickBot="1" x14ac:dyDescent="0.25">
      <c r="A73" s="191"/>
      <c r="B73" s="191"/>
      <c r="C73" s="191"/>
      <c r="D73" s="191"/>
      <c r="E73" s="191"/>
      <c r="F73" s="38"/>
      <c r="G73" s="38"/>
      <c r="H73" s="38"/>
      <c r="I73" s="191"/>
      <c r="J73" s="191"/>
      <c r="K73" s="56"/>
      <c r="L73" s="203"/>
      <c r="M73" s="174"/>
      <c r="N73" s="308"/>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row>
    <row r="74" spans="1:44" s="192" customFormat="1" x14ac:dyDescent="0.2">
      <c r="A74" s="150"/>
      <c r="B74" s="151"/>
      <c r="C74" s="151"/>
      <c r="D74" s="151"/>
      <c r="E74" s="151"/>
      <c r="F74" s="151"/>
      <c r="G74" s="151"/>
      <c r="H74" s="204"/>
      <c r="I74" s="204"/>
      <c r="J74" s="204"/>
      <c r="K74" s="360"/>
      <c r="L74" s="203"/>
      <c r="M74" s="174"/>
      <c r="N74" s="308"/>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row>
    <row r="75" spans="1:44" s="192" customFormat="1" x14ac:dyDescent="0.2">
      <c r="A75" s="6"/>
      <c r="B75" s="185"/>
      <c r="C75" s="206"/>
      <c r="D75" s="391" t="str">
        <f>D2</f>
        <v>PETROL PUMP PRICES BY ZONE IN THE REPUBLIC OF SOUTH AFRICA</v>
      </c>
      <c r="E75" s="388"/>
      <c r="F75" s="388"/>
      <c r="G75" s="388"/>
      <c r="H75" s="388"/>
      <c r="I75" s="388"/>
      <c r="J75" s="165"/>
      <c r="K75" s="184"/>
      <c r="L75" s="182"/>
      <c r="M75" s="174"/>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row>
    <row r="76" spans="1:44" s="192" customFormat="1" x14ac:dyDescent="0.2">
      <c r="A76" s="193"/>
      <c r="B76" s="185"/>
      <c r="C76" s="185"/>
      <c r="D76" s="185"/>
      <c r="E76" s="11"/>
      <c r="F76" s="185"/>
      <c r="G76" s="185"/>
      <c r="H76" s="185"/>
      <c r="I76" s="182"/>
      <c r="J76" s="185"/>
      <c r="K76" s="215"/>
      <c r="L76" s="182"/>
      <c r="M76" s="174"/>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row>
    <row r="77" spans="1:44" s="192" customFormat="1" x14ac:dyDescent="0.2">
      <c r="A77" s="193"/>
      <c r="B77" s="185"/>
      <c r="C77" s="191"/>
      <c r="D77" s="191"/>
      <c r="E77" s="359" t="s">
        <v>94</v>
      </c>
      <c r="F77" s="191"/>
      <c r="G77" s="191"/>
      <c r="H77" s="391" t="str">
        <f>H4</f>
        <v>EFFECTIVE 03 AUGUST 2022</v>
      </c>
      <c r="I77" s="388"/>
      <c r="J77" s="388"/>
      <c r="K77" s="215"/>
      <c r="L77" s="182"/>
      <c r="M77" s="174"/>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row>
    <row r="78" spans="1:44" s="192" customFormat="1" x14ac:dyDescent="0.2">
      <c r="A78" s="207"/>
      <c r="B78" s="199"/>
      <c r="C78" s="200"/>
      <c r="D78" s="200"/>
      <c r="E78" s="208"/>
      <c r="F78" s="200"/>
      <c r="G78" s="200"/>
      <c r="H78" s="200"/>
      <c r="I78" s="200"/>
      <c r="J78" s="54" t="s">
        <v>1</v>
      </c>
      <c r="K78" s="219"/>
      <c r="L78" s="182"/>
      <c r="M78" s="174"/>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row>
    <row r="79" spans="1:44" s="192" customFormat="1" x14ac:dyDescent="0.2">
      <c r="A79" s="16"/>
      <c r="B79" s="185"/>
      <c r="C79" s="185"/>
      <c r="D79" s="185"/>
      <c r="E79" s="185"/>
      <c r="F79" s="185"/>
      <c r="G79" s="185"/>
      <c r="H79" s="185"/>
      <c r="I79" s="185"/>
      <c r="J79" s="185"/>
      <c r="K79" s="215"/>
      <c r="L79" s="182"/>
      <c r="M79" s="174"/>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152"/>
      <c r="AP79" s="152"/>
      <c r="AQ79" s="152"/>
      <c r="AR79" s="152"/>
    </row>
    <row r="80" spans="1:44" s="192" customFormat="1" x14ac:dyDescent="0.2">
      <c r="A80" s="6" t="s">
        <v>2</v>
      </c>
      <c r="B80" s="11" t="s">
        <v>3</v>
      </c>
      <c r="C80" s="11" t="s">
        <v>4</v>
      </c>
      <c r="D80" s="11" t="s">
        <v>5</v>
      </c>
      <c r="E80" s="11"/>
      <c r="F80" s="31" t="s">
        <v>7</v>
      </c>
      <c r="G80" s="31"/>
      <c r="H80" s="31"/>
      <c r="I80" s="191"/>
      <c r="J80" s="11" t="s">
        <v>15</v>
      </c>
      <c r="K80" s="110" t="s">
        <v>9</v>
      </c>
      <c r="L80" s="182"/>
      <c r="M80" s="174"/>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152"/>
      <c r="AP80" s="152"/>
      <c r="AQ80" s="152"/>
      <c r="AR80" s="152"/>
    </row>
    <row r="81" spans="1:44" s="192" customFormat="1" x14ac:dyDescent="0.2">
      <c r="A81" s="6" t="s">
        <v>10</v>
      </c>
      <c r="B81" s="11" t="s">
        <v>11</v>
      </c>
      <c r="C81" s="11" t="s">
        <v>12</v>
      </c>
      <c r="D81" s="11" t="s">
        <v>13</v>
      </c>
      <c r="E81" s="11"/>
      <c r="F81" s="191"/>
      <c r="G81" s="191"/>
      <c r="H81" s="191"/>
      <c r="I81" s="191"/>
      <c r="J81" s="11" t="s">
        <v>21</v>
      </c>
      <c r="K81" s="110" t="s">
        <v>16</v>
      </c>
      <c r="L81" s="231"/>
      <c r="M81" s="174"/>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2"/>
      <c r="AO81" s="152"/>
      <c r="AP81" s="152"/>
      <c r="AQ81" s="152"/>
      <c r="AR81" s="152"/>
    </row>
    <row r="82" spans="1:44" s="192" customFormat="1" x14ac:dyDescent="0.2">
      <c r="A82" s="193"/>
      <c r="B82" s="11" t="s">
        <v>17</v>
      </c>
      <c r="C82" s="191"/>
      <c r="D82" s="11" t="s">
        <v>17</v>
      </c>
      <c r="E82" s="191"/>
      <c r="F82" s="11" t="s">
        <v>18</v>
      </c>
      <c r="G82" s="11" t="s">
        <v>19</v>
      </c>
      <c r="H82" s="11" t="s">
        <v>19</v>
      </c>
      <c r="I82" s="11" t="s">
        <v>20</v>
      </c>
      <c r="J82" s="11" t="s">
        <v>24</v>
      </c>
      <c r="K82" s="110" t="s">
        <v>22</v>
      </c>
      <c r="L82" s="261"/>
      <c r="M82" s="174"/>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c r="AP82" s="152"/>
      <c r="AQ82" s="152"/>
      <c r="AR82" s="152"/>
    </row>
    <row r="83" spans="1:44" s="192" customFormat="1" x14ac:dyDescent="0.2">
      <c r="A83" s="205"/>
      <c r="B83" s="185"/>
      <c r="C83" s="185"/>
      <c r="D83" s="185"/>
      <c r="E83" s="185"/>
      <c r="F83" s="185"/>
      <c r="G83" s="185"/>
      <c r="H83" s="185"/>
      <c r="I83" s="11" t="s">
        <v>24</v>
      </c>
      <c r="J83" s="185"/>
      <c r="K83" s="215"/>
      <c r="L83" s="261"/>
      <c r="M83" s="174"/>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52"/>
      <c r="AO83" s="152"/>
      <c r="AP83" s="152"/>
      <c r="AQ83" s="152"/>
      <c r="AR83" s="152"/>
    </row>
    <row r="84" spans="1:44" s="192" customFormat="1" x14ac:dyDescent="0.2">
      <c r="A84" s="9" t="s">
        <v>25</v>
      </c>
      <c r="B84" s="137">
        <f>2377.5-132</f>
        <v>2245.5</v>
      </c>
      <c r="C84" s="94">
        <v>2.7</v>
      </c>
      <c r="D84" s="23">
        <f t="shared" ref="D84:D100" si="33">$B$84+C84</f>
        <v>2248.1999999999998</v>
      </c>
      <c r="E84" s="36">
        <f t="shared" ref="E84:E100" si="34">$E$11</f>
        <v>228.8</v>
      </c>
      <c r="F84" s="36">
        <f t="shared" ref="F84:F100" si="35">D84+E84</f>
        <v>2477</v>
      </c>
      <c r="G84" s="36">
        <f t="shared" ref="G84:G100" si="36">ROUND(((F84*10)+0.4)/10,0)</f>
        <v>2477</v>
      </c>
      <c r="H84" s="36">
        <f>IF(FLOOR(G84,1)&lt;1000,FLOOR(G84,1),FLOOR((G84),1))</f>
        <v>2477</v>
      </c>
      <c r="I84" s="36">
        <f t="shared" ref="I84:I143" si="37">H84-F84</f>
        <v>0</v>
      </c>
      <c r="J84" s="36">
        <f t="shared" ref="J84:J100" si="38">I84+D84</f>
        <v>2248.1999999999998</v>
      </c>
      <c r="K84" s="118">
        <f t="shared" ref="K84:K100" si="39">H84</f>
        <v>2477</v>
      </c>
      <c r="L84" s="261"/>
      <c r="M84" s="287"/>
      <c r="N84" s="209"/>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row>
    <row r="85" spans="1:44" s="192" customFormat="1" x14ac:dyDescent="0.2">
      <c r="A85" s="6" t="s">
        <v>26</v>
      </c>
      <c r="B85" s="191"/>
      <c r="C85" s="147">
        <v>7.2</v>
      </c>
      <c r="D85" s="21">
        <f t="shared" si="33"/>
        <v>2252.6999999999998</v>
      </c>
      <c r="E85" s="35">
        <f t="shared" si="34"/>
        <v>228.8</v>
      </c>
      <c r="F85" s="38">
        <f t="shared" si="35"/>
        <v>2481.5</v>
      </c>
      <c r="G85" s="38">
        <f t="shared" si="36"/>
        <v>2482</v>
      </c>
      <c r="H85" s="38">
        <f t="shared" ref="H85:H100" si="40">IF(FLOOR(G85,1)&lt;1000,FLOOR(G85,1),FLOOR((G85),1))</f>
        <v>2482</v>
      </c>
      <c r="I85" s="50">
        <f t="shared" si="37"/>
        <v>0.5</v>
      </c>
      <c r="J85" s="38">
        <f t="shared" si="38"/>
        <v>2253.1999999999998</v>
      </c>
      <c r="K85" s="112">
        <f t="shared" si="39"/>
        <v>2482</v>
      </c>
      <c r="L85" s="261"/>
      <c r="M85" s="287"/>
      <c r="N85" s="209"/>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row>
    <row r="86" spans="1:44" s="192" customFormat="1" x14ac:dyDescent="0.2">
      <c r="A86" s="6" t="s">
        <v>27</v>
      </c>
      <c r="B86" s="191"/>
      <c r="C86" s="95">
        <v>11.1</v>
      </c>
      <c r="D86" s="21">
        <f t="shared" si="33"/>
        <v>2256.6</v>
      </c>
      <c r="E86" s="35">
        <f t="shared" si="34"/>
        <v>228.8</v>
      </c>
      <c r="F86" s="38">
        <f t="shared" si="35"/>
        <v>2485.4</v>
      </c>
      <c r="G86" s="38">
        <f t="shared" si="36"/>
        <v>2485</v>
      </c>
      <c r="H86" s="38">
        <f t="shared" si="40"/>
        <v>2485</v>
      </c>
      <c r="I86" s="50">
        <f t="shared" si="37"/>
        <v>-0.40000000000009095</v>
      </c>
      <c r="J86" s="38">
        <f t="shared" si="38"/>
        <v>2256.1999999999998</v>
      </c>
      <c r="K86" s="112">
        <f t="shared" si="39"/>
        <v>2485</v>
      </c>
      <c r="L86" s="261"/>
      <c r="M86" s="287"/>
      <c r="N86" s="209"/>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row>
    <row r="87" spans="1:44" s="192" customFormat="1" x14ac:dyDescent="0.2">
      <c r="A87" s="6" t="s">
        <v>28</v>
      </c>
      <c r="B87" s="191"/>
      <c r="C87" s="95">
        <v>16.399999999999999</v>
      </c>
      <c r="D87" s="21">
        <f t="shared" si="33"/>
        <v>2261.9</v>
      </c>
      <c r="E87" s="35">
        <f t="shared" si="34"/>
        <v>228.8</v>
      </c>
      <c r="F87" s="38">
        <f t="shared" si="35"/>
        <v>2490.7000000000003</v>
      </c>
      <c r="G87" s="38">
        <f t="shared" si="36"/>
        <v>2491</v>
      </c>
      <c r="H87" s="38">
        <f t="shared" si="40"/>
        <v>2491</v>
      </c>
      <c r="I87" s="50">
        <f t="shared" si="37"/>
        <v>0.29999999999972715</v>
      </c>
      <c r="J87" s="38">
        <f t="shared" si="38"/>
        <v>2262.1999999999998</v>
      </c>
      <c r="K87" s="112">
        <f t="shared" si="39"/>
        <v>2491</v>
      </c>
      <c r="L87" s="261"/>
      <c r="M87" s="287"/>
      <c r="N87" s="209"/>
      <c r="O87" s="152"/>
      <c r="P87" s="152"/>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152"/>
      <c r="AP87" s="152"/>
      <c r="AQ87" s="152"/>
      <c r="AR87" s="152"/>
    </row>
    <row r="88" spans="1:44" s="192" customFormat="1" x14ac:dyDescent="0.2">
      <c r="A88" s="6" t="s">
        <v>29</v>
      </c>
      <c r="B88" s="191"/>
      <c r="C88" s="95">
        <v>23.7</v>
      </c>
      <c r="D88" s="21">
        <f t="shared" si="33"/>
        <v>2269.1999999999998</v>
      </c>
      <c r="E88" s="35">
        <f t="shared" si="34"/>
        <v>228.8</v>
      </c>
      <c r="F88" s="38">
        <f t="shared" si="35"/>
        <v>2498</v>
      </c>
      <c r="G88" s="38">
        <f t="shared" si="36"/>
        <v>2498</v>
      </c>
      <c r="H88" s="38">
        <f t="shared" si="40"/>
        <v>2498</v>
      </c>
      <c r="I88" s="50">
        <f t="shared" si="37"/>
        <v>0</v>
      </c>
      <c r="J88" s="38">
        <f t="shared" si="38"/>
        <v>2269.1999999999998</v>
      </c>
      <c r="K88" s="112">
        <f t="shared" si="39"/>
        <v>2498</v>
      </c>
      <c r="L88" s="261"/>
      <c r="M88" s="287"/>
      <c r="N88" s="209"/>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2"/>
      <c r="AO88" s="152"/>
      <c r="AP88" s="152"/>
      <c r="AQ88" s="152"/>
      <c r="AR88" s="152"/>
    </row>
    <row r="89" spans="1:44" s="192" customFormat="1" x14ac:dyDescent="0.2">
      <c r="A89" s="6" t="s">
        <v>30</v>
      </c>
      <c r="B89" s="191"/>
      <c r="C89" s="95">
        <v>34.299999999999997</v>
      </c>
      <c r="D89" s="21">
        <f t="shared" si="33"/>
        <v>2279.8000000000002</v>
      </c>
      <c r="E89" s="35">
        <f t="shared" si="34"/>
        <v>228.8</v>
      </c>
      <c r="F89" s="38">
        <f t="shared" si="35"/>
        <v>2508.6000000000004</v>
      </c>
      <c r="G89" s="38">
        <f t="shared" si="36"/>
        <v>2509</v>
      </c>
      <c r="H89" s="38">
        <f t="shared" si="40"/>
        <v>2509</v>
      </c>
      <c r="I89" s="51">
        <f t="shared" si="37"/>
        <v>0.3999999999996362</v>
      </c>
      <c r="J89" s="42">
        <f t="shared" si="38"/>
        <v>2280.1999999999998</v>
      </c>
      <c r="K89" s="113">
        <f t="shared" si="39"/>
        <v>2509</v>
      </c>
      <c r="L89" s="261"/>
      <c r="M89" s="287"/>
      <c r="N89" s="209"/>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152"/>
      <c r="AP89" s="152"/>
      <c r="AQ89" s="152"/>
      <c r="AR89" s="152"/>
    </row>
    <row r="90" spans="1:44" s="192" customFormat="1" x14ac:dyDescent="0.2">
      <c r="A90" s="6" t="s">
        <v>31</v>
      </c>
      <c r="B90" s="191"/>
      <c r="C90" s="95">
        <v>43.7</v>
      </c>
      <c r="D90" s="21">
        <f t="shared" si="33"/>
        <v>2289.1999999999998</v>
      </c>
      <c r="E90" s="35">
        <f t="shared" si="34"/>
        <v>228.8</v>
      </c>
      <c r="F90" s="38">
        <f t="shared" si="35"/>
        <v>2518</v>
      </c>
      <c r="G90" s="38">
        <f t="shared" si="36"/>
        <v>2518</v>
      </c>
      <c r="H90" s="38">
        <f t="shared" si="40"/>
        <v>2518</v>
      </c>
      <c r="I90" s="51">
        <f t="shared" si="37"/>
        <v>0</v>
      </c>
      <c r="J90" s="42">
        <f t="shared" si="38"/>
        <v>2289.1999999999998</v>
      </c>
      <c r="K90" s="113">
        <f t="shared" si="39"/>
        <v>2518</v>
      </c>
      <c r="L90" s="261"/>
      <c r="M90" s="287"/>
      <c r="N90" s="209"/>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152"/>
      <c r="AP90" s="152"/>
      <c r="AQ90" s="152"/>
      <c r="AR90" s="152"/>
    </row>
    <row r="91" spans="1:44" s="192" customFormat="1" x14ac:dyDescent="0.2">
      <c r="A91" s="6" t="s">
        <v>32</v>
      </c>
      <c r="B91" s="191"/>
      <c r="C91" s="95">
        <v>61.6</v>
      </c>
      <c r="D91" s="21">
        <f t="shared" si="33"/>
        <v>2307.1</v>
      </c>
      <c r="E91" s="35">
        <f t="shared" si="34"/>
        <v>228.8</v>
      </c>
      <c r="F91" s="38">
        <f t="shared" si="35"/>
        <v>2535.9</v>
      </c>
      <c r="G91" s="38">
        <f t="shared" si="36"/>
        <v>2536</v>
      </c>
      <c r="H91" s="38">
        <f t="shared" si="40"/>
        <v>2536</v>
      </c>
      <c r="I91" s="51">
        <f t="shared" si="37"/>
        <v>9.9999999999909051E-2</v>
      </c>
      <c r="J91" s="42">
        <f t="shared" si="38"/>
        <v>2307.1999999999998</v>
      </c>
      <c r="K91" s="113">
        <f t="shared" si="39"/>
        <v>2536</v>
      </c>
      <c r="L91" s="261"/>
      <c r="M91" s="287"/>
      <c r="N91" s="209"/>
      <c r="O91" s="152"/>
      <c r="P91" s="152"/>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52"/>
      <c r="AO91" s="152"/>
      <c r="AP91" s="152"/>
      <c r="AQ91" s="152"/>
      <c r="AR91" s="152"/>
    </row>
    <row r="92" spans="1:44" s="192" customFormat="1" x14ac:dyDescent="0.2">
      <c r="A92" s="6" t="s">
        <v>33</v>
      </c>
      <c r="B92" s="191"/>
      <c r="C92" s="95">
        <v>80.5</v>
      </c>
      <c r="D92" s="21">
        <f t="shared" si="33"/>
        <v>2326</v>
      </c>
      <c r="E92" s="35">
        <f t="shared" si="34"/>
        <v>228.8</v>
      </c>
      <c r="F92" s="38">
        <f t="shared" si="35"/>
        <v>2554.8000000000002</v>
      </c>
      <c r="G92" s="38">
        <f t="shared" si="36"/>
        <v>2555</v>
      </c>
      <c r="H92" s="38">
        <f t="shared" si="40"/>
        <v>2555</v>
      </c>
      <c r="I92" s="51">
        <f t="shared" si="37"/>
        <v>0.1999999999998181</v>
      </c>
      <c r="J92" s="42">
        <f t="shared" si="38"/>
        <v>2326.1999999999998</v>
      </c>
      <c r="K92" s="113">
        <f t="shared" si="39"/>
        <v>2555</v>
      </c>
      <c r="L92" s="261"/>
      <c r="M92" s="287"/>
      <c r="N92" s="209"/>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N92" s="152"/>
      <c r="AO92" s="152"/>
      <c r="AP92" s="152"/>
      <c r="AQ92" s="152"/>
      <c r="AR92" s="152"/>
    </row>
    <row r="93" spans="1:44" s="192" customFormat="1" x14ac:dyDescent="0.2">
      <c r="A93" s="6" t="s">
        <v>34</v>
      </c>
      <c r="B93" s="191"/>
      <c r="C93" s="95">
        <v>92.4</v>
      </c>
      <c r="D93" s="21">
        <f t="shared" si="33"/>
        <v>2337.9</v>
      </c>
      <c r="E93" s="35">
        <f t="shared" si="34"/>
        <v>228.8</v>
      </c>
      <c r="F93" s="38">
        <f t="shared" si="35"/>
        <v>2566.7000000000003</v>
      </c>
      <c r="G93" s="38">
        <f t="shared" si="36"/>
        <v>2567</v>
      </c>
      <c r="H93" s="38">
        <f t="shared" si="40"/>
        <v>2567</v>
      </c>
      <c r="I93" s="51">
        <f t="shared" si="37"/>
        <v>0.29999999999972715</v>
      </c>
      <c r="J93" s="42">
        <f t="shared" si="38"/>
        <v>2338.1999999999998</v>
      </c>
      <c r="K93" s="113">
        <f t="shared" si="39"/>
        <v>2567</v>
      </c>
      <c r="L93" s="261"/>
      <c r="M93" s="287"/>
      <c r="N93" s="209"/>
      <c r="O93" s="152"/>
      <c r="P93" s="152"/>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52"/>
      <c r="AN93" s="152"/>
      <c r="AO93" s="152"/>
      <c r="AP93" s="152"/>
      <c r="AQ93" s="152"/>
      <c r="AR93" s="152"/>
    </row>
    <row r="94" spans="1:44" s="192" customFormat="1" x14ac:dyDescent="0.2">
      <c r="A94" s="6" t="s">
        <v>35</v>
      </c>
      <c r="B94" s="191"/>
      <c r="C94" s="95">
        <v>123.2</v>
      </c>
      <c r="D94" s="21">
        <f t="shared" si="33"/>
        <v>2368.6999999999998</v>
      </c>
      <c r="E94" s="35">
        <f t="shared" si="34"/>
        <v>228.8</v>
      </c>
      <c r="F94" s="38">
        <f t="shared" si="35"/>
        <v>2597.5</v>
      </c>
      <c r="G94" s="38">
        <f t="shared" si="36"/>
        <v>2598</v>
      </c>
      <c r="H94" s="38">
        <f t="shared" si="40"/>
        <v>2598</v>
      </c>
      <c r="I94" s="51">
        <f t="shared" si="37"/>
        <v>0.5</v>
      </c>
      <c r="J94" s="42">
        <f t="shared" si="38"/>
        <v>2369.1999999999998</v>
      </c>
      <c r="K94" s="113">
        <f t="shared" si="39"/>
        <v>2598</v>
      </c>
      <c r="L94" s="261"/>
      <c r="M94" s="287"/>
      <c r="N94" s="209"/>
      <c r="O94" s="152"/>
      <c r="P94" s="152"/>
      <c r="Q94" s="152"/>
      <c r="R94" s="152"/>
      <c r="S94" s="152"/>
      <c r="T94" s="152"/>
      <c r="U94" s="152"/>
      <c r="V94" s="152"/>
      <c r="W94" s="152"/>
      <c r="X94" s="152"/>
      <c r="Y94" s="152"/>
      <c r="Z94" s="152"/>
      <c r="AA94" s="152"/>
      <c r="AB94" s="152"/>
      <c r="AC94" s="152"/>
      <c r="AD94" s="152"/>
      <c r="AE94" s="152"/>
      <c r="AF94" s="152"/>
      <c r="AG94" s="152"/>
      <c r="AH94" s="152"/>
      <c r="AI94" s="152"/>
      <c r="AJ94" s="152"/>
      <c r="AK94" s="152"/>
      <c r="AL94" s="152"/>
      <c r="AM94" s="152"/>
      <c r="AN94" s="152"/>
      <c r="AO94" s="152"/>
      <c r="AP94" s="152"/>
      <c r="AQ94" s="152"/>
      <c r="AR94" s="152"/>
    </row>
    <row r="95" spans="1:44" s="192" customFormat="1" x14ac:dyDescent="0.2">
      <c r="A95" s="6" t="s">
        <v>36</v>
      </c>
      <c r="B95" s="191"/>
      <c r="C95" s="95">
        <v>125.4</v>
      </c>
      <c r="D95" s="21">
        <f t="shared" si="33"/>
        <v>2370.9</v>
      </c>
      <c r="E95" s="35">
        <f t="shared" si="34"/>
        <v>228.8</v>
      </c>
      <c r="F95" s="38">
        <f t="shared" si="35"/>
        <v>2599.7000000000003</v>
      </c>
      <c r="G95" s="38">
        <f t="shared" si="36"/>
        <v>2600</v>
      </c>
      <c r="H95" s="38">
        <f t="shared" si="40"/>
        <v>2600</v>
      </c>
      <c r="I95" s="51">
        <f t="shared" si="37"/>
        <v>0.29999999999972715</v>
      </c>
      <c r="J95" s="42">
        <f t="shared" si="38"/>
        <v>2371.1999999999998</v>
      </c>
      <c r="K95" s="113">
        <f t="shared" si="39"/>
        <v>2600</v>
      </c>
      <c r="L95" s="261"/>
      <c r="M95" s="287"/>
      <c r="N95" s="209"/>
      <c r="O95" s="152"/>
      <c r="P95" s="152"/>
      <c r="Q95" s="152"/>
      <c r="R95" s="152"/>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152"/>
      <c r="AP95" s="152"/>
      <c r="AQ95" s="152"/>
      <c r="AR95" s="152"/>
    </row>
    <row r="96" spans="1:44" s="192" customFormat="1" x14ac:dyDescent="0.2">
      <c r="A96" s="6" t="s">
        <v>37</v>
      </c>
      <c r="B96" s="191"/>
      <c r="C96" s="95">
        <v>94.3</v>
      </c>
      <c r="D96" s="21">
        <f t="shared" si="33"/>
        <v>2339.8000000000002</v>
      </c>
      <c r="E96" s="35">
        <f t="shared" si="34"/>
        <v>228.8</v>
      </c>
      <c r="F96" s="38">
        <f t="shared" si="35"/>
        <v>2568.6000000000004</v>
      </c>
      <c r="G96" s="38">
        <f t="shared" si="36"/>
        <v>2569</v>
      </c>
      <c r="H96" s="38">
        <f t="shared" si="40"/>
        <v>2569</v>
      </c>
      <c r="I96" s="51">
        <f t="shared" si="37"/>
        <v>0.3999999999996362</v>
      </c>
      <c r="J96" s="42">
        <f t="shared" si="38"/>
        <v>2340.1999999999998</v>
      </c>
      <c r="K96" s="113">
        <f t="shared" si="39"/>
        <v>2569</v>
      </c>
      <c r="L96" s="261"/>
      <c r="M96" s="287"/>
      <c r="N96" s="209"/>
      <c r="O96" s="152"/>
      <c r="P96" s="152"/>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2"/>
      <c r="AO96" s="152"/>
      <c r="AP96" s="152"/>
      <c r="AQ96" s="152"/>
      <c r="AR96" s="152"/>
    </row>
    <row r="97" spans="1:44" s="192" customFormat="1" x14ac:dyDescent="0.2">
      <c r="A97" s="6" t="s">
        <v>38</v>
      </c>
      <c r="B97" s="191"/>
      <c r="C97" s="95">
        <v>126.4</v>
      </c>
      <c r="D97" s="21">
        <f t="shared" si="33"/>
        <v>2371.9</v>
      </c>
      <c r="E97" s="35">
        <f t="shared" si="34"/>
        <v>228.8</v>
      </c>
      <c r="F97" s="38">
        <f t="shared" si="35"/>
        <v>2600.7000000000003</v>
      </c>
      <c r="G97" s="38">
        <f t="shared" si="36"/>
        <v>2601</v>
      </c>
      <c r="H97" s="38">
        <f t="shared" si="40"/>
        <v>2601</v>
      </c>
      <c r="I97" s="51">
        <f t="shared" si="37"/>
        <v>0.29999999999972715</v>
      </c>
      <c r="J97" s="42">
        <f t="shared" si="38"/>
        <v>2372.1999999999998</v>
      </c>
      <c r="K97" s="113">
        <f t="shared" si="39"/>
        <v>2601</v>
      </c>
      <c r="L97" s="261"/>
      <c r="M97" s="287"/>
      <c r="N97" s="209"/>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2"/>
      <c r="AO97" s="152"/>
      <c r="AP97" s="152"/>
      <c r="AQ97" s="152"/>
      <c r="AR97" s="152"/>
    </row>
    <row r="98" spans="1:44" s="192" customFormat="1" x14ac:dyDescent="0.2">
      <c r="A98" s="6" t="s">
        <v>39</v>
      </c>
      <c r="B98" s="191"/>
      <c r="C98" s="95">
        <v>117.7</v>
      </c>
      <c r="D98" s="21">
        <f t="shared" si="33"/>
        <v>2363.1999999999998</v>
      </c>
      <c r="E98" s="35">
        <f t="shared" si="34"/>
        <v>228.8</v>
      </c>
      <c r="F98" s="38">
        <f t="shared" si="35"/>
        <v>2592</v>
      </c>
      <c r="G98" s="38">
        <f t="shared" si="36"/>
        <v>2592</v>
      </c>
      <c r="H98" s="38">
        <f t="shared" si="40"/>
        <v>2592</v>
      </c>
      <c r="I98" s="51">
        <f t="shared" si="37"/>
        <v>0</v>
      </c>
      <c r="J98" s="42">
        <f t="shared" si="38"/>
        <v>2363.1999999999998</v>
      </c>
      <c r="K98" s="113">
        <f t="shared" si="39"/>
        <v>2592</v>
      </c>
      <c r="L98" s="261"/>
      <c r="M98" s="287"/>
      <c r="N98" s="209"/>
      <c r="O98" s="152"/>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152"/>
      <c r="AP98" s="152"/>
      <c r="AQ98" s="152"/>
      <c r="AR98" s="152"/>
    </row>
    <row r="99" spans="1:44" s="192" customFormat="1" x14ac:dyDescent="0.2">
      <c r="A99" s="7" t="s">
        <v>69</v>
      </c>
      <c r="B99" s="191"/>
      <c r="C99" s="95">
        <v>43.7</v>
      </c>
      <c r="D99" s="21">
        <f t="shared" si="33"/>
        <v>2289.1999999999998</v>
      </c>
      <c r="E99" s="35">
        <f t="shared" si="34"/>
        <v>228.8</v>
      </c>
      <c r="F99" s="38">
        <f t="shared" si="35"/>
        <v>2518</v>
      </c>
      <c r="G99" s="38">
        <f t="shared" si="36"/>
        <v>2518</v>
      </c>
      <c r="H99" s="38">
        <f t="shared" si="40"/>
        <v>2518</v>
      </c>
      <c r="I99" s="51">
        <f t="shared" si="37"/>
        <v>0</v>
      </c>
      <c r="J99" s="42">
        <f t="shared" si="38"/>
        <v>2289.1999999999998</v>
      </c>
      <c r="K99" s="113">
        <f t="shared" si="39"/>
        <v>2518</v>
      </c>
      <c r="L99" s="262"/>
      <c r="M99" s="287"/>
      <c r="N99" s="209"/>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row>
    <row r="100" spans="1:44" s="192" customFormat="1" x14ac:dyDescent="0.2">
      <c r="A100" s="7" t="s">
        <v>70</v>
      </c>
      <c r="B100" s="191"/>
      <c r="C100" s="95">
        <v>117.7</v>
      </c>
      <c r="D100" s="21">
        <f t="shared" si="33"/>
        <v>2363.1999999999998</v>
      </c>
      <c r="E100" s="35">
        <f t="shared" si="34"/>
        <v>228.8</v>
      </c>
      <c r="F100" s="38">
        <f t="shared" si="35"/>
        <v>2592</v>
      </c>
      <c r="G100" s="38">
        <f t="shared" si="36"/>
        <v>2592</v>
      </c>
      <c r="H100" s="38">
        <f t="shared" si="40"/>
        <v>2592</v>
      </c>
      <c r="I100" s="51">
        <f t="shared" si="37"/>
        <v>0</v>
      </c>
      <c r="J100" s="42">
        <f t="shared" si="38"/>
        <v>2363.1999999999998</v>
      </c>
      <c r="K100" s="113">
        <f t="shared" si="39"/>
        <v>2592</v>
      </c>
      <c r="L100" s="261"/>
      <c r="M100" s="287"/>
      <c r="N100" s="209"/>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row>
    <row r="101" spans="1:44" s="192" customFormat="1" x14ac:dyDescent="0.2">
      <c r="A101" s="193"/>
      <c r="B101" s="191"/>
      <c r="C101" s="95"/>
      <c r="D101" s="32"/>
      <c r="E101" s="64"/>
      <c r="F101" s="191"/>
      <c r="G101" s="191"/>
      <c r="H101" s="191"/>
      <c r="I101" s="190"/>
      <c r="J101" s="190"/>
      <c r="K101" s="113"/>
      <c r="L101" s="261"/>
      <c r="M101" s="287"/>
      <c r="N101" s="209"/>
      <c r="O101" s="152"/>
      <c r="P101" s="152"/>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2"/>
      <c r="AQ101" s="152"/>
      <c r="AR101" s="152"/>
    </row>
    <row r="102" spans="1:44" s="192" customFormat="1" x14ac:dyDescent="0.2">
      <c r="A102" s="195"/>
      <c r="B102" s="196"/>
      <c r="C102" s="147"/>
      <c r="D102" s="21"/>
      <c r="E102" s="60"/>
      <c r="F102" s="40"/>
      <c r="G102" s="40"/>
      <c r="H102" s="40"/>
      <c r="I102" s="210"/>
      <c r="J102" s="210"/>
      <c r="K102" s="114"/>
      <c r="L102" s="261"/>
      <c r="M102" s="287"/>
      <c r="N102" s="209"/>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152"/>
      <c r="AP102" s="152"/>
      <c r="AQ102" s="152"/>
      <c r="AR102" s="152"/>
    </row>
    <row r="103" spans="1:44" s="192" customFormat="1" x14ac:dyDescent="0.2">
      <c r="A103" s="6" t="s">
        <v>40</v>
      </c>
      <c r="B103" s="21">
        <f>B84</f>
        <v>2245.5</v>
      </c>
      <c r="C103" s="95">
        <v>17</v>
      </c>
      <c r="D103" s="21">
        <f t="shared" ref="D103:D111" si="41">$B$84+C103</f>
        <v>2262.5</v>
      </c>
      <c r="E103" s="35">
        <f t="shared" ref="E103:E111" si="42">$E$11</f>
        <v>228.8</v>
      </c>
      <c r="F103" s="38">
        <f t="shared" ref="F103:F111" si="43">D103+E103</f>
        <v>2491.3000000000002</v>
      </c>
      <c r="G103" s="38">
        <f t="shared" ref="G103:G111" si="44">ROUND(((F103*10)+0.4)/10,0)</f>
        <v>2491</v>
      </c>
      <c r="H103" s="38">
        <f t="shared" ref="H103:H111" si="45">IF(FLOOR(G103,1)&lt;1000,FLOOR(G103,1),FLOOR((G103),1))</f>
        <v>2491</v>
      </c>
      <c r="I103" s="51">
        <f t="shared" si="37"/>
        <v>-0.3000000000001819</v>
      </c>
      <c r="J103" s="42">
        <f t="shared" ref="J103:J111" si="46">I103+D103</f>
        <v>2262.1999999999998</v>
      </c>
      <c r="K103" s="113">
        <f t="shared" ref="K103:K111" si="47">H103</f>
        <v>2491</v>
      </c>
      <c r="L103" s="261"/>
      <c r="M103" s="287"/>
      <c r="N103" s="209"/>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2"/>
      <c r="AP103" s="152"/>
      <c r="AQ103" s="152"/>
      <c r="AR103" s="152"/>
    </row>
    <row r="104" spans="1:44" s="192" customFormat="1" x14ac:dyDescent="0.2">
      <c r="A104" s="98" t="s">
        <v>96</v>
      </c>
      <c r="B104" s="21"/>
      <c r="C104" s="95">
        <v>26.8</v>
      </c>
      <c r="D104" s="21">
        <f>$B$84+C104</f>
        <v>2272.3000000000002</v>
      </c>
      <c r="E104" s="35">
        <f t="shared" si="42"/>
        <v>228.8</v>
      </c>
      <c r="F104" s="38">
        <f>D104+E104</f>
        <v>2501.1000000000004</v>
      </c>
      <c r="G104" s="38">
        <f>ROUND(((F104*10)+0.4)/10,0)</f>
        <v>2501</v>
      </c>
      <c r="H104" s="38">
        <f t="shared" si="45"/>
        <v>2501</v>
      </c>
      <c r="I104" s="51">
        <f>H104-F104</f>
        <v>-0.1000000000003638</v>
      </c>
      <c r="J104" s="42">
        <f>I104+D104</f>
        <v>2272.1999999999998</v>
      </c>
      <c r="K104" s="113">
        <f>H104</f>
        <v>2501</v>
      </c>
      <c r="L104" s="261"/>
      <c r="M104" s="287"/>
      <c r="N104" s="209"/>
      <c r="O104" s="152"/>
      <c r="P104" s="152"/>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2"/>
      <c r="AO104" s="152"/>
      <c r="AP104" s="152"/>
      <c r="AQ104" s="152"/>
      <c r="AR104" s="152"/>
    </row>
    <row r="105" spans="1:44" s="192" customFormat="1" x14ac:dyDescent="0.2">
      <c r="A105" s="6" t="s">
        <v>41</v>
      </c>
      <c r="B105" s="191"/>
      <c r="C105" s="95">
        <v>21.2</v>
      </c>
      <c r="D105" s="21">
        <f t="shared" si="41"/>
        <v>2266.6999999999998</v>
      </c>
      <c r="E105" s="35">
        <f t="shared" si="42"/>
        <v>228.8</v>
      </c>
      <c r="F105" s="38">
        <f t="shared" si="43"/>
        <v>2495.5</v>
      </c>
      <c r="G105" s="38">
        <f t="shared" si="44"/>
        <v>2496</v>
      </c>
      <c r="H105" s="38">
        <f t="shared" si="45"/>
        <v>2496</v>
      </c>
      <c r="I105" s="51">
        <f t="shared" si="37"/>
        <v>0.5</v>
      </c>
      <c r="J105" s="42">
        <f t="shared" si="46"/>
        <v>2267.1999999999998</v>
      </c>
      <c r="K105" s="113">
        <f t="shared" si="47"/>
        <v>2496</v>
      </c>
      <c r="L105" s="261"/>
      <c r="M105" s="287"/>
      <c r="N105" s="209"/>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2"/>
      <c r="AR105" s="152"/>
    </row>
    <row r="106" spans="1:44" s="192" customFormat="1" x14ac:dyDescent="0.2">
      <c r="A106" s="6" t="s">
        <v>42</v>
      </c>
      <c r="B106" s="191"/>
      <c r="C106" s="95">
        <v>30.2</v>
      </c>
      <c r="D106" s="21">
        <f t="shared" si="41"/>
        <v>2275.6999999999998</v>
      </c>
      <c r="E106" s="35">
        <f t="shared" si="42"/>
        <v>228.8</v>
      </c>
      <c r="F106" s="38">
        <f t="shared" si="43"/>
        <v>2504.5</v>
      </c>
      <c r="G106" s="38">
        <f t="shared" si="44"/>
        <v>2505</v>
      </c>
      <c r="H106" s="38">
        <f t="shared" si="45"/>
        <v>2505</v>
      </c>
      <c r="I106" s="51">
        <f t="shared" si="37"/>
        <v>0.5</v>
      </c>
      <c r="J106" s="42">
        <f t="shared" si="46"/>
        <v>2276.1999999999998</v>
      </c>
      <c r="K106" s="113">
        <f t="shared" si="47"/>
        <v>2505</v>
      </c>
      <c r="L106" s="261"/>
      <c r="M106" s="287"/>
      <c r="N106" s="209"/>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152"/>
    </row>
    <row r="107" spans="1:44" s="192" customFormat="1" x14ac:dyDescent="0.2">
      <c r="A107" s="6" t="s">
        <v>43</v>
      </c>
      <c r="B107" s="191"/>
      <c r="C107" s="95">
        <v>41.3</v>
      </c>
      <c r="D107" s="21">
        <f t="shared" si="41"/>
        <v>2286.8000000000002</v>
      </c>
      <c r="E107" s="35">
        <f t="shared" si="42"/>
        <v>228.8</v>
      </c>
      <c r="F107" s="38">
        <f t="shared" si="43"/>
        <v>2515.6000000000004</v>
      </c>
      <c r="G107" s="38">
        <f t="shared" si="44"/>
        <v>2516</v>
      </c>
      <c r="H107" s="38">
        <f t="shared" si="45"/>
        <v>2516</v>
      </c>
      <c r="I107" s="51">
        <f t="shared" si="37"/>
        <v>0.3999999999996362</v>
      </c>
      <c r="J107" s="42">
        <f t="shared" si="46"/>
        <v>2287.1999999999998</v>
      </c>
      <c r="K107" s="113">
        <f t="shared" si="47"/>
        <v>2516</v>
      </c>
      <c r="L107" s="261"/>
      <c r="M107" s="287"/>
      <c r="N107" s="209"/>
      <c r="O107" s="152"/>
      <c r="P107" s="152"/>
      <c r="Q107" s="152"/>
      <c r="R107" s="152"/>
      <c r="S107" s="152"/>
      <c r="T107" s="152"/>
      <c r="U107" s="152"/>
      <c r="V107" s="152"/>
      <c r="W107" s="152"/>
      <c r="X107" s="152"/>
      <c r="Y107" s="152"/>
      <c r="Z107" s="152"/>
      <c r="AA107" s="152"/>
      <c r="AB107" s="152"/>
      <c r="AC107" s="152"/>
      <c r="AD107" s="152"/>
      <c r="AE107" s="152"/>
      <c r="AF107" s="152"/>
      <c r="AG107" s="152"/>
      <c r="AH107" s="152"/>
      <c r="AI107" s="152"/>
      <c r="AJ107" s="152"/>
      <c r="AK107" s="152"/>
      <c r="AL107" s="152"/>
      <c r="AM107" s="152"/>
      <c r="AN107" s="152"/>
      <c r="AO107" s="152"/>
      <c r="AP107" s="152"/>
      <c r="AQ107" s="152"/>
      <c r="AR107" s="152"/>
    </row>
    <row r="108" spans="1:44" s="192" customFormat="1" x14ac:dyDescent="0.2">
      <c r="A108" s="6" t="s">
        <v>44</v>
      </c>
      <c r="B108" s="191"/>
      <c r="C108" s="95">
        <v>39</v>
      </c>
      <c r="D108" s="21">
        <f t="shared" si="41"/>
        <v>2284.5</v>
      </c>
      <c r="E108" s="35">
        <f t="shared" si="42"/>
        <v>228.8</v>
      </c>
      <c r="F108" s="38">
        <f t="shared" si="43"/>
        <v>2513.3000000000002</v>
      </c>
      <c r="G108" s="38">
        <f t="shared" si="44"/>
        <v>2513</v>
      </c>
      <c r="H108" s="38">
        <f t="shared" si="45"/>
        <v>2513</v>
      </c>
      <c r="I108" s="51">
        <f t="shared" si="37"/>
        <v>-0.3000000000001819</v>
      </c>
      <c r="J108" s="42">
        <f t="shared" si="46"/>
        <v>2284.1999999999998</v>
      </c>
      <c r="K108" s="113">
        <f t="shared" si="47"/>
        <v>2513</v>
      </c>
      <c r="L108" s="261"/>
      <c r="M108" s="287"/>
      <c r="N108" s="209"/>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152"/>
      <c r="AO108" s="152"/>
      <c r="AP108" s="152"/>
      <c r="AQ108" s="152"/>
      <c r="AR108" s="152"/>
    </row>
    <row r="109" spans="1:44" s="192" customFormat="1" x14ac:dyDescent="0.2">
      <c r="A109" s="6" t="s">
        <v>45</v>
      </c>
      <c r="B109" s="191"/>
      <c r="C109" s="95">
        <v>49.4</v>
      </c>
      <c r="D109" s="21">
        <f t="shared" si="41"/>
        <v>2294.9</v>
      </c>
      <c r="E109" s="35">
        <f t="shared" si="42"/>
        <v>228.8</v>
      </c>
      <c r="F109" s="38">
        <f t="shared" si="43"/>
        <v>2523.7000000000003</v>
      </c>
      <c r="G109" s="38">
        <f t="shared" si="44"/>
        <v>2524</v>
      </c>
      <c r="H109" s="38">
        <f t="shared" si="45"/>
        <v>2524</v>
      </c>
      <c r="I109" s="51">
        <f t="shared" si="37"/>
        <v>0.29999999999972715</v>
      </c>
      <c r="J109" s="42">
        <f t="shared" si="46"/>
        <v>2295.1999999999998</v>
      </c>
      <c r="K109" s="113">
        <f t="shared" si="47"/>
        <v>2524</v>
      </c>
      <c r="L109" s="262"/>
      <c r="M109" s="287"/>
      <c r="N109" s="209"/>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152"/>
      <c r="AP109" s="152"/>
      <c r="AQ109" s="152"/>
      <c r="AR109" s="152"/>
    </row>
    <row r="110" spans="1:44" s="192" customFormat="1" x14ac:dyDescent="0.2">
      <c r="A110" s="6" t="s">
        <v>46</v>
      </c>
      <c r="B110" s="191"/>
      <c r="C110" s="95">
        <v>53.3</v>
      </c>
      <c r="D110" s="21">
        <f t="shared" si="41"/>
        <v>2298.8000000000002</v>
      </c>
      <c r="E110" s="35">
        <f t="shared" si="42"/>
        <v>228.8</v>
      </c>
      <c r="F110" s="38">
        <f t="shared" si="43"/>
        <v>2527.6000000000004</v>
      </c>
      <c r="G110" s="38">
        <f t="shared" si="44"/>
        <v>2528</v>
      </c>
      <c r="H110" s="38">
        <f t="shared" si="45"/>
        <v>2528</v>
      </c>
      <c r="I110" s="51">
        <f t="shared" si="37"/>
        <v>0.3999999999996362</v>
      </c>
      <c r="J110" s="42">
        <f t="shared" si="46"/>
        <v>2299.1999999999998</v>
      </c>
      <c r="K110" s="113">
        <f t="shared" si="47"/>
        <v>2528</v>
      </c>
      <c r="L110" s="262"/>
      <c r="M110" s="287"/>
      <c r="N110" s="209"/>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row>
    <row r="111" spans="1:44" s="192" customFormat="1" x14ac:dyDescent="0.2">
      <c r="A111" s="6" t="s">
        <v>47</v>
      </c>
      <c r="B111" s="191"/>
      <c r="C111" s="95">
        <v>62.4</v>
      </c>
      <c r="D111" s="21">
        <f t="shared" si="41"/>
        <v>2307.9</v>
      </c>
      <c r="E111" s="35">
        <f t="shared" si="42"/>
        <v>228.8</v>
      </c>
      <c r="F111" s="38">
        <f t="shared" si="43"/>
        <v>2536.7000000000003</v>
      </c>
      <c r="G111" s="38">
        <f t="shared" si="44"/>
        <v>2537</v>
      </c>
      <c r="H111" s="38">
        <f t="shared" si="45"/>
        <v>2537</v>
      </c>
      <c r="I111" s="51">
        <f t="shared" si="37"/>
        <v>0.29999999999972715</v>
      </c>
      <c r="J111" s="42">
        <f t="shared" si="46"/>
        <v>2308.1999999999998</v>
      </c>
      <c r="K111" s="113">
        <f t="shared" si="47"/>
        <v>2537</v>
      </c>
      <c r="L111" s="261"/>
      <c r="M111" s="287"/>
      <c r="N111" s="209"/>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row>
    <row r="112" spans="1:44" s="192" customFormat="1" x14ac:dyDescent="0.2">
      <c r="A112" s="8"/>
      <c r="B112" s="199"/>
      <c r="C112" s="96"/>
      <c r="D112" s="32"/>
      <c r="E112" s="64"/>
      <c r="F112" s="41"/>
      <c r="G112" s="41"/>
      <c r="H112" s="41"/>
      <c r="I112" s="52"/>
      <c r="J112" s="44"/>
      <c r="K112" s="115"/>
      <c r="L112" s="261"/>
      <c r="M112" s="287"/>
      <c r="N112" s="209"/>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152"/>
      <c r="AP112" s="152"/>
      <c r="AQ112" s="152"/>
      <c r="AR112" s="152"/>
    </row>
    <row r="113" spans="1:44" s="192" customFormat="1" x14ac:dyDescent="0.2">
      <c r="A113" s="193"/>
      <c r="B113" s="191"/>
      <c r="C113" s="95"/>
      <c r="D113" s="21"/>
      <c r="E113" s="60"/>
      <c r="F113" s="38"/>
      <c r="G113" s="38"/>
      <c r="H113" s="38"/>
      <c r="I113" s="190"/>
      <c r="J113" s="190"/>
      <c r="K113" s="113"/>
      <c r="L113" s="261"/>
      <c r="M113" s="287"/>
      <c r="N113" s="209"/>
      <c r="O113" s="152"/>
      <c r="P113" s="152"/>
      <c r="Q113" s="152"/>
      <c r="R113" s="152"/>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52"/>
      <c r="AN113" s="152"/>
      <c r="AO113" s="152"/>
      <c r="AP113" s="152"/>
      <c r="AQ113" s="152"/>
      <c r="AR113" s="152"/>
    </row>
    <row r="114" spans="1:44" s="192" customFormat="1" x14ac:dyDescent="0.2">
      <c r="A114" s="6" t="s">
        <v>48</v>
      </c>
      <c r="B114" s="191"/>
      <c r="C114" s="95">
        <v>34.4</v>
      </c>
      <c r="D114" s="21">
        <f t="shared" ref="D114:D128" si="48">$B$84+C114</f>
        <v>2279.9</v>
      </c>
      <c r="E114" s="35">
        <f t="shared" ref="E114:E134" si="49">$E$11</f>
        <v>228.8</v>
      </c>
      <c r="F114" s="38">
        <f t="shared" ref="F114:F134" si="50">D114+E114</f>
        <v>2508.7000000000003</v>
      </c>
      <c r="G114" s="38">
        <f t="shared" ref="G114:G134" si="51">ROUND(((F114*10)+0.4)/10,0)</f>
        <v>2509</v>
      </c>
      <c r="H114" s="38">
        <f t="shared" ref="H114:H134" si="52">IF(FLOOR(G114,1)&lt;1000,FLOOR(G114,1),FLOOR((G114),1))</f>
        <v>2509</v>
      </c>
      <c r="I114" s="51">
        <f t="shared" si="37"/>
        <v>0.29999999999972715</v>
      </c>
      <c r="J114" s="42">
        <f t="shared" ref="J114:J134" si="53">I114+D114</f>
        <v>2280.1999999999998</v>
      </c>
      <c r="K114" s="113">
        <f t="shared" ref="K114:K134" si="54">H114</f>
        <v>2509</v>
      </c>
      <c r="L114" s="261"/>
      <c r="M114" s="287"/>
      <c r="N114" s="209"/>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52"/>
      <c r="AN114" s="152"/>
      <c r="AO114" s="152"/>
      <c r="AP114" s="152"/>
      <c r="AQ114" s="152"/>
      <c r="AR114" s="152"/>
    </row>
    <row r="115" spans="1:44" s="192" customFormat="1" x14ac:dyDescent="0.2">
      <c r="A115" s="58" t="s">
        <v>49</v>
      </c>
      <c r="B115" s="190"/>
      <c r="C115" s="95">
        <v>41.4</v>
      </c>
      <c r="D115" s="62">
        <f t="shared" si="48"/>
        <v>2286.9</v>
      </c>
      <c r="E115" s="35">
        <f t="shared" si="49"/>
        <v>228.8</v>
      </c>
      <c r="F115" s="42">
        <f t="shared" si="50"/>
        <v>2515.7000000000003</v>
      </c>
      <c r="G115" s="42">
        <f t="shared" si="51"/>
        <v>2516</v>
      </c>
      <c r="H115" s="38">
        <f t="shared" si="52"/>
        <v>2516</v>
      </c>
      <c r="I115" s="51">
        <f>H115-F115</f>
        <v>0.29999999999972715</v>
      </c>
      <c r="J115" s="42">
        <f t="shared" si="53"/>
        <v>2287.1999999999998</v>
      </c>
      <c r="K115" s="113">
        <f t="shared" si="54"/>
        <v>2516</v>
      </c>
      <c r="L115" s="231"/>
      <c r="M115" s="287"/>
      <c r="N115" s="209"/>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52"/>
      <c r="AN115" s="152"/>
      <c r="AO115" s="152"/>
      <c r="AP115" s="152"/>
      <c r="AQ115" s="152"/>
      <c r="AR115" s="152"/>
    </row>
    <row r="116" spans="1:44" s="192" customFormat="1" x14ac:dyDescent="0.2">
      <c r="A116" s="6" t="s">
        <v>50</v>
      </c>
      <c r="B116" s="191"/>
      <c r="C116" s="95">
        <v>53.3</v>
      </c>
      <c r="D116" s="62">
        <f t="shared" si="48"/>
        <v>2298.8000000000002</v>
      </c>
      <c r="E116" s="35">
        <f t="shared" si="49"/>
        <v>228.8</v>
      </c>
      <c r="F116" s="38">
        <f t="shared" si="50"/>
        <v>2527.6000000000004</v>
      </c>
      <c r="G116" s="38">
        <f t="shared" si="51"/>
        <v>2528</v>
      </c>
      <c r="H116" s="38">
        <f t="shared" si="52"/>
        <v>2528</v>
      </c>
      <c r="I116" s="51">
        <f t="shared" si="37"/>
        <v>0.3999999999996362</v>
      </c>
      <c r="J116" s="42">
        <f t="shared" si="53"/>
        <v>2299.1999999999998</v>
      </c>
      <c r="K116" s="113">
        <f t="shared" si="54"/>
        <v>2528</v>
      </c>
      <c r="L116" s="261"/>
      <c r="M116" s="287"/>
      <c r="N116" s="209"/>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2"/>
      <c r="AP116" s="152"/>
      <c r="AQ116" s="152"/>
      <c r="AR116" s="152"/>
    </row>
    <row r="117" spans="1:44" s="192" customFormat="1" x14ac:dyDescent="0.2">
      <c r="A117" s="6" t="s">
        <v>51</v>
      </c>
      <c r="B117" s="191"/>
      <c r="C117" s="96">
        <v>79.599999999999994</v>
      </c>
      <c r="D117" s="62">
        <f t="shared" si="48"/>
        <v>2325.1</v>
      </c>
      <c r="E117" s="35">
        <f t="shared" si="49"/>
        <v>228.8</v>
      </c>
      <c r="F117" s="38">
        <f t="shared" si="50"/>
        <v>2553.9</v>
      </c>
      <c r="G117" s="38">
        <f t="shared" si="51"/>
        <v>2554</v>
      </c>
      <c r="H117" s="38">
        <f t="shared" si="52"/>
        <v>2554</v>
      </c>
      <c r="I117" s="51">
        <f t="shared" si="37"/>
        <v>9.9999999999909051E-2</v>
      </c>
      <c r="J117" s="42">
        <f t="shared" si="53"/>
        <v>2325.1999999999998</v>
      </c>
      <c r="K117" s="113">
        <f t="shared" si="54"/>
        <v>2554</v>
      </c>
      <c r="L117" s="261"/>
      <c r="M117" s="287"/>
      <c r="N117" s="209"/>
      <c r="O117" s="152"/>
      <c r="P117" s="152"/>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52"/>
      <c r="AN117" s="152"/>
      <c r="AO117" s="152"/>
      <c r="AP117" s="152"/>
      <c r="AQ117" s="152"/>
      <c r="AR117" s="152"/>
    </row>
    <row r="118" spans="1:44" s="192" customFormat="1" x14ac:dyDescent="0.2">
      <c r="A118" s="9" t="s">
        <v>52</v>
      </c>
      <c r="B118" s="22" t="s">
        <v>53</v>
      </c>
      <c r="C118" s="94">
        <v>67.900000000000006</v>
      </c>
      <c r="D118" s="23">
        <f t="shared" si="48"/>
        <v>2313.4</v>
      </c>
      <c r="E118" s="36">
        <f t="shared" si="49"/>
        <v>228.8</v>
      </c>
      <c r="F118" s="36">
        <f t="shared" si="50"/>
        <v>2542.2000000000003</v>
      </c>
      <c r="G118" s="36">
        <f t="shared" si="51"/>
        <v>2542</v>
      </c>
      <c r="H118" s="36">
        <f t="shared" si="52"/>
        <v>2542</v>
      </c>
      <c r="I118" s="53">
        <f>H118-F118</f>
        <v>-0.20000000000027285</v>
      </c>
      <c r="J118" s="45">
        <f t="shared" si="53"/>
        <v>2313.1999999999998</v>
      </c>
      <c r="K118" s="116">
        <f t="shared" si="54"/>
        <v>2542</v>
      </c>
      <c r="L118" s="261"/>
      <c r="M118" s="287"/>
      <c r="N118" s="209"/>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c r="AJ118" s="152"/>
      <c r="AK118" s="152"/>
      <c r="AL118" s="152"/>
      <c r="AM118" s="152"/>
      <c r="AN118" s="152"/>
      <c r="AO118" s="152"/>
      <c r="AP118" s="152"/>
      <c r="AQ118" s="152"/>
      <c r="AR118" s="152"/>
    </row>
    <row r="119" spans="1:44" s="192" customFormat="1" x14ac:dyDescent="0.2">
      <c r="A119" s="6" t="s">
        <v>54</v>
      </c>
      <c r="B119" s="191"/>
      <c r="C119" s="147">
        <v>82.5</v>
      </c>
      <c r="D119" s="62">
        <f t="shared" si="48"/>
        <v>2328</v>
      </c>
      <c r="E119" s="35">
        <f t="shared" si="49"/>
        <v>228.8</v>
      </c>
      <c r="F119" s="38">
        <f t="shared" si="50"/>
        <v>2556.8000000000002</v>
      </c>
      <c r="G119" s="38">
        <f t="shared" si="51"/>
        <v>2557</v>
      </c>
      <c r="H119" s="38">
        <f t="shared" si="52"/>
        <v>2557</v>
      </c>
      <c r="I119" s="50">
        <f>H119-F119</f>
        <v>0.1999999999998181</v>
      </c>
      <c r="J119" s="42">
        <f t="shared" si="53"/>
        <v>2328.1999999999998</v>
      </c>
      <c r="K119" s="112">
        <f t="shared" si="54"/>
        <v>2557</v>
      </c>
      <c r="L119" s="261"/>
      <c r="M119" s="287"/>
      <c r="N119" s="209"/>
      <c r="O119" s="152"/>
      <c r="P119" s="152"/>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52"/>
      <c r="AN119" s="152"/>
      <c r="AO119" s="152"/>
      <c r="AP119" s="152"/>
      <c r="AQ119" s="152"/>
      <c r="AR119" s="152"/>
    </row>
    <row r="120" spans="1:44" s="192" customFormat="1" x14ac:dyDescent="0.2">
      <c r="A120" s="6" t="s">
        <v>55</v>
      </c>
      <c r="B120" s="191"/>
      <c r="C120" s="95">
        <v>100.9</v>
      </c>
      <c r="D120" s="62">
        <f t="shared" si="48"/>
        <v>2346.4</v>
      </c>
      <c r="E120" s="35">
        <f t="shared" si="49"/>
        <v>228.8</v>
      </c>
      <c r="F120" s="38">
        <f t="shared" si="50"/>
        <v>2575.2000000000003</v>
      </c>
      <c r="G120" s="38">
        <f t="shared" si="51"/>
        <v>2575</v>
      </c>
      <c r="H120" s="38">
        <f t="shared" si="52"/>
        <v>2575</v>
      </c>
      <c r="I120" s="50">
        <f t="shared" ref="I120:I134" si="55">H120-F120</f>
        <v>-0.20000000000027285</v>
      </c>
      <c r="J120" s="42">
        <f t="shared" si="53"/>
        <v>2346.1999999999998</v>
      </c>
      <c r="K120" s="112">
        <f t="shared" si="54"/>
        <v>2575</v>
      </c>
      <c r="L120" s="261"/>
      <c r="M120" s="287"/>
      <c r="N120" s="209"/>
      <c r="O120" s="152"/>
      <c r="P120" s="152"/>
      <c r="Q120" s="152"/>
      <c r="R120" s="152"/>
      <c r="S120" s="152"/>
      <c r="T120" s="152"/>
      <c r="U120" s="152"/>
      <c r="V120" s="152"/>
      <c r="W120" s="152"/>
      <c r="X120" s="152"/>
      <c r="Y120" s="152"/>
      <c r="Z120" s="152"/>
      <c r="AA120" s="152"/>
      <c r="AB120" s="152"/>
      <c r="AC120" s="152"/>
      <c r="AD120" s="152"/>
      <c r="AE120" s="152"/>
      <c r="AF120" s="152"/>
      <c r="AG120" s="152"/>
      <c r="AH120" s="152"/>
      <c r="AI120" s="152"/>
      <c r="AJ120" s="152"/>
      <c r="AK120" s="152"/>
      <c r="AL120" s="152"/>
      <c r="AM120" s="152"/>
      <c r="AN120" s="152"/>
      <c r="AO120" s="152"/>
      <c r="AP120" s="152"/>
      <c r="AQ120" s="152"/>
      <c r="AR120" s="152"/>
    </row>
    <row r="121" spans="1:44" s="192" customFormat="1" x14ac:dyDescent="0.2">
      <c r="A121" s="6" t="s">
        <v>56</v>
      </c>
      <c r="B121" s="191"/>
      <c r="C121" s="95">
        <v>103.6</v>
      </c>
      <c r="D121" s="62">
        <f t="shared" si="48"/>
        <v>2349.1</v>
      </c>
      <c r="E121" s="35">
        <f t="shared" si="49"/>
        <v>228.8</v>
      </c>
      <c r="F121" s="38">
        <f t="shared" si="50"/>
        <v>2577.9</v>
      </c>
      <c r="G121" s="38">
        <f t="shared" si="51"/>
        <v>2578</v>
      </c>
      <c r="H121" s="38">
        <f t="shared" si="52"/>
        <v>2578</v>
      </c>
      <c r="I121" s="50">
        <f t="shared" si="55"/>
        <v>9.9999999999909051E-2</v>
      </c>
      <c r="J121" s="42">
        <f t="shared" si="53"/>
        <v>2349.1999999999998</v>
      </c>
      <c r="K121" s="112">
        <f t="shared" si="54"/>
        <v>2578</v>
      </c>
      <c r="L121" s="261"/>
      <c r="M121" s="287"/>
      <c r="N121" s="209"/>
      <c r="O121" s="152"/>
      <c r="P121" s="152"/>
      <c r="Q121" s="152"/>
      <c r="R121" s="152"/>
      <c r="S121" s="152"/>
      <c r="T121" s="152"/>
      <c r="U121" s="152"/>
      <c r="V121" s="152"/>
      <c r="W121" s="152"/>
      <c r="X121" s="152"/>
      <c r="Y121" s="152"/>
      <c r="Z121" s="152"/>
      <c r="AA121" s="152"/>
      <c r="AB121" s="152"/>
      <c r="AC121" s="152"/>
      <c r="AD121" s="152"/>
      <c r="AE121" s="152"/>
      <c r="AF121" s="152"/>
      <c r="AG121" s="152"/>
      <c r="AH121" s="152"/>
      <c r="AI121" s="152"/>
      <c r="AJ121" s="152"/>
      <c r="AK121" s="152"/>
      <c r="AL121" s="152"/>
      <c r="AM121" s="152"/>
      <c r="AN121" s="152"/>
      <c r="AO121" s="152"/>
      <c r="AP121" s="152"/>
      <c r="AQ121" s="152"/>
      <c r="AR121" s="152"/>
    </row>
    <row r="122" spans="1:44" s="192" customFormat="1" x14ac:dyDescent="0.2">
      <c r="A122" s="6" t="s">
        <v>57</v>
      </c>
      <c r="B122" s="191"/>
      <c r="C122" s="95">
        <v>117.2</v>
      </c>
      <c r="D122" s="62">
        <f t="shared" si="48"/>
        <v>2362.6999999999998</v>
      </c>
      <c r="E122" s="35">
        <f t="shared" si="49"/>
        <v>228.8</v>
      </c>
      <c r="F122" s="38">
        <f t="shared" si="50"/>
        <v>2591.5</v>
      </c>
      <c r="G122" s="38">
        <f t="shared" si="51"/>
        <v>2592</v>
      </c>
      <c r="H122" s="38">
        <f t="shared" si="52"/>
        <v>2592</v>
      </c>
      <c r="I122" s="50">
        <f t="shared" si="55"/>
        <v>0.5</v>
      </c>
      <c r="J122" s="42">
        <f t="shared" si="53"/>
        <v>2363.1999999999998</v>
      </c>
      <c r="K122" s="112">
        <f t="shared" si="54"/>
        <v>2592</v>
      </c>
      <c r="L122" s="261"/>
      <c r="M122" s="287"/>
      <c r="N122" s="209"/>
      <c r="O122" s="152"/>
      <c r="P122" s="152"/>
      <c r="Q122" s="152"/>
      <c r="R122" s="152"/>
      <c r="S122" s="152"/>
      <c r="T122" s="152"/>
      <c r="U122" s="152"/>
      <c r="V122" s="152"/>
      <c r="W122" s="152"/>
      <c r="X122" s="152"/>
      <c r="Y122" s="152"/>
      <c r="Z122" s="152"/>
      <c r="AA122" s="152"/>
      <c r="AB122" s="152"/>
      <c r="AC122" s="152"/>
      <c r="AD122" s="152"/>
      <c r="AE122" s="152"/>
      <c r="AF122" s="152"/>
      <c r="AG122" s="152"/>
      <c r="AH122" s="152"/>
      <c r="AI122" s="152"/>
      <c r="AJ122" s="152"/>
      <c r="AK122" s="152"/>
      <c r="AL122" s="152"/>
      <c r="AM122" s="152"/>
      <c r="AN122" s="152"/>
      <c r="AO122" s="152"/>
      <c r="AP122" s="152"/>
      <c r="AQ122" s="152"/>
      <c r="AR122" s="152"/>
    </row>
    <row r="123" spans="1:44" s="192" customFormat="1" x14ac:dyDescent="0.2">
      <c r="A123" s="6" t="s">
        <v>58</v>
      </c>
      <c r="B123" s="191"/>
      <c r="C123" s="95">
        <v>133.69999999999999</v>
      </c>
      <c r="D123" s="62">
        <f t="shared" si="48"/>
        <v>2379.1999999999998</v>
      </c>
      <c r="E123" s="35">
        <f t="shared" si="49"/>
        <v>228.8</v>
      </c>
      <c r="F123" s="38">
        <f t="shared" si="50"/>
        <v>2608</v>
      </c>
      <c r="G123" s="38">
        <f t="shared" si="51"/>
        <v>2608</v>
      </c>
      <c r="H123" s="38">
        <f t="shared" si="52"/>
        <v>2608</v>
      </c>
      <c r="I123" s="50">
        <f t="shared" si="55"/>
        <v>0</v>
      </c>
      <c r="J123" s="42">
        <f t="shared" si="53"/>
        <v>2379.1999999999998</v>
      </c>
      <c r="K123" s="112">
        <f t="shared" si="54"/>
        <v>2608</v>
      </c>
      <c r="L123" s="261"/>
      <c r="M123" s="287"/>
      <c r="N123" s="209"/>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52"/>
      <c r="AP123" s="152"/>
      <c r="AQ123" s="152"/>
      <c r="AR123" s="152"/>
    </row>
    <row r="124" spans="1:44" s="192" customFormat="1" x14ac:dyDescent="0.2">
      <c r="A124" s="6" t="s">
        <v>59</v>
      </c>
      <c r="B124" s="191"/>
      <c r="C124" s="95">
        <v>121.8</v>
      </c>
      <c r="D124" s="62">
        <f t="shared" si="48"/>
        <v>2367.3000000000002</v>
      </c>
      <c r="E124" s="35">
        <f t="shared" si="49"/>
        <v>228.8</v>
      </c>
      <c r="F124" s="38">
        <f t="shared" si="50"/>
        <v>2596.1000000000004</v>
      </c>
      <c r="G124" s="38">
        <f t="shared" si="51"/>
        <v>2596</v>
      </c>
      <c r="H124" s="38">
        <f t="shared" si="52"/>
        <v>2596</v>
      </c>
      <c r="I124" s="50">
        <f t="shared" si="55"/>
        <v>-0.1000000000003638</v>
      </c>
      <c r="J124" s="42">
        <f t="shared" si="53"/>
        <v>2367.1999999999998</v>
      </c>
      <c r="K124" s="112">
        <f t="shared" si="54"/>
        <v>2596</v>
      </c>
      <c r="L124" s="261"/>
      <c r="M124" s="287"/>
      <c r="N124" s="209"/>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152"/>
      <c r="AP124" s="152"/>
      <c r="AQ124" s="152"/>
      <c r="AR124" s="152"/>
    </row>
    <row r="125" spans="1:44" s="192" customFormat="1" x14ac:dyDescent="0.2">
      <c r="A125" s="6" t="s">
        <v>60</v>
      </c>
      <c r="B125" s="191"/>
      <c r="C125" s="95">
        <v>119.6</v>
      </c>
      <c r="D125" s="62">
        <f t="shared" si="48"/>
        <v>2365.1</v>
      </c>
      <c r="E125" s="35">
        <f t="shared" si="49"/>
        <v>228.8</v>
      </c>
      <c r="F125" s="38">
        <f t="shared" si="50"/>
        <v>2593.9</v>
      </c>
      <c r="G125" s="38">
        <f t="shared" si="51"/>
        <v>2594</v>
      </c>
      <c r="H125" s="38">
        <f t="shared" si="52"/>
        <v>2594</v>
      </c>
      <c r="I125" s="50">
        <f t="shared" si="55"/>
        <v>9.9999999999909051E-2</v>
      </c>
      <c r="J125" s="42">
        <f t="shared" si="53"/>
        <v>2365.1999999999998</v>
      </c>
      <c r="K125" s="112">
        <f t="shared" si="54"/>
        <v>2594</v>
      </c>
      <c r="L125" s="261"/>
      <c r="M125" s="287"/>
      <c r="N125" s="209"/>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152"/>
      <c r="AP125" s="152"/>
      <c r="AQ125" s="152"/>
      <c r="AR125" s="152"/>
    </row>
    <row r="126" spans="1:44" s="192" customFormat="1" x14ac:dyDescent="0.2">
      <c r="A126" s="6" t="s">
        <v>61</v>
      </c>
      <c r="B126" s="191"/>
      <c r="C126" s="95">
        <v>135.19999999999999</v>
      </c>
      <c r="D126" s="62">
        <f t="shared" si="48"/>
        <v>2380.6999999999998</v>
      </c>
      <c r="E126" s="35">
        <f t="shared" si="49"/>
        <v>228.8</v>
      </c>
      <c r="F126" s="38">
        <f t="shared" si="50"/>
        <v>2609.5</v>
      </c>
      <c r="G126" s="38">
        <f t="shared" si="51"/>
        <v>2610</v>
      </c>
      <c r="H126" s="38">
        <f t="shared" si="52"/>
        <v>2610</v>
      </c>
      <c r="I126" s="50">
        <f t="shared" si="55"/>
        <v>0.5</v>
      </c>
      <c r="J126" s="42">
        <f t="shared" si="53"/>
        <v>2381.1999999999998</v>
      </c>
      <c r="K126" s="112">
        <f t="shared" si="54"/>
        <v>2610</v>
      </c>
      <c r="L126" s="261"/>
      <c r="M126" s="287"/>
      <c r="N126" s="209"/>
      <c r="O126" s="152"/>
      <c r="P126" s="152"/>
      <c r="Q126" s="152"/>
      <c r="R126" s="152"/>
      <c r="S126" s="152"/>
      <c r="T126" s="152"/>
      <c r="U126" s="152"/>
      <c r="V126" s="152"/>
      <c r="W126" s="152"/>
      <c r="X126" s="152"/>
      <c r="Y126" s="152"/>
      <c r="Z126" s="152"/>
      <c r="AA126" s="152"/>
      <c r="AB126" s="152"/>
      <c r="AC126" s="152"/>
      <c r="AD126" s="152"/>
      <c r="AE126" s="152"/>
      <c r="AF126" s="152"/>
      <c r="AG126" s="152"/>
      <c r="AH126" s="152"/>
      <c r="AI126" s="152"/>
      <c r="AJ126" s="152"/>
      <c r="AK126" s="152"/>
      <c r="AL126" s="152"/>
      <c r="AM126" s="152"/>
      <c r="AN126" s="152"/>
      <c r="AO126" s="152"/>
      <c r="AP126" s="152"/>
      <c r="AQ126" s="152"/>
      <c r="AR126" s="152"/>
    </row>
    <row r="127" spans="1:44" s="192" customFormat="1" x14ac:dyDescent="0.2">
      <c r="A127" s="7" t="s">
        <v>71</v>
      </c>
      <c r="B127" s="191"/>
      <c r="C127" s="95">
        <v>53.3</v>
      </c>
      <c r="D127" s="62">
        <f t="shared" si="48"/>
        <v>2298.8000000000002</v>
      </c>
      <c r="E127" s="35">
        <f t="shared" si="49"/>
        <v>228.8</v>
      </c>
      <c r="F127" s="38">
        <f t="shared" si="50"/>
        <v>2527.6000000000004</v>
      </c>
      <c r="G127" s="38">
        <f t="shared" si="51"/>
        <v>2528</v>
      </c>
      <c r="H127" s="38">
        <f t="shared" si="52"/>
        <v>2528</v>
      </c>
      <c r="I127" s="50">
        <f t="shared" si="55"/>
        <v>0.3999999999996362</v>
      </c>
      <c r="J127" s="42">
        <f t="shared" si="53"/>
        <v>2299.1999999999998</v>
      </c>
      <c r="K127" s="112">
        <f t="shared" si="54"/>
        <v>2528</v>
      </c>
      <c r="L127" s="261"/>
      <c r="M127" s="287"/>
      <c r="N127" s="209"/>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row>
    <row r="128" spans="1:44" s="192" customFormat="1" x14ac:dyDescent="0.2">
      <c r="A128" s="7" t="s">
        <v>72</v>
      </c>
      <c r="B128" s="191"/>
      <c r="C128" s="95">
        <v>79.599999999999994</v>
      </c>
      <c r="D128" s="62">
        <f t="shared" si="48"/>
        <v>2325.1</v>
      </c>
      <c r="E128" s="35">
        <f t="shared" si="49"/>
        <v>228.8</v>
      </c>
      <c r="F128" s="38">
        <f t="shared" si="50"/>
        <v>2553.9</v>
      </c>
      <c r="G128" s="38">
        <f t="shared" si="51"/>
        <v>2554</v>
      </c>
      <c r="H128" s="38">
        <f t="shared" si="52"/>
        <v>2554</v>
      </c>
      <c r="I128" s="50">
        <f t="shared" si="55"/>
        <v>9.9999999999909051E-2</v>
      </c>
      <c r="J128" s="42">
        <f t="shared" si="53"/>
        <v>2325.1999999999998</v>
      </c>
      <c r="K128" s="112">
        <f t="shared" si="54"/>
        <v>2554</v>
      </c>
      <c r="L128" s="261"/>
      <c r="M128" s="287"/>
      <c r="N128" s="209"/>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2"/>
      <c r="AP128" s="152"/>
      <c r="AQ128" s="152"/>
      <c r="AR128" s="152"/>
    </row>
    <row r="129" spans="1:44" s="192" customFormat="1" x14ac:dyDescent="0.2">
      <c r="A129" s="7" t="s">
        <v>73</v>
      </c>
      <c r="B129" s="191"/>
      <c r="C129" s="95">
        <v>82.5</v>
      </c>
      <c r="D129" s="21">
        <f t="shared" ref="D129:D134" si="56">$B$84+C129</f>
        <v>2328</v>
      </c>
      <c r="E129" s="35">
        <f t="shared" si="49"/>
        <v>228.8</v>
      </c>
      <c r="F129" s="38">
        <f t="shared" si="50"/>
        <v>2556.8000000000002</v>
      </c>
      <c r="G129" s="38">
        <f t="shared" si="51"/>
        <v>2557</v>
      </c>
      <c r="H129" s="38">
        <f t="shared" si="52"/>
        <v>2557</v>
      </c>
      <c r="I129" s="50">
        <f t="shared" si="55"/>
        <v>0.1999999999998181</v>
      </c>
      <c r="J129" s="42">
        <f t="shared" si="53"/>
        <v>2328.1999999999998</v>
      </c>
      <c r="K129" s="112">
        <f t="shared" si="54"/>
        <v>2557</v>
      </c>
      <c r="L129" s="261"/>
      <c r="M129" s="287"/>
      <c r="N129" s="209"/>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2"/>
      <c r="AP129" s="152"/>
      <c r="AQ129" s="152"/>
      <c r="AR129" s="152"/>
    </row>
    <row r="130" spans="1:44" s="192" customFormat="1" x14ac:dyDescent="0.2">
      <c r="A130" s="7" t="s">
        <v>74</v>
      </c>
      <c r="B130" s="191"/>
      <c r="C130" s="95">
        <v>100.9</v>
      </c>
      <c r="D130" s="21">
        <f t="shared" si="56"/>
        <v>2346.4</v>
      </c>
      <c r="E130" s="35">
        <f t="shared" si="49"/>
        <v>228.8</v>
      </c>
      <c r="F130" s="38">
        <f t="shared" si="50"/>
        <v>2575.2000000000003</v>
      </c>
      <c r="G130" s="38">
        <f t="shared" si="51"/>
        <v>2575</v>
      </c>
      <c r="H130" s="38">
        <f t="shared" si="52"/>
        <v>2575</v>
      </c>
      <c r="I130" s="50">
        <f t="shared" si="55"/>
        <v>-0.20000000000027285</v>
      </c>
      <c r="J130" s="42">
        <f t="shared" si="53"/>
        <v>2346.1999999999998</v>
      </c>
      <c r="K130" s="112">
        <f t="shared" si="54"/>
        <v>2575</v>
      </c>
      <c r="L130" s="261"/>
      <c r="M130" s="287"/>
      <c r="N130" s="209"/>
      <c r="O130" s="152"/>
      <c r="P130" s="152"/>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152"/>
      <c r="AP130" s="152"/>
      <c r="AQ130" s="152"/>
      <c r="AR130" s="152"/>
    </row>
    <row r="131" spans="1:44" s="192" customFormat="1" x14ac:dyDescent="0.2">
      <c r="A131" s="7" t="s">
        <v>75</v>
      </c>
      <c r="B131" s="191"/>
      <c r="C131" s="95">
        <v>103.6</v>
      </c>
      <c r="D131" s="21">
        <f t="shared" si="56"/>
        <v>2349.1</v>
      </c>
      <c r="E131" s="35">
        <f t="shared" si="49"/>
        <v>228.8</v>
      </c>
      <c r="F131" s="38">
        <f t="shared" si="50"/>
        <v>2577.9</v>
      </c>
      <c r="G131" s="38">
        <f t="shared" si="51"/>
        <v>2578</v>
      </c>
      <c r="H131" s="38">
        <f t="shared" si="52"/>
        <v>2578</v>
      </c>
      <c r="I131" s="50">
        <f t="shared" si="55"/>
        <v>9.9999999999909051E-2</v>
      </c>
      <c r="J131" s="42">
        <f t="shared" si="53"/>
        <v>2349.1999999999998</v>
      </c>
      <c r="K131" s="112">
        <f t="shared" si="54"/>
        <v>2578</v>
      </c>
      <c r="L131" s="261"/>
      <c r="M131" s="287"/>
      <c r="N131" s="209"/>
      <c r="O131" s="152"/>
      <c r="P131" s="152"/>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2"/>
      <c r="AP131" s="152"/>
      <c r="AQ131" s="152"/>
      <c r="AR131" s="152"/>
    </row>
    <row r="132" spans="1:44" s="192" customFormat="1" x14ac:dyDescent="0.2">
      <c r="A132" s="7" t="s">
        <v>76</v>
      </c>
      <c r="B132" s="191"/>
      <c r="C132" s="95">
        <v>117.2</v>
      </c>
      <c r="D132" s="21">
        <f t="shared" si="56"/>
        <v>2362.6999999999998</v>
      </c>
      <c r="E132" s="35">
        <f t="shared" si="49"/>
        <v>228.8</v>
      </c>
      <c r="F132" s="38">
        <f t="shared" si="50"/>
        <v>2591.5</v>
      </c>
      <c r="G132" s="38">
        <f t="shared" si="51"/>
        <v>2592</v>
      </c>
      <c r="H132" s="38">
        <f t="shared" si="52"/>
        <v>2592</v>
      </c>
      <c r="I132" s="50">
        <f t="shared" si="55"/>
        <v>0.5</v>
      </c>
      <c r="J132" s="42">
        <f t="shared" si="53"/>
        <v>2363.1999999999998</v>
      </c>
      <c r="K132" s="112">
        <f t="shared" si="54"/>
        <v>2592</v>
      </c>
      <c r="L132" s="262"/>
      <c r="M132" s="287"/>
      <c r="N132" s="209"/>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row>
    <row r="133" spans="1:44" s="192" customFormat="1" x14ac:dyDescent="0.2">
      <c r="A133" s="7" t="s">
        <v>77</v>
      </c>
      <c r="B133" s="191"/>
      <c r="C133" s="95">
        <v>133.69999999999999</v>
      </c>
      <c r="D133" s="21">
        <f t="shared" si="56"/>
        <v>2379.1999999999998</v>
      </c>
      <c r="E133" s="35">
        <f t="shared" si="49"/>
        <v>228.8</v>
      </c>
      <c r="F133" s="38">
        <f t="shared" si="50"/>
        <v>2608</v>
      </c>
      <c r="G133" s="38">
        <f t="shared" si="51"/>
        <v>2608</v>
      </c>
      <c r="H133" s="38">
        <f t="shared" si="52"/>
        <v>2608</v>
      </c>
      <c r="I133" s="50">
        <f t="shared" si="55"/>
        <v>0</v>
      </c>
      <c r="J133" s="42">
        <f t="shared" si="53"/>
        <v>2379.1999999999998</v>
      </c>
      <c r="K133" s="112">
        <f t="shared" si="54"/>
        <v>2608</v>
      </c>
      <c r="L133" s="262"/>
      <c r="M133" s="287"/>
      <c r="N133" s="209"/>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2"/>
      <c r="AP133" s="152"/>
      <c r="AQ133" s="152"/>
      <c r="AR133" s="152"/>
    </row>
    <row r="134" spans="1:44" s="192" customFormat="1" x14ac:dyDescent="0.2">
      <c r="A134" s="7" t="s">
        <v>78</v>
      </c>
      <c r="B134" s="191"/>
      <c r="C134" s="95">
        <v>135.19999999999999</v>
      </c>
      <c r="D134" s="21">
        <f t="shared" si="56"/>
        <v>2380.6999999999998</v>
      </c>
      <c r="E134" s="35">
        <f t="shared" si="49"/>
        <v>228.8</v>
      </c>
      <c r="F134" s="38">
        <f t="shared" si="50"/>
        <v>2609.5</v>
      </c>
      <c r="G134" s="38">
        <f t="shared" si="51"/>
        <v>2610</v>
      </c>
      <c r="H134" s="38">
        <f t="shared" si="52"/>
        <v>2610</v>
      </c>
      <c r="I134" s="50">
        <f t="shared" si="55"/>
        <v>0.5</v>
      </c>
      <c r="J134" s="42">
        <f t="shared" si="53"/>
        <v>2381.1999999999998</v>
      </c>
      <c r="K134" s="112">
        <f t="shared" si="54"/>
        <v>2610</v>
      </c>
      <c r="L134" s="261"/>
      <c r="M134" s="287"/>
      <c r="N134" s="209"/>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row>
    <row r="135" spans="1:44" s="192" customFormat="1" x14ac:dyDescent="0.2">
      <c r="A135" s="10"/>
      <c r="B135" s="199"/>
      <c r="C135" s="96"/>
      <c r="D135" s="32"/>
      <c r="E135" s="64"/>
      <c r="F135" s="41"/>
      <c r="G135" s="41"/>
      <c r="H135" s="41"/>
      <c r="I135" s="52"/>
      <c r="J135" s="44"/>
      <c r="K135" s="115"/>
      <c r="L135" s="261"/>
      <c r="M135" s="287"/>
      <c r="N135" s="209"/>
      <c r="O135" s="15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152"/>
      <c r="AP135" s="152"/>
      <c r="AQ135" s="152"/>
      <c r="AR135" s="152"/>
    </row>
    <row r="136" spans="1:44" s="192" customFormat="1" x14ac:dyDescent="0.2">
      <c r="A136" s="193"/>
      <c r="B136" s="191"/>
      <c r="C136" s="95"/>
      <c r="D136" s="21"/>
      <c r="E136" s="60"/>
      <c r="F136" s="38"/>
      <c r="G136" s="38"/>
      <c r="H136" s="38"/>
      <c r="I136" s="190"/>
      <c r="J136" s="190"/>
      <c r="K136" s="113"/>
      <c r="L136" s="261"/>
      <c r="M136" s="287"/>
      <c r="N136" s="209"/>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2"/>
      <c r="AP136" s="152"/>
      <c r="AQ136" s="152"/>
      <c r="AR136" s="152"/>
    </row>
    <row r="137" spans="1:44" s="192" customFormat="1" x14ac:dyDescent="0.2">
      <c r="A137" s="6" t="s">
        <v>62</v>
      </c>
      <c r="B137" s="21">
        <f>B84</f>
        <v>2245.5</v>
      </c>
      <c r="C137" s="95">
        <v>62.7</v>
      </c>
      <c r="D137" s="21">
        <f t="shared" ref="D137:D143" si="57">$B$84+C137</f>
        <v>2308.1999999999998</v>
      </c>
      <c r="E137" s="35">
        <f t="shared" ref="E137:E143" si="58">$E$11</f>
        <v>228.8</v>
      </c>
      <c r="F137" s="38">
        <f t="shared" ref="F137:F143" si="59">D137+E137</f>
        <v>2537</v>
      </c>
      <c r="G137" s="38">
        <f t="shared" ref="G137:G143" si="60">ROUND(((F137*10)+0.4)/10,0)</f>
        <v>2537</v>
      </c>
      <c r="H137" s="38">
        <f t="shared" ref="H137:H143" si="61">IF(FLOOR(G137,1)&lt;1000,FLOOR(G137,1),FLOOR((G137),1))</f>
        <v>2537</v>
      </c>
      <c r="I137" s="51">
        <f t="shared" si="37"/>
        <v>0</v>
      </c>
      <c r="J137" s="42">
        <f t="shared" ref="J137:J143" si="62">I137+D137</f>
        <v>2308.1999999999998</v>
      </c>
      <c r="K137" s="113">
        <f t="shared" ref="K137:K143" si="63">H137</f>
        <v>2537</v>
      </c>
      <c r="L137" s="261"/>
      <c r="M137" s="287"/>
      <c r="N137" s="209"/>
      <c r="O137" s="15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152"/>
      <c r="AO137" s="152"/>
      <c r="AP137" s="152"/>
      <c r="AQ137" s="152"/>
      <c r="AR137" s="152"/>
    </row>
    <row r="138" spans="1:44" s="192" customFormat="1" x14ac:dyDescent="0.2">
      <c r="A138" s="6" t="s">
        <v>63</v>
      </c>
      <c r="B138" s="191"/>
      <c r="C138" s="95">
        <v>80.599999999999994</v>
      </c>
      <c r="D138" s="21">
        <f t="shared" si="57"/>
        <v>2326.1</v>
      </c>
      <c r="E138" s="35">
        <f t="shared" si="58"/>
        <v>228.8</v>
      </c>
      <c r="F138" s="38">
        <f t="shared" si="59"/>
        <v>2554.9</v>
      </c>
      <c r="G138" s="38">
        <f t="shared" si="60"/>
        <v>2555</v>
      </c>
      <c r="H138" s="38">
        <f t="shared" si="61"/>
        <v>2555</v>
      </c>
      <c r="I138" s="51">
        <f t="shared" si="37"/>
        <v>9.9999999999909051E-2</v>
      </c>
      <c r="J138" s="42">
        <f t="shared" si="62"/>
        <v>2326.1999999999998</v>
      </c>
      <c r="K138" s="113">
        <f t="shared" si="63"/>
        <v>2555</v>
      </c>
      <c r="L138" s="261"/>
      <c r="M138" s="287"/>
      <c r="N138" s="209"/>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152"/>
      <c r="AO138" s="152"/>
      <c r="AP138" s="152"/>
      <c r="AQ138" s="152"/>
      <c r="AR138" s="152"/>
    </row>
    <row r="139" spans="1:44" s="192" customFormat="1" x14ac:dyDescent="0.2">
      <c r="A139" s="6" t="s">
        <v>64</v>
      </c>
      <c r="B139" s="191"/>
      <c r="C139" s="95">
        <v>93.8</v>
      </c>
      <c r="D139" s="21">
        <f t="shared" si="57"/>
        <v>2339.3000000000002</v>
      </c>
      <c r="E139" s="35">
        <f t="shared" si="58"/>
        <v>228.8</v>
      </c>
      <c r="F139" s="38">
        <f t="shared" si="59"/>
        <v>2568.1000000000004</v>
      </c>
      <c r="G139" s="38">
        <f t="shared" si="60"/>
        <v>2568</v>
      </c>
      <c r="H139" s="38">
        <f t="shared" si="61"/>
        <v>2568</v>
      </c>
      <c r="I139" s="51">
        <f t="shared" si="37"/>
        <v>-0.1000000000003638</v>
      </c>
      <c r="J139" s="42">
        <f t="shared" si="62"/>
        <v>2339.1999999999998</v>
      </c>
      <c r="K139" s="113">
        <f t="shared" si="63"/>
        <v>2568</v>
      </c>
      <c r="L139" s="261"/>
      <c r="M139" s="287"/>
      <c r="N139" s="209"/>
      <c r="O139" s="152"/>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152"/>
      <c r="AP139" s="152"/>
      <c r="AQ139" s="152"/>
      <c r="AR139" s="152"/>
    </row>
    <row r="140" spans="1:44" s="192" customFormat="1" x14ac:dyDescent="0.2">
      <c r="A140" s="6" t="s">
        <v>65</v>
      </c>
      <c r="B140" s="191"/>
      <c r="C140" s="95">
        <v>92</v>
      </c>
      <c r="D140" s="21">
        <f t="shared" si="57"/>
        <v>2337.5</v>
      </c>
      <c r="E140" s="35">
        <f t="shared" si="58"/>
        <v>228.8</v>
      </c>
      <c r="F140" s="38">
        <f t="shared" si="59"/>
        <v>2566.3000000000002</v>
      </c>
      <c r="G140" s="38">
        <f t="shared" si="60"/>
        <v>2566</v>
      </c>
      <c r="H140" s="38">
        <f t="shared" si="61"/>
        <v>2566</v>
      </c>
      <c r="I140" s="51">
        <f t="shared" si="37"/>
        <v>-0.3000000000001819</v>
      </c>
      <c r="J140" s="42">
        <f t="shared" si="62"/>
        <v>2337.1999999999998</v>
      </c>
      <c r="K140" s="113">
        <f t="shared" si="63"/>
        <v>2566</v>
      </c>
      <c r="L140" s="261"/>
      <c r="M140" s="287"/>
      <c r="N140" s="209"/>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152"/>
      <c r="AO140" s="152"/>
      <c r="AP140" s="152"/>
      <c r="AQ140" s="152"/>
      <c r="AR140" s="152"/>
    </row>
    <row r="141" spans="1:44" s="192" customFormat="1" x14ac:dyDescent="0.2">
      <c r="A141" s="6" t="s">
        <v>66</v>
      </c>
      <c r="B141" s="191"/>
      <c r="C141" s="95">
        <v>97.7</v>
      </c>
      <c r="D141" s="21">
        <f t="shared" si="57"/>
        <v>2343.1999999999998</v>
      </c>
      <c r="E141" s="35">
        <f t="shared" si="58"/>
        <v>228.8</v>
      </c>
      <c r="F141" s="38">
        <f t="shared" si="59"/>
        <v>2572</v>
      </c>
      <c r="G141" s="38">
        <f t="shared" si="60"/>
        <v>2572</v>
      </c>
      <c r="H141" s="38">
        <f t="shared" si="61"/>
        <v>2572</v>
      </c>
      <c r="I141" s="51">
        <f t="shared" si="37"/>
        <v>0</v>
      </c>
      <c r="J141" s="42">
        <f t="shared" si="62"/>
        <v>2343.1999999999998</v>
      </c>
      <c r="K141" s="113">
        <f t="shared" si="63"/>
        <v>2572</v>
      </c>
      <c r="L141" s="212"/>
      <c r="M141" s="287"/>
      <c r="N141" s="209"/>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2"/>
      <c r="AP141" s="152"/>
      <c r="AQ141" s="152"/>
      <c r="AR141" s="152"/>
    </row>
    <row r="142" spans="1:44" s="192" customFormat="1" x14ac:dyDescent="0.2">
      <c r="A142" s="6" t="s">
        <v>67</v>
      </c>
      <c r="B142" s="191"/>
      <c r="C142" s="95">
        <v>97.4</v>
      </c>
      <c r="D142" s="21">
        <f t="shared" si="57"/>
        <v>2342.9</v>
      </c>
      <c r="E142" s="35">
        <f t="shared" si="58"/>
        <v>228.8</v>
      </c>
      <c r="F142" s="38">
        <f t="shared" si="59"/>
        <v>2571.7000000000003</v>
      </c>
      <c r="G142" s="38">
        <f t="shared" si="60"/>
        <v>2572</v>
      </c>
      <c r="H142" s="38">
        <f t="shared" si="61"/>
        <v>2572</v>
      </c>
      <c r="I142" s="51">
        <f t="shared" si="37"/>
        <v>0.29999999999972715</v>
      </c>
      <c r="J142" s="42">
        <f t="shared" si="62"/>
        <v>2343.1999999999998</v>
      </c>
      <c r="K142" s="113">
        <f t="shared" si="63"/>
        <v>2572</v>
      </c>
      <c r="L142" s="203"/>
      <c r="M142" s="287"/>
      <c r="N142" s="209"/>
      <c r="O142" s="152"/>
      <c r="P142" s="152"/>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152"/>
      <c r="AP142" s="152"/>
      <c r="AQ142" s="152"/>
      <c r="AR142" s="152"/>
    </row>
    <row r="143" spans="1:44" s="192" customFormat="1" x14ac:dyDescent="0.2">
      <c r="A143" s="6" t="s">
        <v>68</v>
      </c>
      <c r="B143" s="191"/>
      <c r="C143" s="95">
        <v>109.6</v>
      </c>
      <c r="D143" s="21">
        <f t="shared" si="57"/>
        <v>2355.1</v>
      </c>
      <c r="E143" s="35">
        <f t="shared" si="58"/>
        <v>228.8</v>
      </c>
      <c r="F143" s="38">
        <f t="shared" si="59"/>
        <v>2583.9</v>
      </c>
      <c r="G143" s="38">
        <f t="shared" si="60"/>
        <v>2584</v>
      </c>
      <c r="H143" s="38">
        <f t="shared" si="61"/>
        <v>2584</v>
      </c>
      <c r="I143" s="51">
        <f t="shared" si="37"/>
        <v>9.9999999999909051E-2</v>
      </c>
      <c r="J143" s="42">
        <f t="shared" si="62"/>
        <v>2355.1999999999998</v>
      </c>
      <c r="K143" s="113">
        <f t="shared" si="63"/>
        <v>2584</v>
      </c>
      <c r="L143" s="182"/>
      <c r="M143" s="287"/>
      <c r="N143" s="209"/>
      <c r="O143" s="152"/>
      <c r="P143" s="152"/>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2"/>
      <c r="AL143" s="152"/>
      <c r="AM143" s="152"/>
      <c r="AN143" s="152"/>
      <c r="AO143" s="152"/>
      <c r="AP143" s="152"/>
      <c r="AQ143" s="152"/>
      <c r="AR143" s="152"/>
    </row>
    <row r="144" spans="1:44" s="192" customFormat="1" ht="13.5" thickBot="1" x14ac:dyDescent="0.25">
      <c r="A144" s="201"/>
      <c r="B144" s="202"/>
      <c r="C144" s="202"/>
      <c r="D144" s="202"/>
      <c r="E144" s="202"/>
      <c r="F144" s="37"/>
      <c r="G144" s="37"/>
      <c r="H144" s="37"/>
      <c r="I144" s="211"/>
      <c r="J144" s="211"/>
      <c r="K144" s="117"/>
      <c r="L144" s="182"/>
      <c r="M144" s="287"/>
      <c r="N144" s="209"/>
      <c r="O144" s="152"/>
      <c r="P144" s="152"/>
      <c r="Q144" s="152"/>
      <c r="R144" s="152"/>
      <c r="S144" s="152"/>
      <c r="T144" s="152"/>
      <c r="U144" s="152"/>
      <c r="V144" s="152"/>
      <c r="W144" s="152"/>
      <c r="X144" s="152"/>
      <c r="Y144" s="152"/>
      <c r="Z144" s="152"/>
      <c r="AA144" s="152"/>
      <c r="AB144" s="152"/>
      <c r="AC144" s="152"/>
      <c r="AD144" s="152"/>
      <c r="AE144" s="152"/>
      <c r="AF144" s="152"/>
      <c r="AG144" s="152"/>
      <c r="AH144" s="152"/>
      <c r="AI144" s="152"/>
      <c r="AJ144" s="152"/>
      <c r="AK144" s="152"/>
      <c r="AL144" s="152"/>
      <c r="AM144" s="152"/>
      <c r="AN144" s="152"/>
      <c r="AO144" s="152"/>
      <c r="AP144" s="152"/>
      <c r="AQ144" s="152"/>
      <c r="AR144" s="152"/>
    </row>
    <row r="145" spans="1:44" s="192" customFormat="1" ht="13.5" thickBot="1" x14ac:dyDescent="0.25">
      <c r="A145" s="191"/>
      <c r="B145" s="191"/>
      <c r="C145" s="191"/>
      <c r="D145" s="191"/>
      <c r="E145" s="191"/>
      <c r="F145" s="38"/>
      <c r="G145" s="38"/>
      <c r="H145" s="38"/>
      <c r="I145" s="191"/>
      <c r="J145" s="191"/>
      <c r="K145" s="56"/>
      <c r="L145" s="182"/>
      <c r="M145" s="287"/>
      <c r="N145" s="308"/>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2"/>
      <c r="AP145" s="152"/>
      <c r="AQ145" s="152"/>
      <c r="AR145" s="152"/>
    </row>
    <row r="146" spans="1:44" s="192" customFormat="1" x14ac:dyDescent="0.2">
      <c r="A146" s="213"/>
      <c r="B146" s="151"/>
      <c r="C146" s="151"/>
      <c r="D146" s="151"/>
      <c r="E146" s="151"/>
      <c r="F146" s="151"/>
      <c r="G146" s="151"/>
      <c r="H146" s="204"/>
      <c r="I146" s="204"/>
      <c r="J146" s="204"/>
      <c r="K146" s="214"/>
      <c r="L146" s="182"/>
      <c r="M146" s="287"/>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row>
    <row r="147" spans="1:44" s="218" customFormat="1" x14ac:dyDescent="0.2">
      <c r="A147" s="6"/>
      <c r="B147" s="185"/>
      <c r="C147" s="216"/>
      <c r="D147" s="391" t="str">
        <f>D2</f>
        <v>PETROL PUMP PRICES BY ZONE IN THE REPUBLIC OF SOUTH AFRICA</v>
      </c>
      <c r="E147" s="391"/>
      <c r="F147" s="391"/>
      <c r="G147" s="391"/>
      <c r="H147" s="391"/>
      <c r="I147" s="391"/>
      <c r="J147" s="165"/>
      <c r="K147" s="184"/>
      <c r="L147" s="182"/>
      <c r="M147" s="287"/>
      <c r="N147" s="217"/>
      <c r="O147" s="217"/>
      <c r="P147" s="217"/>
      <c r="Q147" s="217"/>
      <c r="R147" s="217"/>
      <c r="S147" s="217"/>
      <c r="T147" s="217"/>
      <c r="U147" s="217"/>
      <c r="V147" s="217"/>
      <c r="W147" s="217"/>
      <c r="X147" s="217"/>
      <c r="Y147" s="217"/>
      <c r="Z147" s="217"/>
      <c r="AA147" s="217"/>
      <c r="AB147" s="217"/>
      <c r="AC147" s="217"/>
      <c r="AD147" s="217"/>
      <c r="AE147" s="217"/>
      <c r="AF147" s="217"/>
      <c r="AG147" s="217"/>
      <c r="AH147" s="217"/>
      <c r="AI147" s="217"/>
      <c r="AJ147" s="217"/>
      <c r="AK147" s="217"/>
      <c r="AL147" s="217"/>
      <c r="AM147" s="217"/>
      <c r="AN147" s="217"/>
      <c r="AO147" s="217"/>
      <c r="AP147" s="217"/>
      <c r="AQ147" s="217"/>
      <c r="AR147" s="217"/>
    </row>
    <row r="148" spans="1:44" s="192" customFormat="1" x14ac:dyDescent="0.2">
      <c r="A148" s="193"/>
      <c r="B148" s="185"/>
      <c r="C148" s="185"/>
      <c r="D148" s="185"/>
      <c r="E148" s="11"/>
      <c r="F148" s="185"/>
      <c r="G148" s="185"/>
      <c r="H148" s="185"/>
      <c r="I148" s="191"/>
      <c r="J148" s="185"/>
      <c r="K148" s="215"/>
      <c r="L148" s="182"/>
      <c r="M148" s="287"/>
      <c r="N148" s="152"/>
      <c r="O148" s="152"/>
      <c r="P148" s="152"/>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2"/>
      <c r="AL148" s="152"/>
      <c r="AM148" s="152"/>
      <c r="AN148" s="152"/>
      <c r="AO148" s="152"/>
      <c r="AP148" s="152"/>
      <c r="AQ148" s="152"/>
      <c r="AR148" s="152"/>
    </row>
    <row r="149" spans="1:44" s="192" customFormat="1" ht="12" customHeight="1" x14ac:dyDescent="0.2">
      <c r="A149" s="193"/>
      <c r="B149" s="185"/>
      <c r="C149" s="185"/>
      <c r="D149" s="389" t="s">
        <v>95</v>
      </c>
      <c r="E149" s="390"/>
      <c r="F149" s="390"/>
      <c r="G149" s="186"/>
      <c r="H149" s="391" t="str">
        <f>H4</f>
        <v>EFFECTIVE 03 AUGUST 2022</v>
      </c>
      <c r="I149" s="388"/>
      <c r="J149" s="388"/>
      <c r="K149" s="215"/>
      <c r="L149" s="182"/>
      <c r="M149" s="287"/>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152"/>
      <c r="AP149" s="152"/>
      <c r="AQ149" s="152"/>
      <c r="AR149" s="152"/>
    </row>
    <row r="150" spans="1:44" s="192" customFormat="1" ht="12" customHeight="1" x14ac:dyDescent="0.2">
      <c r="A150" s="207"/>
      <c r="B150" s="199"/>
      <c r="C150" s="200"/>
      <c r="D150" s="200"/>
      <c r="E150" s="199"/>
      <c r="F150" s="200"/>
      <c r="G150" s="200"/>
      <c r="H150" s="200"/>
      <c r="I150" s="200"/>
      <c r="J150" s="54" t="s">
        <v>1</v>
      </c>
      <c r="K150" s="219"/>
      <c r="L150" s="182"/>
      <c r="M150" s="287"/>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2"/>
      <c r="AP150" s="152"/>
      <c r="AQ150" s="152"/>
      <c r="AR150" s="152"/>
    </row>
    <row r="151" spans="1:44" s="192" customFormat="1" x14ac:dyDescent="0.2">
      <c r="A151" s="16"/>
      <c r="B151" s="185"/>
      <c r="C151" s="185"/>
      <c r="D151" s="185"/>
      <c r="E151" s="185"/>
      <c r="F151" s="185"/>
      <c r="G151" s="185"/>
      <c r="H151" s="185"/>
      <c r="I151" s="185"/>
      <c r="J151" s="191"/>
      <c r="K151" s="215"/>
      <c r="L151" s="182"/>
      <c r="M151" s="287"/>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2"/>
      <c r="AP151" s="152"/>
      <c r="AQ151" s="152"/>
      <c r="AR151" s="152"/>
    </row>
    <row r="152" spans="1:44" s="192" customFormat="1" x14ac:dyDescent="0.2">
      <c r="A152" s="6" t="s">
        <v>2</v>
      </c>
      <c r="B152" s="11" t="s">
        <v>3</v>
      </c>
      <c r="C152" s="11" t="s">
        <v>4</v>
      </c>
      <c r="D152" s="11" t="s">
        <v>5</v>
      </c>
      <c r="E152" s="11"/>
      <c r="F152" s="31" t="s">
        <v>7</v>
      </c>
      <c r="G152" s="31"/>
      <c r="H152" s="31"/>
      <c r="I152" s="191"/>
      <c r="J152" s="11" t="s">
        <v>15</v>
      </c>
      <c r="K152" s="110" t="s">
        <v>9</v>
      </c>
      <c r="L152" s="182"/>
      <c r="M152" s="287"/>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152"/>
      <c r="AL152" s="152"/>
      <c r="AM152" s="152"/>
      <c r="AN152" s="152"/>
      <c r="AO152" s="152"/>
      <c r="AP152" s="152"/>
      <c r="AQ152" s="152"/>
      <c r="AR152" s="152"/>
    </row>
    <row r="153" spans="1:44" s="192" customFormat="1" x14ac:dyDescent="0.2">
      <c r="A153" s="6" t="s">
        <v>10</v>
      </c>
      <c r="B153" s="11" t="s">
        <v>11</v>
      </c>
      <c r="C153" s="11" t="s">
        <v>12</v>
      </c>
      <c r="D153" s="11" t="s">
        <v>13</v>
      </c>
      <c r="E153" s="11"/>
      <c r="F153" s="191"/>
      <c r="G153" s="191"/>
      <c r="H153" s="191"/>
      <c r="I153" s="11" t="s">
        <v>20</v>
      </c>
      <c r="J153" s="11" t="s">
        <v>21</v>
      </c>
      <c r="K153" s="110" t="s">
        <v>16</v>
      </c>
      <c r="L153" s="231"/>
      <c r="M153" s="287"/>
      <c r="N153" s="152"/>
      <c r="O153" s="152"/>
      <c r="P153" s="152"/>
      <c r="Q153" s="152"/>
      <c r="R153" s="152"/>
      <c r="S153" s="152"/>
      <c r="T153" s="152"/>
      <c r="U153" s="152"/>
      <c r="V153" s="152"/>
      <c r="W153" s="152"/>
      <c r="X153" s="152"/>
      <c r="Y153" s="152"/>
      <c r="Z153" s="152"/>
      <c r="AA153" s="152"/>
      <c r="AB153" s="152"/>
      <c r="AC153" s="152"/>
      <c r="AD153" s="152"/>
      <c r="AE153" s="152"/>
      <c r="AF153" s="152"/>
      <c r="AG153" s="152"/>
      <c r="AH153" s="152"/>
      <c r="AI153" s="152"/>
      <c r="AJ153" s="152"/>
      <c r="AK153" s="152"/>
      <c r="AL153" s="152"/>
      <c r="AM153" s="152"/>
      <c r="AN153" s="152"/>
      <c r="AO153" s="152"/>
      <c r="AP153" s="152"/>
      <c r="AQ153" s="152"/>
      <c r="AR153" s="152"/>
    </row>
    <row r="154" spans="1:44" s="192" customFormat="1" x14ac:dyDescent="0.2">
      <c r="A154" s="193"/>
      <c r="B154" s="11" t="s">
        <v>17</v>
      </c>
      <c r="C154" s="191"/>
      <c r="D154" s="11" t="s">
        <v>17</v>
      </c>
      <c r="E154" s="191"/>
      <c r="F154" s="11" t="s">
        <v>18</v>
      </c>
      <c r="G154" s="11" t="s">
        <v>19</v>
      </c>
      <c r="H154" s="11" t="s">
        <v>19</v>
      </c>
      <c r="I154" s="11" t="s">
        <v>24</v>
      </c>
      <c r="J154" s="11" t="s">
        <v>24</v>
      </c>
      <c r="K154" s="110" t="s">
        <v>22</v>
      </c>
      <c r="L154" s="261"/>
      <c r="M154" s="287"/>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2"/>
      <c r="AL154" s="152"/>
      <c r="AM154" s="152"/>
      <c r="AN154" s="152"/>
      <c r="AO154" s="152"/>
      <c r="AP154" s="152"/>
      <c r="AQ154" s="152"/>
      <c r="AR154" s="152"/>
    </row>
    <row r="155" spans="1:44" s="192" customFormat="1" x14ac:dyDescent="0.2">
      <c r="A155" s="220"/>
      <c r="B155" s="221"/>
      <c r="C155" s="221"/>
      <c r="D155" s="221"/>
      <c r="E155" s="221"/>
      <c r="F155" s="221"/>
      <c r="G155" s="221"/>
      <c r="H155" s="221"/>
      <c r="I155" s="49"/>
      <c r="J155" s="221"/>
      <c r="K155" s="222"/>
      <c r="L155" s="261"/>
      <c r="M155" s="287"/>
      <c r="N155" s="152"/>
      <c r="O155" s="152"/>
      <c r="P155" s="152"/>
      <c r="Q155" s="152"/>
      <c r="R155" s="152"/>
      <c r="S155" s="152"/>
      <c r="T155" s="152"/>
      <c r="U155" s="152"/>
      <c r="V155" s="152"/>
      <c r="W155" s="152"/>
      <c r="X155" s="152"/>
      <c r="Y155" s="152"/>
      <c r="Z155" s="152"/>
      <c r="AA155" s="152"/>
      <c r="AB155" s="152"/>
      <c r="AC155" s="152"/>
      <c r="AD155" s="152"/>
      <c r="AE155" s="152"/>
      <c r="AF155" s="152"/>
      <c r="AG155" s="152"/>
      <c r="AH155" s="152"/>
      <c r="AI155" s="152"/>
      <c r="AJ155" s="152"/>
      <c r="AK155" s="152"/>
      <c r="AL155" s="152"/>
      <c r="AM155" s="152"/>
      <c r="AN155" s="152"/>
      <c r="AO155" s="152"/>
      <c r="AP155" s="152"/>
      <c r="AQ155" s="152"/>
      <c r="AR155" s="152"/>
    </row>
    <row r="156" spans="1:44" s="192" customFormat="1" x14ac:dyDescent="0.2">
      <c r="A156" s="5" t="s">
        <v>25</v>
      </c>
      <c r="B156" s="137">
        <f>2377.5-132</f>
        <v>2245.5</v>
      </c>
      <c r="C156" s="94">
        <v>2.7</v>
      </c>
      <c r="D156" s="20">
        <f t="shared" ref="D156:D172" si="64">$B$156+C156</f>
        <v>2248.1999999999998</v>
      </c>
      <c r="E156" s="39">
        <f t="shared" ref="E156:E172" si="65">$E$11</f>
        <v>228.8</v>
      </c>
      <c r="F156" s="39">
        <f t="shared" ref="F156:F172" si="66">D156+E156</f>
        <v>2477</v>
      </c>
      <c r="G156" s="39">
        <f t="shared" ref="G156:G172" si="67">ROUND(((F156*10)+0.4)/10,0)</f>
        <v>2477</v>
      </c>
      <c r="H156" s="39">
        <f>IF(FLOOR(G156,1)&lt;1000,FLOOR(G156,1),FLOOR((G156),1))</f>
        <v>2477</v>
      </c>
      <c r="I156" s="294">
        <f t="shared" ref="I156:I215" si="68">H156-F156</f>
        <v>0</v>
      </c>
      <c r="J156" s="39">
        <f t="shared" ref="J156:J172" si="69">I156+D156</f>
        <v>2248.1999999999998</v>
      </c>
      <c r="K156" s="111">
        <f t="shared" ref="K156:K172" si="70">H156</f>
        <v>2477</v>
      </c>
      <c r="L156" s="287"/>
      <c r="M156" s="287"/>
      <c r="N156" s="209"/>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152"/>
      <c r="AL156" s="152"/>
      <c r="AM156" s="152"/>
      <c r="AN156" s="152"/>
      <c r="AO156" s="152"/>
      <c r="AP156" s="152"/>
      <c r="AQ156" s="152"/>
      <c r="AR156" s="152"/>
    </row>
    <row r="157" spans="1:44" s="192" customFormat="1" x14ac:dyDescent="0.2">
      <c r="A157" s="6" t="s">
        <v>26</v>
      </c>
      <c r="B157" s="191"/>
      <c r="C157" s="95">
        <v>7.2</v>
      </c>
      <c r="D157" s="21">
        <f t="shared" si="64"/>
        <v>2252.6999999999998</v>
      </c>
      <c r="E157" s="35">
        <f t="shared" si="65"/>
        <v>228.8</v>
      </c>
      <c r="F157" s="38">
        <f t="shared" si="66"/>
        <v>2481.5</v>
      </c>
      <c r="G157" s="38">
        <f t="shared" si="67"/>
        <v>2482</v>
      </c>
      <c r="H157" s="38">
        <f>IF(FLOOR(G157,1)&lt;1000,FLOOR(G157,1),FLOOR((G157),1))</f>
        <v>2482</v>
      </c>
      <c r="I157" s="50">
        <f t="shared" si="68"/>
        <v>0.5</v>
      </c>
      <c r="J157" s="38">
        <f t="shared" si="69"/>
        <v>2253.1999999999998</v>
      </c>
      <c r="K157" s="112">
        <f t="shared" si="70"/>
        <v>2482</v>
      </c>
      <c r="L157" s="287"/>
      <c r="M157" s="287"/>
      <c r="N157" s="209"/>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2"/>
      <c r="AP157" s="152"/>
      <c r="AQ157" s="152"/>
      <c r="AR157" s="152"/>
    </row>
    <row r="158" spans="1:44" s="192" customFormat="1" x14ac:dyDescent="0.2">
      <c r="A158" s="6" t="s">
        <v>27</v>
      </c>
      <c r="B158" s="191"/>
      <c r="C158" s="95">
        <v>11.1</v>
      </c>
      <c r="D158" s="21">
        <f t="shared" si="64"/>
        <v>2256.6</v>
      </c>
      <c r="E158" s="35">
        <f t="shared" si="65"/>
        <v>228.8</v>
      </c>
      <c r="F158" s="38">
        <f t="shared" si="66"/>
        <v>2485.4</v>
      </c>
      <c r="G158" s="38">
        <f t="shared" si="67"/>
        <v>2485</v>
      </c>
      <c r="H158" s="38">
        <f t="shared" ref="H158:H172" si="71">IF(FLOOR(G158,1)&lt;1000,FLOOR(G158,1),FLOOR((G158),1))</f>
        <v>2485</v>
      </c>
      <c r="I158" s="50">
        <f t="shared" si="68"/>
        <v>-0.40000000000009095</v>
      </c>
      <c r="J158" s="38">
        <f t="shared" si="69"/>
        <v>2256.1999999999998</v>
      </c>
      <c r="K158" s="112">
        <f t="shared" si="70"/>
        <v>2485</v>
      </c>
      <c r="L158" s="287"/>
      <c r="M158" s="287"/>
      <c r="N158" s="209"/>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row>
    <row r="159" spans="1:44" s="192" customFormat="1" x14ac:dyDescent="0.2">
      <c r="A159" s="6" t="s">
        <v>28</v>
      </c>
      <c r="B159" s="191"/>
      <c r="C159" s="95">
        <v>16.399999999999999</v>
      </c>
      <c r="D159" s="21">
        <f t="shared" si="64"/>
        <v>2261.9</v>
      </c>
      <c r="E159" s="35">
        <f t="shared" si="65"/>
        <v>228.8</v>
      </c>
      <c r="F159" s="38">
        <f t="shared" si="66"/>
        <v>2490.7000000000003</v>
      </c>
      <c r="G159" s="38">
        <f t="shared" si="67"/>
        <v>2491</v>
      </c>
      <c r="H159" s="38">
        <f t="shared" si="71"/>
        <v>2491</v>
      </c>
      <c r="I159" s="51">
        <f t="shared" si="68"/>
        <v>0.29999999999972715</v>
      </c>
      <c r="J159" s="42">
        <f t="shared" si="69"/>
        <v>2262.1999999999998</v>
      </c>
      <c r="K159" s="113">
        <f t="shared" si="70"/>
        <v>2491</v>
      </c>
      <c r="L159" s="287"/>
      <c r="M159" s="287"/>
      <c r="N159" s="209"/>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row>
    <row r="160" spans="1:44" s="192" customFormat="1" x14ac:dyDescent="0.2">
      <c r="A160" s="6" t="s">
        <v>29</v>
      </c>
      <c r="B160" s="191"/>
      <c r="C160" s="95">
        <v>23.7</v>
      </c>
      <c r="D160" s="21">
        <f t="shared" si="64"/>
        <v>2269.1999999999998</v>
      </c>
      <c r="E160" s="35">
        <f t="shared" si="65"/>
        <v>228.8</v>
      </c>
      <c r="F160" s="38">
        <f t="shared" si="66"/>
        <v>2498</v>
      </c>
      <c r="G160" s="38">
        <f t="shared" si="67"/>
        <v>2498</v>
      </c>
      <c r="H160" s="38">
        <f t="shared" si="71"/>
        <v>2498</v>
      </c>
      <c r="I160" s="51">
        <f t="shared" si="68"/>
        <v>0</v>
      </c>
      <c r="J160" s="42">
        <f t="shared" si="69"/>
        <v>2269.1999999999998</v>
      </c>
      <c r="K160" s="113">
        <f t="shared" si="70"/>
        <v>2498</v>
      </c>
      <c r="L160" s="287"/>
      <c r="M160" s="287"/>
      <c r="N160" s="209"/>
      <c r="O160" s="152"/>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152"/>
      <c r="AK160" s="152"/>
      <c r="AL160" s="152"/>
      <c r="AM160" s="152"/>
      <c r="AN160" s="152"/>
      <c r="AO160" s="152"/>
      <c r="AP160" s="152"/>
      <c r="AQ160" s="152"/>
      <c r="AR160" s="152"/>
    </row>
    <row r="161" spans="1:44" s="192" customFormat="1" x14ac:dyDescent="0.2">
      <c r="A161" s="6" t="s">
        <v>30</v>
      </c>
      <c r="B161" s="191"/>
      <c r="C161" s="95">
        <v>34.299999999999997</v>
      </c>
      <c r="D161" s="21">
        <f t="shared" si="64"/>
        <v>2279.8000000000002</v>
      </c>
      <c r="E161" s="35">
        <f t="shared" si="65"/>
        <v>228.8</v>
      </c>
      <c r="F161" s="38">
        <f t="shared" si="66"/>
        <v>2508.6000000000004</v>
      </c>
      <c r="G161" s="38">
        <f t="shared" si="67"/>
        <v>2509</v>
      </c>
      <c r="H161" s="38">
        <f t="shared" si="71"/>
        <v>2509</v>
      </c>
      <c r="I161" s="51">
        <f t="shared" si="68"/>
        <v>0.3999999999996362</v>
      </c>
      <c r="J161" s="42">
        <f t="shared" si="69"/>
        <v>2280.1999999999998</v>
      </c>
      <c r="K161" s="113">
        <f t="shared" si="70"/>
        <v>2509</v>
      </c>
      <c r="L161" s="287"/>
      <c r="M161" s="287"/>
      <c r="N161" s="209"/>
      <c r="O161" s="15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152"/>
      <c r="AL161" s="152"/>
      <c r="AM161" s="152"/>
      <c r="AN161" s="152"/>
      <c r="AO161" s="152"/>
      <c r="AP161" s="152"/>
      <c r="AQ161" s="152"/>
      <c r="AR161" s="152"/>
    </row>
    <row r="162" spans="1:44" s="192" customFormat="1" x14ac:dyDescent="0.2">
      <c r="A162" s="6" t="s">
        <v>31</v>
      </c>
      <c r="B162" s="191"/>
      <c r="C162" s="95">
        <v>43.7</v>
      </c>
      <c r="D162" s="21">
        <f t="shared" si="64"/>
        <v>2289.1999999999998</v>
      </c>
      <c r="E162" s="35">
        <f t="shared" si="65"/>
        <v>228.8</v>
      </c>
      <c r="F162" s="38">
        <f t="shared" si="66"/>
        <v>2518</v>
      </c>
      <c r="G162" s="38">
        <f t="shared" si="67"/>
        <v>2518</v>
      </c>
      <c r="H162" s="38">
        <f t="shared" si="71"/>
        <v>2518</v>
      </c>
      <c r="I162" s="51">
        <f t="shared" si="68"/>
        <v>0</v>
      </c>
      <c r="J162" s="42">
        <f t="shared" si="69"/>
        <v>2289.1999999999998</v>
      </c>
      <c r="K162" s="113">
        <f t="shared" si="70"/>
        <v>2518</v>
      </c>
      <c r="L162" s="287"/>
      <c r="M162" s="287"/>
      <c r="N162" s="209"/>
      <c r="O162" s="15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2"/>
      <c r="AK162" s="152"/>
      <c r="AL162" s="152"/>
      <c r="AM162" s="152"/>
      <c r="AN162" s="152"/>
      <c r="AO162" s="152"/>
      <c r="AP162" s="152"/>
      <c r="AQ162" s="152"/>
      <c r="AR162" s="152"/>
    </row>
    <row r="163" spans="1:44" s="192" customFormat="1" x14ac:dyDescent="0.2">
      <c r="A163" s="6" t="s">
        <v>32</v>
      </c>
      <c r="B163" s="191"/>
      <c r="C163" s="95">
        <v>61.6</v>
      </c>
      <c r="D163" s="21">
        <f t="shared" si="64"/>
        <v>2307.1</v>
      </c>
      <c r="E163" s="35">
        <f t="shared" si="65"/>
        <v>228.8</v>
      </c>
      <c r="F163" s="38">
        <f t="shared" si="66"/>
        <v>2535.9</v>
      </c>
      <c r="G163" s="38">
        <f t="shared" si="67"/>
        <v>2536</v>
      </c>
      <c r="H163" s="38">
        <f t="shared" si="71"/>
        <v>2536</v>
      </c>
      <c r="I163" s="51">
        <f t="shared" si="68"/>
        <v>9.9999999999909051E-2</v>
      </c>
      <c r="J163" s="42">
        <f t="shared" si="69"/>
        <v>2307.1999999999998</v>
      </c>
      <c r="K163" s="113">
        <f t="shared" si="70"/>
        <v>2536</v>
      </c>
      <c r="L163" s="287"/>
      <c r="M163" s="287"/>
      <c r="N163" s="209"/>
      <c r="O163" s="152"/>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152"/>
      <c r="AK163" s="152"/>
      <c r="AL163" s="152"/>
      <c r="AM163" s="152"/>
      <c r="AN163" s="152"/>
      <c r="AO163" s="152"/>
      <c r="AP163" s="152"/>
      <c r="AQ163" s="152"/>
      <c r="AR163" s="152"/>
    </row>
    <row r="164" spans="1:44" s="192" customFormat="1" x14ac:dyDescent="0.2">
      <c r="A164" s="6" t="s">
        <v>33</v>
      </c>
      <c r="B164" s="191"/>
      <c r="C164" s="95">
        <v>80.5</v>
      </c>
      <c r="D164" s="21">
        <f t="shared" si="64"/>
        <v>2326</v>
      </c>
      <c r="E164" s="35">
        <f t="shared" si="65"/>
        <v>228.8</v>
      </c>
      <c r="F164" s="38">
        <f t="shared" si="66"/>
        <v>2554.8000000000002</v>
      </c>
      <c r="G164" s="38">
        <f t="shared" si="67"/>
        <v>2555</v>
      </c>
      <c r="H164" s="38">
        <f t="shared" si="71"/>
        <v>2555</v>
      </c>
      <c r="I164" s="51">
        <f t="shared" si="68"/>
        <v>0.1999999999998181</v>
      </c>
      <c r="J164" s="42">
        <f t="shared" si="69"/>
        <v>2326.1999999999998</v>
      </c>
      <c r="K164" s="113">
        <f t="shared" si="70"/>
        <v>2555</v>
      </c>
      <c r="L164" s="287"/>
      <c r="M164" s="287"/>
      <c r="N164" s="209"/>
      <c r="O164" s="152"/>
      <c r="P164" s="152"/>
      <c r="Q164" s="152"/>
      <c r="R164" s="152"/>
      <c r="S164" s="152"/>
      <c r="T164" s="152"/>
      <c r="U164" s="152"/>
      <c r="V164" s="152"/>
      <c r="W164" s="152"/>
      <c r="X164" s="152"/>
      <c r="Y164" s="152"/>
      <c r="Z164" s="152"/>
      <c r="AA164" s="152"/>
      <c r="AB164" s="152"/>
      <c r="AC164" s="152"/>
      <c r="AD164" s="152"/>
      <c r="AE164" s="152"/>
      <c r="AF164" s="152"/>
      <c r="AG164" s="152"/>
      <c r="AH164" s="152"/>
      <c r="AI164" s="152"/>
      <c r="AJ164" s="152"/>
      <c r="AK164" s="152"/>
      <c r="AL164" s="152"/>
      <c r="AM164" s="152"/>
      <c r="AN164" s="152"/>
      <c r="AO164" s="152"/>
      <c r="AP164" s="152"/>
      <c r="AQ164" s="152"/>
      <c r="AR164" s="152"/>
    </row>
    <row r="165" spans="1:44" s="192" customFormat="1" x14ac:dyDescent="0.2">
      <c r="A165" s="6" t="s">
        <v>34</v>
      </c>
      <c r="B165" s="191"/>
      <c r="C165" s="95">
        <v>92.4</v>
      </c>
      <c r="D165" s="21">
        <f t="shared" si="64"/>
        <v>2337.9</v>
      </c>
      <c r="E165" s="35">
        <f t="shared" si="65"/>
        <v>228.8</v>
      </c>
      <c r="F165" s="38">
        <f t="shared" si="66"/>
        <v>2566.7000000000003</v>
      </c>
      <c r="G165" s="38">
        <f t="shared" si="67"/>
        <v>2567</v>
      </c>
      <c r="H165" s="38">
        <f t="shared" si="71"/>
        <v>2567</v>
      </c>
      <c r="I165" s="51">
        <f t="shared" si="68"/>
        <v>0.29999999999972715</v>
      </c>
      <c r="J165" s="42">
        <f t="shared" si="69"/>
        <v>2338.1999999999998</v>
      </c>
      <c r="K165" s="113">
        <f t="shared" si="70"/>
        <v>2567</v>
      </c>
      <c r="L165" s="287"/>
      <c r="M165" s="287"/>
      <c r="N165" s="209"/>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c r="AN165" s="152"/>
      <c r="AO165" s="152"/>
      <c r="AP165" s="152"/>
      <c r="AQ165" s="152"/>
      <c r="AR165" s="152"/>
    </row>
    <row r="166" spans="1:44" s="192" customFormat="1" x14ac:dyDescent="0.2">
      <c r="A166" s="6" t="s">
        <v>35</v>
      </c>
      <c r="B166" s="191"/>
      <c r="C166" s="95">
        <v>123.2</v>
      </c>
      <c r="D166" s="21">
        <f t="shared" si="64"/>
        <v>2368.6999999999998</v>
      </c>
      <c r="E166" s="35">
        <f t="shared" si="65"/>
        <v>228.8</v>
      </c>
      <c r="F166" s="38">
        <f t="shared" si="66"/>
        <v>2597.5</v>
      </c>
      <c r="G166" s="38">
        <f t="shared" si="67"/>
        <v>2598</v>
      </c>
      <c r="H166" s="38">
        <f t="shared" si="71"/>
        <v>2598</v>
      </c>
      <c r="I166" s="51">
        <f t="shared" si="68"/>
        <v>0.5</v>
      </c>
      <c r="J166" s="42">
        <f t="shared" si="69"/>
        <v>2369.1999999999998</v>
      </c>
      <c r="K166" s="113">
        <f t="shared" si="70"/>
        <v>2598</v>
      </c>
      <c r="L166" s="287"/>
      <c r="M166" s="287"/>
      <c r="N166" s="209"/>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2"/>
      <c r="AR166" s="152"/>
    </row>
    <row r="167" spans="1:44" s="192" customFormat="1" x14ac:dyDescent="0.2">
      <c r="A167" s="6" t="s">
        <v>36</v>
      </c>
      <c r="B167" s="191"/>
      <c r="C167" s="95">
        <v>125.4</v>
      </c>
      <c r="D167" s="21">
        <f t="shared" si="64"/>
        <v>2370.9</v>
      </c>
      <c r="E167" s="35">
        <f t="shared" si="65"/>
        <v>228.8</v>
      </c>
      <c r="F167" s="38">
        <f t="shared" si="66"/>
        <v>2599.7000000000003</v>
      </c>
      <c r="G167" s="38">
        <f t="shared" si="67"/>
        <v>2600</v>
      </c>
      <c r="H167" s="38">
        <f t="shared" si="71"/>
        <v>2600</v>
      </c>
      <c r="I167" s="51">
        <f t="shared" si="68"/>
        <v>0.29999999999972715</v>
      </c>
      <c r="J167" s="42">
        <f t="shared" si="69"/>
        <v>2371.1999999999998</v>
      </c>
      <c r="K167" s="113">
        <f t="shared" si="70"/>
        <v>2600</v>
      </c>
      <c r="L167" s="287"/>
      <c r="M167" s="287"/>
      <c r="N167" s="209"/>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row>
    <row r="168" spans="1:44" s="192" customFormat="1" x14ac:dyDescent="0.2">
      <c r="A168" s="6" t="s">
        <v>37</v>
      </c>
      <c r="B168" s="191"/>
      <c r="C168" s="95">
        <v>94.3</v>
      </c>
      <c r="D168" s="21">
        <f t="shared" si="64"/>
        <v>2339.8000000000002</v>
      </c>
      <c r="E168" s="35">
        <f t="shared" si="65"/>
        <v>228.8</v>
      </c>
      <c r="F168" s="38">
        <f t="shared" si="66"/>
        <v>2568.6000000000004</v>
      </c>
      <c r="G168" s="38">
        <f t="shared" si="67"/>
        <v>2569</v>
      </c>
      <c r="H168" s="38">
        <f t="shared" si="71"/>
        <v>2569</v>
      </c>
      <c r="I168" s="51">
        <f t="shared" si="68"/>
        <v>0.3999999999996362</v>
      </c>
      <c r="J168" s="42">
        <f t="shared" si="69"/>
        <v>2340.1999999999998</v>
      </c>
      <c r="K168" s="113">
        <f t="shared" si="70"/>
        <v>2569</v>
      </c>
      <c r="L168" s="287"/>
      <c r="M168" s="287"/>
      <c r="N168" s="209"/>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row>
    <row r="169" spans="1:44" s="192" customFormat="1" x14ac:dyDescent="0.2">
      <c r="A169" s="6" t="s">
        <v>38</v>
      </c>
      <c r="B169" s="191"/>
      <c r="C169" s="95">
        <v>126.4</v>
      </c>
      <c r="D169" s="21">
        <f t="shared" si="64"/>
        <v>2371.9</v>
      </c>
      <c r="E169" s="35">
        <f t="shared" si="65"/>
        <v>228.8</v>
      </c>
      <c r="F169" s="38">
        <f t="shared" si="66"/>
        <v>2600.7000000000003</v>
      </c>
      <c r="G169" s="38">
        <f t="shared" si="67"/>
        <v>2601</v>
      </c>
      <c r="H169" s="38">
        <f t="shared" si="71"/>
        <v>2601</v>
      </c>
      <c r="I169" s="51">
        <f t="shared" si="68"/>
        <v>0.29999999999972715</v>
      </c>
      <c r="J169" s="42">
        <f t="shared" si="69"/>
        <v>2372.1999999999998</v>
      </c>
      <c r="K169" s="113">
        <f t="shared" si="70"/>
        <v>2601</v>
      </c>
      <c r="L169" s="287"/>
      <c r="M169" s="287"/>
      <c r="N169" s="209"/>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c r="AP169" s="152"/>
      <c r="AQ169" s="152"/>
      <c r="AR169" s="152"/>
    </row>
    <row r="170" spans="1:44" s="192" customFormat="1" x14ac:dyDescent="0.2">
      <c r="A170" s="6" t="s">
        <v>39</v>
      </c>
      <c r="B170" s="191"/>
      <c r="C170" s="95">
        <v>117.7</v>
      </c>
      <c r="D170" s="21">
        <f t="shared" si="64"/>
        <v>2363.1999999999998</v>
      </c>
      <c r="E170" s="35">
        <f t="shared" si="65"/>
        <v>228.8</v>
      </c>
      <c r="F170" s="38">
        <f t="shared" si="66"/>
        <v>2592</v>
      </c>
      <c r="G170" s="38">
        <f t="shared" si="67"/>
        <v>2592</v>
      </c>
      <c r="H170" s="38">
        <f t="shared" si="71"/>
        <v>2592</v>
      </c>
      <c r="I170" s="51">
        <f t="shared" si="68"/>
        <v>0</v>
      </c>
      <c r="J170" s="42">
        <f t="shared" si="69"/>
        <v>2363.1999999999998</v>
      </c>
      <c r="K170" s="113">
        <f t="shared" si="70"/>
        <v>2592</v>
      </c>
      <c r="L170" s="287"/>
      <c r="M170" s="287"/>
      <c r="N170" s="209"/>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Q170" s="152"/>
      <c r="AR170" s="152"/>
    </row>
    <row r="171" spans="1:44" s="192" customFormat="1" x14ac:dyDescent="0.2">
      <c r="A171" s="7" t="s">
        <v>69</v>
      </c>
      <c r="B171" s="191"/>
      <c r="C171" s="95">
        <v>43.7</v>
      </c>
      <c r="D171" s="21">
        <f t="shared" si="64"/>
        <v>2289.1999999999998</v>
      </c>
      <c r="E171" s="35">
        <f t="shared" si="65"/>
        <v>228.8</v>
      </c>
      <c r="F171" s="38">
        <f t="shared" si="66"/>
        <v>2518</v>
      </c>
      <c r="G171" s="38">
        <f t="shared" si="67"/>
        <v>2518</v>
      </c>
      <c r="H171" s="38">
        <f t="shared" si="71"/>
        <v>2518</v>
      </c>
      <c r="I171" s="51">
        <f t="shared" si="68"/>
        <v>0</v>
      </c>
      <c r="J171" s="42">
        <f t="shared" si="69"/>
        <v>2289.1999999999998</v>
      </c>
      <c r="K171" s="113">
        <f t="shared" si="70"/>
        <v>2518</v>
      </c>
      <c r="L171" s="287"/>
      <c r="M171" s="287"/>
      <c r="N171" s="209"/>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Q171" s="152"/>
      <c r="AR171" s="152"/>
    </row>
    <row r="172" spans="1:44" s="192" customFormat="1" x14ac:dyDescent="0.2">
      <c r="A172" s="7" t="s">
        <v>70</v>
      </c>
      <c r="B172" s="191"/>
      <c r="C172" s="95">
        <v>117.7</v>
      </c>
      <c r="D172" s="21">
        <f t="shared" si="64"/>
        <v>2363.1999999999998</v>
      </c>
      <c r="E172" s="35">
        <f t="shared" si="65"/>
        <v>228.8</v>
      </c>
      <c r="F172" s="38">
        <f t="shared" si="66"/>
        <v>2592</v>
      </c>
      <c r="G172" s="38">
        <f t="shared" si="67"/>
        <v>2592</v>
      </c>
      <c r="H172" s="38">
        <f t="shared" si="71"/>
        <v>2592</v>
      </c>
      <c r="I172" s="51">
        <f t="shared" si="68"/>
        <v>0</v>
      </c>
      <c r="J172" s="42">
        <f t="shared" si="69"/>
        <v>2363.1999999999998</v>
      </c>
      <c r="K172" s="113">
        <f t="shared" si="70"/>
        <v>2592</v>
      </c>
      <c r="L172" s="287"/>
      <c r="M172" s="287"/>
      <c r="N172" s="209"/>
      <c r="O172" s="152"/>
      <c r="P172" s="152"/>
      <c r="Q172" s="152"/>
      <c r="R172" s="152"/>
      <c r="S172" s="152"/>
      <c r="T172" s="152"/>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2"/>
      <c r="AP172" s="152"/>
      <c r="AQ172" s="152"/>
      <c r="AR172" s="152"/>
    </row>
    <row r="173" spans="1:44" s="192" customFormat="1" x14ac:dyDescent="0.2">
      <c r="A173" s="193"/>
      <c r="B173" s="191"/>
      <c r="C173" s="95"/>
      <c r="D173" s="32"/>
      <c r="E173" s="64"/>
      <c r="F173" s="191"/>
      <c r="G173" s="191"/>
      <c r="H173" s="190"/>
      <c r="I173" s="190"/>
      <c r="J173" s="190"/>
      <c r="K173" s="113"/>
      <c r="L173" s="174"/>
      <c r="M173" s="287"/>
      <c r="N173" s="209"/>
      <c r="O173" s="152"/>
      <c r="P173" s="152"/>
      <c r="Q173" s="152"/>
      <c r="R173" s="152"/>
      <c r="S173" s="152"/>
      <c r="T173" s="152"/>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2"/>
      <c r="AP173" s="152"/>
      <c r="AQ173" s="152"/>
      <c r="AR173" s="152"/>
    </row>
    <row r="174" spans="1:44" s="192" customFormat="1" x14ac:dyDescent="0.2">
      <c r="A174" s="195"/>
      <c r="B174" s="196"/>
      <c r="C174" s="147"/>
      <c r="D174" s="21"/>
      <c r="E174" s="60"/>
      <c r="F174" s="40"/>
      <c r="G174" s="40"/>
      <c r="H174" s="43"/>
      <c r="I174" s="210"/>
      <c r="J174" s="210"/>
      <c r="K174" s="114"/>
      <c r="L174" s="174"/>
      <c r="M174" s="287"/>
      <c r="N174" s="209"/>
      <c r="O174" s="152"/>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2"/>
      <c r="AR174" s="152"/>
    </row>
    <row r="175" spans="1:44" s="192" customFormat="1" x14ac:dyDescent="0.2">
      <c r="A175" s="6" t="s">
        <v>40</v>
      </c>
      <c r="B175" s="21">
        <f>B156</f>
        <v>2245.5</v>
      </c>
      <c r="C175" s="95">
        <v>17</v>
      </c>
      <c r="D175" s="21">
        <f t="shared" ref="D175:D183" si="72">$B$156+C175</f>
        <v>2262.5</v>
      </c>
      <c r="E175" s="35">
        <f t="shared" ref="E175:E183" si="73">$E$11</f>
        <v>228.8</v>
      </c>
      <c r="F175" s="38">
        <f t="shared" ref="F175:F183" si="74">D175+E175</f>
        <v>2491.3000000000002</v>
      </c>
      <c r="G175" s="38">
        <f t="shared" ref="G175:G183" si="75">ROUND(((F175*10)+0.4)/10,0)</f>
        <v>2491</v>
      </c>
      <c r="H175" s="38">
        <f t="shared" ref="H175:H183" si="76">IF(FLOOR(G175,1)&lt;1000,FLOOR(G175,1),FLOOR((G175),1))</f>
        <v>2491</v>
      </c>
      <c r="I175" s="51">
        <f t="shared" si="68"/>
        <v>-0.3000000000001819</v>
      </c>
      <c r="J175" s="42">
        <f t="shared" ref="J175:J183" si="77">I175+D175</f>
        <v>2262.1999999999998</v>
      </c>
      <c r="K175" s="113">
        <f t="shared" ref="K175:K183" si="78">H175</f>
        <v>2491</v>
      </c>
      <c r="L175" s="287"/>
      <c r="M175" s="287"/>
      <c r="N175" s="209"/>
      <c r="O175" s="15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152"/>
      <c r="AL175" s="152"/>
      <c r="AM175" s="152"/>
      <c r="AN175" s="152"/>
      <c r="AO175" s="152"/>
      <c r="AP175" s="152"/>
      <c r="AQ175" s="152"/>
      <c r="AR175" s="152"/>
    </row>
    <row r="176" spans="1:44" s="192" customFormat="1" x14ac:dyDescent="0.2">
      <c r="A176" s="98" t="s">
        <v>96</v>
      </c>
      <c r="B176" s="21"/>
      <c r="C176" s="95">
        <v>26.8</v>
      </c>
      <c r="D176" s="21">
        <f>$B$156+C176</f>
        <v>2272.3000000000002</v>
      </c>
      <c r="E176" s="35">
        <f t="shared" si="73"/>
        <v>228.8</v>
      </c>
      <c r="F176" s="38">
        <f>D176+E176</f>
        <v>2501.1000000000004</v>
      </c>
      <c r="G176" s="38">
        <f>ROUND(((F176*10)+0.4)/10,0)</f>
        <v>2501</v>
      </c>
      <c r="H176" s="38">
        <f t="shared" si="76"/>
        <v>2501</v>
      </c>
      <c r="I176" s="51">
        <f>H176-F176</f>
        <v>-0.1000000000003638</v>
      </c>
      <c r="J176" s="42">
        <f>I176+D176</f>
        <v>2272.1999999999998</v>
      </c>
      <c r="K176" s="113">
        <f>H176</f>
        <v>2501</v>
      </c>
      <c r="L176" s="287"/>
      <c r="M176" s="287"/>
      <c r="N176" s="209"/>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2"/>
      <c r="AR176" s="152"/>
    </row>
    <row r="177" spans="1:44" s="192" customFormat="1" x14ac:dyDescent="0.2">
      <c r="A177" s="6" t="s">
        <v>41</v>
      </c>
      <c r="B177" s="191"/>
      <c r="C177" s="95">
        <v>21.2</v>
      </c>
      <c r="D177" s="21">
        <f t="shared" si="72"/>
        <v>2266.6999999999998</v>
      </c>
      <c r="E177" s="35">
        <f t="shared" si="73"/>
        <v>228.8</v>
      </c>
      <c r="F177" s="38">
        <f t="shared" si="74"/>
        <v>2495.5</v>
      </c>
      <c r="G177" s="38">
        <f t="shared" si="75"/>
        <v>2496</v>
      </c>
      <c r="H177" s="38">
        <f t="shared" si="76"/>
        <v>2496</v>
      </c>
      <c r="I177" s="51">
        <f t="shared" si="68"/>
        <v>0.5</v>
      </c>
      <c r="J177" s="42">
        <f t="shared" si="77"/>
        <v>2267.1999999999998</v>
      </c>
      <c r="K177" s="113">
        <f t="shared" si="78"/>
        <v>2496</v>
      </c>
      <c r="L177" s="287"/>
      <c r="M177" s="287"/>
      <c r="N177" s="209"/>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row>
    <row r="178" spans="1:44" s="192" customFormat="1" x14ac:dyDescent="0.2">
      <c r="A178" s="6" t="s">
        <v>42</v>
      </c>
      <c r="B178" s="191"/>
      <c r="C178" s="95">
        <v>30.2</v>
      </c>
      <c r="D178" s="21">
        <f t="shared" si="72"/>
        <v>2275.6999999999998</v>
      </c>
      <c r="E178" s="35">
        <f t="shared" si="73"/>
        <v>228.8</v>
      </c>
      <c r="F178" s="38">
        <f t="shared" si="74"/>
        <v>2504.5</v>
      </c>
      <c r="G178" s="38">
        <f t="shared" si="75"/>
        <v>2505</v>
      </c>
      <c r="H178" s="38">
        <f t="shared" si="76"/>
        <v>2505</v>
      </c>
      <c r="I178" s="51">
        <f t="shared" si="68"/>
        <v>0.5</v>
      </c>
      <c r="J178" s="42">
        <f t="shared" si="77"/>
        <v>2276.1999999999998</v>
      </c>
      <c r="K178" s="113">
        <f t="shared" si="78"/>
        <v>2505</v>
      </c>
      <c r="L178" s="287"/>
      <c r="M178" s="287"/>
      <c r="N178" s="209"/>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row>
    <row r="179" spans="1:44" s="192" customFormat="1" x14ac:dyDescent="0.2">
      <c r="A179" s="6" t="s">
        <v>43</v>
      </c>
      <c r="B179" s="191"/>
      <c r="C179" s="95">
        <v>41.3</v>
      </c>
      <c r="D179" s="21">
        <f t="shared" si="72"/>
        <v>2286.8000000000002</v>
      </c>
      <c r="E179" s="35">
        <f t="shared" si="73"/>
        <v>228.8</v>
      </c>
      <c r="F179" s="38">
        <f t="shared" si="74"/>
        <v>2515.6000000000004</v>
      </c>
      <c r="G179" s="38">
        <f t="shared" si="75"/>
        <v>2516</v>
      </c>
      <c r="H179" s="38">
        <f t="shared" si="76"/>
        <v>2516</v>
      </c>
      <c r="I179" s="51">
        <f t="shared" si="68"/>
        <v>0.3999999999996362</v>
      </c>
      <c r="J179" s="42">
        <f t="shared" si="77"/>
        <v>2287.1999999999998</v>
      </c>
      <c r="K179" s="113">
        <f t="shared" si="78"/>
        <v>2516</v>
      </c>
      <c r="L179" s="287"/>
      <c r="M179" s="287"/>
      <c r="N179" s="209"/>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row>
    <row r="180" spans="1:44" s="192" customFormat="1" x14ac:dyDescent="0.2">
      <c r="A180" s="6" t="s">
        <v>44</v>
      </c>
      <c r="B180" s="191"/>
      <c r="C180" s="95">
        <v>39</v>
      </c>
      <c r="D180" s="21">
        <f t="shared" si="72"/>
        <v>2284.5</v>
      </c>
      <c r="E180" s="35">
        <f t="shared" si="73"/>
        <v>228.8</v>
      </c>
      <c r="F180" s="38">
        <f t="shared" si="74"/>
        <v>2513.3000000000002</v>
      </c>
      <c r="G180" s="38">
        <f t="shared" si="75"/>
        <v>2513</v>
      </c>
      <c r="H180" s="38">
        <f t="shared" si="76"/>
        <v>2513</v>
      </c>
      <c r="I180" s="51">
        <f t="shared" si="68"/>
        <v>-0.3000000000001819</v>
      </c>
      <c r="J180" s="42">
        <f t="shared" si="77"/>
        <v>2284.1999999999998</v>
      </c>
      <c r="K180" s="113">
        <f t="shared" si="78"/>
        <v>2513</v>
      </c>
      <c r="L180" s="287"/>
      <c r="M180" s="287"/>
      <c r="N180" s="209"/>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row>
    <row r="181" spans="1:44" s="192" customFormat="1" x14ac:dyDescent="0.2">
      <c r="A181" s="6" t="s">
        <v>45</v>
      </c>
      <c r="B181" s="191"/>
      <c r="C181" s="95">
        <v>49.4</v>
      </c>
      <c r="D181" s="21">
        <f t="shared" si="72"/>
        <v>2294.9</v>
      </c>
      <c r="E181" s="35">
        <f t="shared" si="73"/>
        <v>228.8</v>
      </c>
      <c r="F181" s="38">
        <f t="shared" si="74"/>
        <v>2523.7000000000003</v>
      </c>
      <c r="G181" s="38">
        <f t="shared" si="75"/>
        <v>2524</v>
      </c>
      <c r="H181" s="38">
        <f t="shared" si="76"/>
        <v>2524</v>
      </c>
      <c r="I181" s="51">
        <f t="shared" si="68"/>
        <v>0.29999999999972715</v>
      </c>
      <c r="J181" s="42">
        <f t="shared" si="77"/>
        <v>2295.1999999999998</v>
      </c>
      <c r="K181" s="113">
        <f t="shared" si="78"/>
        <v>2524</v>
      </c>
      <c r="L181" s="287"/>
      <c r="M181" s="287"/>
      <c r="N181" s="209"/>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row>
    <row r="182" spans="1:44" s="192" customFormat="1" x14ac:dyDescent="0.2">
      <c r="A182" s="6" t="s">
        <v>46</v>
      </c>
      <c r="B182" s="191"/>
      <c r="C182" s="95">
        <v>53.3</v>
      </c>
      <c r="D182" s="21">
        <f t="shared" si="72"/>
        <v>2298.8000000000002</v>
      </c>
      <c r="E182" s="35">
        <f t="shared" si="73"/>
        <v>228.8</v>
      </c>
      <c r="F182" s="38">
        <f t="shared" si="74"/>
        <v>2527.6000000000004</v>
      </c>
      <c r="G182" s="38">
        <f t="shared" si="75"/>
        <v>2528</v>
      </c>
      <c r="H182" s="38">
        <f t="shared" si="76"/>
        <v>2528</v>
      </c>
      <c r="I182" s="51">
        <f t="shared" si="68"/>
        <v>0.3999999999996362</v>
      </c>
      <c r="J182" s="42">
        <f t="shared" si="77"/>
        <v>2299.1999999999998</v>
      </c>
      <c r="K182" s="113">
        <f t="shared" si="78"/>
        <v>2528</v>
      </c>
      <c r="L182" s="287"/>
      <c r="M182" s="287"/>
      <c r="N182" s="209"/>
      <c r="O182" s="15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2"/>
      <c r="AR182" s="152"/>
    </row>
    <row r="183" spans="1:44" s="192" customFormat="1" x14ac:dyDescent="0.2">
      <c r="A183" s="6" t="s">
        <v>47</v>
      </c>
      <c r="B183" s="191"/>
      <c r="C183" s="95">
        <v>62.4</v>
      </c>
      <c r="D183" s="21">
        <f t="shared" si="72"/>
        <v>2307.9</v>
      </c>
      <c r="E183" s="35">
        <f t="shared" si="73"/>
        <v>228.8</v>
      </c>
      <c r="F183" s="38">
        <f t="shared" si="74"/>
        <v>2536.7000000000003</v>
      </c>
      <c r="G183" s="38">
        <f t="shared" si="75"/>
        <v>2537</v>
      </c>
      <c r="H183" s="38">
        <f t="shared" si="76"/>
        <v>2537</v>
      </c>
      <c r="I183" s="51">
        <f t="shared" si="68"/>
        <v>0.29999999999972715</v>
      </c>
      <c r="J183" s="42">
        <f t="shared" si="77"/>
        <v>2308.1999999999998</v>
      </c>
      <c r="K183" s="113">
        <f t="shared" si="78"/>
        <v>2537</v>
      </c>
      <c r="L183" s="287"/>
      <c r="M183" s="287"/>
      <c r="N183" s="209"/>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c r="AP183" s="152"/>
      <c r="AQ183" s="152"/>
      <c r="AR183" s="152"/>
    </row>
    <row r="184" spans="1:44" s="192" customFormat="1" x14ac:dyDescent="0.2">
      <c r="A184" s="8"/>
      <c r="B184" s="199"/>
      <c r="C184" s="96"/>
      <c r="D184" s="32"/>
      <c r="E184" s="64"/>
      <c r="F184" s="41"/>
      <c r="G184" s="41"/>
      <c r="H184" s="44"/>
      <c r="I184" s="52"/>
      <c r="J184" s="44"/>
      <c r="K184" s="115"/>
      <c r="L184" s="288"/>
      <c r="M184" s="287"/>
      <c r="N184" s="209"/>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152"/>
      <c r="AP184" s="152"/>
      <c r="AQ184" s="152"/>
      <c r="AR184" s="152"/>
    </row>
    <row r="185" spans="1:44" s="192" customFormat="1" x14ac:dyDescent="0.2">
      <c r="A185" s="193"/>
      <c r="B185" s="191"/>
      <c r="C185" s="95"/>
      <c r="D185" s="21"/>
      <c r="E185" s="60"/>
      <c r="F185" s="38"/>
      <c r="G185" s="38"/>
      <c r="H185" s="42"/>
      <c r="I185" s="190"/>
      <c r="J185" s="190"/>
      <c r="K185" s="113"/>
      <c r="L185" s="174"/>
      <c r="M185" s="287"/>
      <c r="N185" s="209"/>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c r="AP185" s="152"/>
      <c r="AQ185" s="152"/>
      <c r="AR185" s="152"/>
    </row>
    <row r="186" spans="1:44" s="192" customFormat="1" x14ac:dyDescent="0.2">
      <c r="A186" s="6" t="s">
        <v>48</v>
      </c>
      <c r="B186" s="21"/>
      <c r="C186" s="95">
        <v>34.4</v>
      </c>
      <c r="D186" s="21">
        <f t="shared" ref="D186:D206" si="79">$B$156+C186</f>
        <v>2279.9</v>
      </c>
      <c r="E186" s="35">
        <f t="shared" ref="E186:E206" si="80">$E$11</f>
        <v>228.8</v>
      </c>
      <c r="F186" s="38">
        <f t="shared" ref="F186:F206" si="81">D186+E186</f>
        <v>2508.7000000000003</v>
      </c>
      <c r="G186" s="38">
        <f t="shared" ref="G186:G206" si="82">ROUND(((F186*10)+0.4)/10,0)</f>
        <v>2509</v>
      </c>
      <c r="H186" s="38">
        <f t="shared" ref="H186:H206" si="83">IF(FLOOR(G186,1)&lt;1000,FLOOR(G186,1),FLOOR((G186),1))</f>
        <v>2509</v>
      </c>
      <c r="I186" s="51">
        <f t="shared" si="68"/>
        <v>0.29999999999972715</v>
      </c>
      <c r="J186" s="42">
        <f t="shared" ref="J186:J206" si="84">I186+D186</f>
        <v>2280.1999999999998</v>
      </c>
      <c r="K186" s="113">
        <f t="shared" ref="K186:K206" si="85">H186</f>
        <v>2509</v>
      </c>
      <c r="L186" s="287"/>
      <c r="M186" s="287"/>
      <c r="N186" s="209"/>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c r="AP186" s="152"/>
      <c r="AQ186" s="152"/>
      <c r="AR186" s="152"/>
    </row>
    <row r="187" spans="1:44" s="192" customFormat="1" x14ac:dyDescent="0.2">
      <c r="A187" s="58" t="s">
        <v>49</v>
      </c>
      <c r="B187" s="62"/>
      <c r="C187" s="95">
        <v>41.4</v>
      </c>
      <c r="D187" s="62">
        <f t="shared" si="79"/>
        <v>2286.9</v>
      </c>
      <c r="E187" s="35">
        <f t="shared" si="80"/>
        <v>228.8</v>
      </c>
      <c r="F187" s="42">
        <f t="shared" si="81"/>
        <v>2515.7000000000003</v>
      </c>
      <c r="G187" s="42">
        <f t="shared" si="82"/>
        <v>2516</v>
      </c>
      <c r="H187" s="38">
        <f t="shared" si="83"/>
        <v>2516</v>
      </c>
      <c r="I187" s="51">
        <f t="shared" si="68"/>
        <v>0.29999999999972715</v>
      </c>
      <c r="J187" s="42">
        <f t="shared" si="84"/>
        <v>2287.1999999999998</v>
      </c>
      <c r="K187" s="113">
        <f t="shared" si="85"/>
        <v>2516</v>
      </c>
      <c r="L187" s="287"/>
      <c r="M187" s="287"/>
      <c r="N187" s="209"/>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row>
    <row r="188" spans="1:44" s="192" customFormat="1" x14ac:dyDescent="0.2">
      <c r="A188" s="6" t="s">
        <v>50</v>
      </c>
      <c r="B188" s="21"/>
      <c r="C188" s="95">
        <v>53.3</v>
      </c>
      <c r="D188" s="21">
        <f t="shared" si="79"/>
        <v>2298.8000000000002</v>
      </c>
      <c r="E188" s="35">
        <f t="shared" si="80"/>
        <v>228.8</v>
      </c>
      <c r="F188" s="38">
        <f t="shared" si="81"/>
        <v>2527.6000000000004</v>
      </c>
      <c r="G188" s="38">
        <f t="shared" si="82"/>
        <v>2528</v>
      </c>
      <c r="H188" s="38">
        <f t="shared" si="83"/>
        <v>2528</v>
      </c>
      <c r="I188" s="51">
        <f t="shared" si="68"/>
        <v>0.3999999999996362</v>
      </c>
      <c r="J188" s="42">
        <f t="shared" si="84"/>
        <v>2299.1999999999998</v>
      </c>
      <c r="K188" s="113">
        <f t="shared" si="85"/>
        <v>2528</v>
      </c>
      <c r="L188" s="287"/>
      <c r="M188" s="287"/>
      <c r="N188" s="209"/>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row>
    <row r="189" spans="1:44" s="192" customFormat="1" x14ac:dyDescent="0.2">
      <c r="A189" s="6" t="s">
        <v>51</v>
      </c>
      <c r="B189" s="21"/>
      <c r="C189" s="61">
        <v>79.599999999999994</v>
      </c>
      <c r="D189" s="21">
        <f t="shared" si="79"/>
        <v>2325.1</v>
      </c>
      <c r="E189" s="35">
        <f t="shared" si="80"/>
        <v>228.8</v>
      </c>
      <c r="F189" s="38">
        <f t="shared" si="81"/>
        <v>2553.9</v>
      </c>
      <c r="G189" s="38">
        <f t="shared" si="82"/>
        <v>2554</v>
      </c>
      <c r="H189" s="38">
        <f t="shared" si="83"/>
        <v>2554</v>
      </c>
      <c r="I189" s="51">
        <f t="shared" si="68"/>
        <v>9.9999999999909051E-2</v>
      </c>
      <c r="J189" s="42">
        <f t="shared" si="84"/>
        <v>2325.1999999999998</v>
      </c>
      <c r="K189" s="113">
        <f t="shared" si="85"/>
        <v>2554</v>
      </c>
      <c r="L189" s="287"/>
      <c r="M189" s="287"/>
      <c r="N189" s="209"/>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row>
    <row r="190" spans="1:44" s="192" customFormat="1" x14ac:dyDescent="0.2">
      <c r="A190" s="9" t="s">
        <v>52</v>
      </c>
      <c r="B190" s="22" t="s">
        <v>53</v>
      </c>
      <c r="C190" s="68">
        <v>67.900000000000006</v>
      </c>
      <c r="D190" s="23">
        <f>$B$156+C190</f>
        <v>2313.4</v>
      </c>
      <c r="E190" s="36">
        <f t="shared" si="80"/>
        <v>228.8</v>
      </c>
      <c r="F190" s="36">
        <f t="shared" si="81"/>
        <v>2542.2000000000003</v>
      </c>
      <c r="G190" s="36">
        <f t="shared" si="82"/>
        <v>2542</v>
      </c>
      <c r="H190" s="36">
        <f t="shared" si="83"/>
        <v>2542</v>
      </c>
      <c r="I190" s="53">
        <f t="shared" si="68"/>
        <v>-0.20000000000027285</v>
      </c>
      <c r="J190" s="45">
        <f t="shared" si="84"/>
        <v>2313.1999999999998</v>
      </c>
      <c r="K190" s="116">
        <f t="shared" si="85"/>
        <v>2542</v>
      </c>
      <c r="L190" s="287"/>
      <c r="M190" s="287"/>
      <c r="N190" s="209"/>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row>
    <row r="191" spans="1:44" s="192" customFormat="1" x14ac:dyDescent="0.2">
      <c r="A191" s="6" t="s">
        <v>54</v>
      </c>
      <c r="B191" s="21"/>
      <c r="C191" s="25">
        <v>82.5</v>
      </c>
      <c r="D191" s="21">
        <f t="shared" si="79"/>
        <v>2328</v>
      </c>
      <c r="E191" s="35">
        <f t="shared" si="80"/>
        <v>228.8</v>
      </c>
      <c r="F191" s="38">
        <f t="shared" si="81"/>
        <v>2556.8000000000002</v>
      </c>
      <c r="G191" s="38">
        <f t="shared" si="82"/>
        <v>2557</v>
      </c>
      <c r="H191" s="38">
        <f t="shared" si="83"/>
        <v>2557</v>
      </c>
      <c r="I191" s="50">
        <f>H191-F191</f>
        <v>0.1999999999998181</v>
      </c>
      <c r="J191" s="42">
        <f t="shared" si="84"/>
        <v>2328.1999999999998</v>
      </c>
      <c r="K191" s="112">
        <f t="shared" si="85"/>
        <v>2557</v>
      </c>
      <c r="L191" s="287"/>
      <c r="M191" s="287"/>
      <c r="N191" s="209"/>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2"/>
      <c r="AK191" s="152"/>
      <c r="AL191" s="152"/>
      <c r="AM191" s="152"/>
      <c r="AN191" s="152"/>
      <c r="AO191" s="152"/>
      <c r="AP191" s="152"/>
      <c r="AQ191" s="152"/>
      <c r="AR191" s="152"/>
    </row>
    <row r="192" spans="1:44" s="192" customFormat="1" x14ac:dyDescent="0.2">
      <c r="A192" s="6" t="s">
        <v>55</v>
      </c>
      <c r="B192" s="191"/>
      <c r="C192" s="61">
        <v>100.9</v>
      </c>
      <c r="D192" s="21">
        <f t="shared" si="79"/>
        <v>2346.4</v>
      </c>
      <c r="E192" s="35">
        <f t="shared" si="80"/>
        <v>228.8</v>
      </c>
      <c r="F192" s="38">
        <f t="shared" si="81"/>
        <v>2575.2000000000003</v>
      </c>
      <c r="G192" s="38">
        <f t="shared" si="82"/>
        <v>2575</v>
      </c>
      <c r="H192" s="38">
        <f t="shared" si="83"/>
        <v>2575</v>
      </c>
      <c r="I192" s="50">
        <f t="shared" ref="I192:I206" si="86">H192-F192</f>
        <v>-0.20000000000027285</v>
      </c>
      <c r="J192" s="42">
        <f t="shared" si="84"/>
        <v>2346.1999999999998</v>
      </c>
      <c r="K192" s="112">
        <f t="shared" si="85"/>
        <v>2575</v>
      </c>
      <c r="L192" s="287"/>
      <c r="M192" s="287"/>
      <c r="N192" s="209"/>
      <c r="O192" s="152"/>
      <c r="P192" s="152"/>
      <c r="Q192" s="152"/>
      <c r="R192" s="152"/>
      <c r="S192" s="152"/>
      <c r="T192" s="152"/>
      <c r="U192" s="152"/>
      <c r="V192" s="152"/>
      <c r="W192" s="152"/>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row>
    <row r="193" spans="1:44" s="192" customFormat="1" x14ac:dyDescent="0.2">
      <c r="A193" s="6" t="s">
        <v>56</v>
      </c>
      <c r="B193" s="191"/>
      <c r="C193" s="61">
        <v>103.6</v>
      </c>
      <c r="D193" s="21">
        <f t="shared" si="79"/>
        <v>2349.1</v>
      </c>
      <c r="E193" s="35">
        <f t="shared" si="80"/>
        <v>228.8</v>
      </c>
      <c r="F193" s="38">
        <f t="shared" si="81"/>
        <v>2577.9</v>
      </c>
      <c r="G193" s="38">
        <f t="shared" si="82"/>
        <v>2578</v>
      </c>
      <c r="H193" s="38">
        <f t="shared" si="83"/>
        <v>2578</v>
      </c>
      <c r="I193" s="50">
        <f t="shared" si="86"/>
        <v>9.9999999999909051E-2</v>
      </c>
      <c r="J193" s="42">
        <f t="shared" si="84"/>
        <v>2349.1999999999998</v>
      </c>
      <c r="K193" s="112">
        <f t="shared" si="85"/>
        <v>2578</v>
      </c>
      <c r="L193" s="287"/>
      <c r="M193" s="287"/>
      <c r="N193" s="209"/>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2"/>
      <c r="AK193" s="152"/>
      <c r="AL193" s="152"/>
      <c r="AM193" s="152"/>
      <c r="AN193" s="152"/>
      <c r="AO193" s="152"/>
      <c r="AP193" s="152"/>
      <c r="AQ193" s="152"/>
      <c r="AR193" s="152"/>
    </row>
    <row r="194" spans="1:44" s="192" customFormat="1" x14ac:dyDescent="0.2">
      <c r="A194" s="6" t="s">
        <v>57</v>
      </c>
      <c r="B194" s="191"/>
      <c r="C194" s="61">
        <v>117.2</v>
      </c>
      <c r="D194" s="21">
        <f t="shared" si="79"/>
        <v>2362.6999999999998</v>
      </c>
      <c r="E194" s="35">
        <f t="shared" si="80"/>
        <v>228.8</v>
      </c>
      <c r="F194" s="38">
        <f t="shared" si="81"/>
        <v>2591.5</v>
      </c>
      <c r="G194" s="38">
        <f t="shared" si="82"/>
        <v>2592</v>
      </c>
      <c r="H194" s="38">
        <f t="shared" si="83"/>
        <v>2592</v>
      </c>
      <c r="I194" s="50">
        <f t="shared" si="86"/>
        <v>0.5</v>
      </c>
      <c r="J194" s="42">
        <f t="shared" si="84"/>
        <v>2363.1999999999998</v>
      </c>
      <c r="K194" s="112">
        <f t="shared" si="85"/>
        <v>2592</v>
      </c>
      <c r="L194" s="287"/>
      <c r="M194" s="287"/>
      <c r="N194" s="209"/>
      <c r="O194" s="15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2"/>
      <c r="AO194" s="152"/>
      <c r="AP194" s="152"/>
      <c r="AQ194" s="152"/>
      <c r="AR194" s="152"/>
    </row>
    <row r="195" spans="1:44" s="192" customFormat="1" x14ac:dyDescent="0.2">
      <c r="A195" s="6" t="s">
        <v>58</v>
      </c>
      <c r="B195" s="191"/>
      <c r="C195" s="61">
        <v>133.69999999999999</v>
      </c>
      <c r="D195" s="21">
        <f t="shared" si="79"/>
        <v>2379.1999999999998</v>
      </c>
      <c r="E195" s="35">
        <f t="shared" si="80"/>
        <v>228.8</v>
      </c>
      <c r="F195" s="38">
        <f t="shared" si="81"/>
        <v>2608</v>
      </c>
      <c r="G195" s="38">
        <f t="shared" si="82"/>
        <v>2608</v>
      </c>
      <c r="H195" s="38">
        <f t="shared" si="83"/>
        <v>2608</v>
      </c>
      <c r="I195" s="50">
        <f t="shared" si="86"/>
        <v>0</v>
      </c>
      <c r="J195" s="42">
        <f t="shared" si="84"/>
        <v>2379.1999999999998</v>
      </c>
      <c r="K195" s="112">
        <f t="shared" si="85"/>
        <v>2608</v>
      </c>
      <c r="L195" s="287"/>
      <c r="M195" s="287"/>
      <c r="N195" s="209"/>
      <c r="O195" s="152"/>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52"/>
      <c r="AL195" s="152"/>
      <c r="AM195" s="152"/>
      <c r="AN195" s="152"/>
      <c r="AO195" s="152"/>
      <c r="AP195" s="152"/>
      <c r="AQ195" s="152"/>
      <c r="AR195" s="152"/>
    </row>
    <row r="196" spans="1:44" s="192" customFormat="1" x14ac:dyDescent="0.2">
      <c r="A196" s="6" t="s">
        <v>59</v>
      </c>
      <c r="B196" s="191"/>
      <c r="C196" s="61">
        <v>121.8</v>
      </c>
      <c r="D196" s="21">
        <f t="shared" si="79"/>
        <v>2367.3000000000002</v>
      </c>
      <c r="E196" s="35">
        <f t="shared" si="80"/>
        <v>228.8</v>
      </c>
      <c r="F196" s="38">
        <f t="shared" si="81"/>
        <v>2596.1000000000004</v>
      </c>
      <c r="G196" s="38">
        <f t="shared" si="82"/>
        <v>2596</v>
      </c>
      <c r="H196" s="38">
        <f t="shared" si="83"/>
        <v>2596</v>
      </c>
      <c r="I196" s="50">
        <f t="shared" si="86"/>
        <v>-0.1000000000003638</v>
      </c>
      <c r="J196" s="42">
        <f t="shared" si="84"/>
        <v>2367.1999999999998</v>
      </c>
      <c r="K196" s="112">
        <f t="shared" si="85"/>
        <v>2596</v>
      </c>
      <c r="L196" s="287"/>
      <c r="M196" s="287"/>
      <c r="N196" s="209"/>
      <c r="O196" s="152"/>
      <c r="P196" s="152"/>
      <c r="Q196" s="152"/>
      <c r="R196" s="152"/>
      <c r="S196" s="152"/>
      <c r="T196" s="152"/>
      <c r="U196" s="152"/>
      <c r="V196" s="152"/>
      <c r="W196" s="152"/>
      <c r="X196" s="152"/>
      <c r="Y196" s="152"/>
      <c r="Z196" s="152"/>
      <c r="AA196" s="152"/>
      <c r="AB196" s="152"/>
      <c r="AC196" s="152"/>
      <c r="AD196" s="152"/>
      <c r="AE196" s="152"/>
      <c r="AF196" s="152"/>
      <c r="AG196" s="152"/>
      <c r="AH196" s="152"/>
      <c r="AI196" s="152"/>
      <c r="AJ196" s="152"/>
      <c r="AK196" s="152"/>
      <c r="AL196" s="152"/>
      <c r="AM196" s="152"/>
      <c r="AN196" s="152"/>
      <c r="AO196" s="152"/>
      <c r="AP196" s="152"/>
      <c r="AQ196" s="152"/>
      <c r="AR196" s="152"/>
    </row>
    <row r="197" spans="1:44" s="192" customFormat="1" x14ac:dyDescent="0.2">
      <c r="A197" s="6" t="s">
        <v>60</v>
      </c>
      <c r="B197" s="191"/>
      <c r="C197" s="61">
        <v>119.6</v>
      </c>
      <c r="D197" s="21">
        <f t="shared" si="79"/>
        <v>2365.1</v>
      </c>
      <c r="E197" s="35">
        <f t="shared" si="80"/>
        <v>228.8</v>
      </c>
      <c r="F197" s="38">
        <f t="shared" si="81"/>
        <v>2593.9</v>
      </c>
      <c r="G197" s="38">
        <f t="shared" si="82"/>
        <v>2594</v>
      </c>
      <c r="H197" s="38">
        <f t="shared" si="83"/>
        <v>2594</v>
      </c>
      <c r="I197" s="50">
        <f t="shared" si="86"/>
        <v>9.9999999999909051E-2</v>
      </c>
      <c r="J197" s="42">
        <f t="shared" si="84"/>
        <v>2365.1999999999998</v>
      </c>
      <c r="K197" s="112">
        <f t="shared" si="85"/>
        <v>2594</v>
      </c>
      <c r="L197" s="287"/>
      <c r="M197" s="287"/>
      <c r="N197" s="209"/>
      <c r="O197" s="152"/>
      <c r="P197" s="152"/>
      <c r="Q197" s="152"/>
      <c r="R197" s="152"/>
      <c r="S197" s="152"/>
      <c r="T197" s="152"/>
      <c r="U197" s="152"/>
      <c r="V197" s="152"/>
      <c r="W197" s="152"/>
      <c r="X197" s="152"/>
      <c r="Y197" s="152"/>
      <c r="Z197" s="152"/>
      <c r="AA197" s="152"/>
      <c r="AB197" s="152"/>
      <c r="AC197" s="152"/>
      <c r="AD197" s="152"/>
      <c r="AE197" s="152"/>
      <c r="AF197" s="152"/>
      <c r="AG197" s="152"/>
      <c r="AH197" s="152"/>
      <c r="AI197" s="152"/>
      <c r="AJ197" s="152"/>
      <c r="AK197" s="152"/>
      <c r="AL197" s="152"/>
      <c r="AM197" s="152"/>
      <c r="AN197" s="152"/>
      <c r="AO197" s="152"/>
      <c r="AP197" s="152"/>
      <c r="AQ197" s="152"/>
      <c r="AR197" s="152"/>
    </row>
    <row r="198" spans="1:44" s="192" customFormat="1" x14ac:dyDescent="0.2">
      <c r="A198" s="6" t="s">
        <v>61</v>
      </c>
      <c r="B198" s="191"/>
      <c r="C198" s="61">
        <v>135.19999999999999</v>
      </c>
      <c r="D198" s="21">
        <f t="shared" si="79"/>
        <v>2380.6999999999998</v>
      </c>
      <c r="E198" s="35">
        <f t="shared" si="80"/>
        <v>228.8</v>
      </c>
      <c r="F198" s="38">
        <f t="shared" si="81"/>
        <v>2609.5</v>
      </c>
      <c r="G198" s="38">
        <f t="shared" si="82"/>
        <v>2610</v>
      </c>
      <c r="H198" s="38">
        <f t="shared" si="83"/>
        <v>2610</v>
      </c>
      <c r="I198" s="50">
        <f t="shared" si="86"/>
        <v>0.5</v>
      </c>
      <c r="J198" s="42">
        <f t="shared" si="84"/>
        <v>2381.1999999999998</v>
      </c>
      <c r="K198" s="112">
        <f t="shared" si="85"/>
        <v>2610</v>
      </c>
      <c r="L198" s="287"/>
      <c r="M198" s="287"/>
      <c r="N198" s="209"/>
      <c r="O198" s="152"/>
      <c r="P198" s="152"/>
      <c r="Q198" s="152"/>
      <c r="R198" s="152"/>
      <c r="S198" s="152"/>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2"/>
    </row>
    <row r="199" spans="1:44" s="192" customFormat="1" x14ac:dyDescent="0.2">
      <c r="A199" s="7" t="s">
        <v>71</v>
      </c>
      <c r="B199" s="191"/>
      <c r="C199" s="61">
        <v>53.3</v>
      </c>
      <c r="D199" s="21">
        <f t="shared" si="79"/>
        <v>2298.8000000000002</v>
      </c>
      <c r="E199" s="35">
        <f t="shared" si="80"/>
        <v>228.8</v>
      </c>
      <c r="F199" s="38">
        <f t="shared" si="81"/>
        <v>2527.6000000000004</v>
      </c>
      <c r="G199" s="38">
        <f t="shared" si="82"/>
        <v>2528</v>
      </c>
      <c r="H199" s="38">
        <f t="shared" si="83"/>
        <v>2528</v>
      </c>
      <c r="I199" s="50">
        <f t="shared" si="86"/>
        <v>0.3999999999996362</v>
      </c>
      <c r="J199" s="42">
        <f t="shared" si="84"/>
        <v>2299.1999999999998</v>
      </c>
      <c r="K199" s="112">
        <f t="shared" si="85"/>
        <v>2528</v>
      </c>
      <c r="L199" s="287"/>
      <c r="M199" s="287"/>
      <c r="N199" s="209"/>
      <c r="O199" s="152"/>
      <c r="P199" s="152"/>
      <c r="Q199" s="152"/>
      <c r="R199" s="152"/>
      <c r="S199" s="152"/>
      <c r="T199" s="152"/>
      <c r="U199" s="152"/>
      <c r="V199" s="152"/>
      <c r="W199" s="152"/>
      <c r="X199" s="152"/>
      <c r="Y199" s="152"/>
      <c r="Z199" s="152"/>
      <c r="AA199" s="152"/>
      <c r="AB199" s="152"/>
      <c r="AC199" s="152"/>
      <c r="AD199" s="152"/>
      <c r="AE199" s="152"/>
      <c r="AF199" s="152"/>
      <c r="AG199" s="152"/>
      <c r="AH199" s="152"/>
      <c r="AI199" s="152"/>
      <c r="AJ199" s="152"/>
      <c r="AK199" s="152"/>
      <c r="AL199" s="152"/>
      <c r="AM199" s="152"/>
      <c r="AN199" s="152"/>
      <c r="AO199" s="152"/>
      <c r="AP199" s="152"/>
      <c r="AQ199" s="152"/>
      <c r="AR199" s="152"/>
    </row>
    <row r="200" spans="1:44" s="192" customFormat="1" x14ac:dyDescent="0.2">
      <c r="A200" s="7" t="s">
        <v>72</v>
      </c>
      <c r="B200" s="191"/>
      <c r="C200" s="61">
        <v>79.599999999999994</v>
      </c>
      <c r="D200" s="21">
        <f t="shared" si="79"/>
        <v>2325.1</v>
      </c>
      <c r="E200" s="35">
        <f t="shared" si="80"/>
        <v>228.8</v>
      </c>
      <c r="F200" s="38">
        <f t="shared" si="81"/>
        <v>2553.9</v>
      </c>
      <c r="G200" s="38">
        <f t="shared" si="82"/>
        <v>2554</v>
      </c>
      <c r="H200" s="38">
        <f t="shared" si="83"/>
        <v>2554</v>
      </c>
      <c r="I200" s="50">
        <f t="shared" si="86"/>
        <v>9.9999999999909051E-2</v>
      </c>
      <c r="J200" s="42">
        <f t="shared" si="84"/>
        <v>2325.1999999999998</v>
      </c>
      <c r="K200" s="112">
        <f t="shared" si="85"/>
        <v>2554</v>
      </c>
      <c r="L200" s="287"/>
      <c r="M200" s="287"/>
      <c r="N200" s="209"/>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Q200" s="152"/>
      <c r="AR200" s="152"/>
    </row>
    <row r="201" spans="1:44" s="192" customFormat="1" x14ac:dyDescent="0.2">
      <c r="A201" s="7" t="s">
        <v>73</v>
      </c>
      <c r="B201" s="191"/>
      <c r="C201" s="61">
        <v>82.5</v>
      </c>
      <c r="D201" s="21">
        <f t="shared" si="79"/>
        <v>2328</v>
      </c>
      <c r="E201" s="35">
        <f t="shared" si="80"/>
        <v>228.8</v>
      </c>
      <c r="F201" s="38">
        <f t="shared" si="81"/>
        <v>2556.8000000000002</v>
      </c>
      <c r="G201" s="38">
        <f t="shared" si="82"/>
        <v>2557</v>
      </c>
      <c r="H201" s="38">
        <f t="shared" si="83"/>
        <v>2557</v>
      </c>
      <c r="I201" s="50">
        <f t="shared" si="86"/>
        <v>0.1999999999998181</v>
      </c>
      <c r="J201" s="42">
        <f t="shared" si="84"/>
        <v>2328.1999999999998</v>
      </c>
      <c r="K201" s="112">
        <f t="shared" si="85"/>
        <v>2557</v>
      </c>
      <c r="L201" s="287"/>
      <c r="M201" s="287"/>
      <c r="N201" s="209"/>
      <c r="O201" s="152"/>
      <c r="P201" s="152"/>
      <c r="Q201" s="152"/>
      <c r="R201" s="152"/>
      <c r="S201" s="152"/>
      <c r="T201" s="152"/>
      <c r="U201" s="152"/>
      <c r="V201" s="152"/>
      <c r="W201" s="152"/>
      <c r="X201" s="152"/>
      <c r="Y201" s="152"/>
      <c r="Z201" s="152"/>
      <c r="AA201" s="152"/>
      <c r="AB201" s="152"/>
      <c r="AC201" s="152"/>
      <c r="AD201" s="152"/>
      <c r="AE201" s="152"/>
      <c r="AF201" s="152"/>
      <c r="AG201" s="152"/>
      <c r="AH201" s="152"/>
      <c r="AI201" s="152"/>
      <c r="AJ201" s="152"/>
      <c r="AK201" s="152"/>
      <c r="AL201" s="152"/>
      <c r="AM201" s="152"/>
      <c r="AN201" s="152"/>
      <c r="AO201" s="152"/>
      <c r="AP201" s="152"/>
      <c r="AQ201" s="152"/>
      <c r="AR201" s="152"/>
    </row>
    <row r="202" spans="1:44" s="192" customFormat="1" x14ac:dyDescent="0.2">
      <c r="A202" s="7" t="s">
        <v>74</v>
      </c>
      <c r="B202" s="191"/>
      <c r="C202" s="61">
        <v>100.9</v>
      </c>
      <c r="D202" s="21">
        <f t="shared" si="79"/>
        <v>2346.4</v>
      </c>
      <c r="E202" s="35">
        <f t="shared" si="80"/>
        <v>228.8</v>
      </c>
      <c r="F202" s="38">
        <f t="shared" si="81"/>
        <v>2575.2000000000003</v>
      </c>
      <c r="G202" s="38">
        <f t="shared" si="82"/>
        <v>2575</v>
      </c>
      <c r="H202" s="38">
        <f t="shared" si="83"/>
        <v>2575</v>
      </c>
      <c r="I202" s="50">
        <f t="shared" si="86"/>
        <v>-0.20000000000027285</v>
      </c>
      <c r="J202" s="42">
        <f t="shared" si="84"/>
        <v>2346.1999999999998</v>
      </c>
      <c r="K202" s="112">
        <f t="shared" si="85"/>
        <v>2575</v>
      </c>
      <c r="L202" s="287"/>
      <c r="M202" s="287"/>
      <c r="N202" s="209"/>
      <c r="O202" s="152"/>
      <c r="P202" s="152"/>
      <c r="Q202" s="152"/>
      <c r="R202" s="152"/>
      <c r="S202" s="152"/>
      <c r="T202" s="152"/>
      <c r="U202" s="152"/>
      <c r="V202" s="152"/>
      <c r="W202" s="152"/>
      <c r="X202" s="152"/>
      <c r="Y202" s="152"/>
      <c r="Z202" s="152"/>
      <c r="AA202" s="152"/>
      <c r="AB202" s="152"/>
      <c r="AC202" s="152"/>
      <c r="AD202" s="152"/>
      <c r="AE202" s="152"/>
      <c r="AF202" s="152"/>
      <c r="AG202" s="152"/>
      <c r="AH202" s="152"/>
      <c r="AI202" s="152"/>
      <c r="AJ202" s="152"/>
      <c r="AK202" s="152"/>
      <c r="AL202" s="152"/>
      <c r="AM202" s="152"/>
      <c r="AN202" s="152"/>
      <c r="AO202" s="152"/>
      <c r="AP202" s="152"/>
      <c r="AQ202" s="152"/>
      <c r="AR202" s="152"/>
    </row>
    <row r="203" spans="1:44" s="192" customFormat="1" x14ac:dyDescent="0.2">
      <c r="A203" s="7" t="s">
        <v>75</v>
      </c>
      <c r="B203" s="191"/>
      <c r="C203" s="61">
        <v>103.6</v>
      </c>
      <c r="D203" s="21">
        <f t="shared" si="79"/>
        <v>2349.1</v>
      </c>
      <c r="E203" s="35">
        <f t="shared" si="80"/>
        <v>228.8</v>
      </c>
      <c r="F203" s="38">
        <f t="shared" si="81"/>
        <v>2577.9</v>
      </c>
      <c r="G203" s="38">
        <f t="shared" si="82"/>
        <v>2578</v>
      </c>
      <c r="H203" s="38">
        <f t="shared" si="83"/>
        <v>2578</v>
      </c>
      <c r="I203" s="50">
        <f t="shared" si="86"/>
        <v>9.9999999999909051E-2</v>
      </c>
      <c r="J203" s="42">
        <f t="shared" si="84"/>
        <v>2349.1999999999998</v>
      </c>
      <c r="K203" s="112">
        <f t="shared" si="85"/>
        <v>2578</v>
      </c>
      <c r="L203" s="287"/>
      <c r="M203" s="287"/>
      <c r="N203" s="209"/>
      <c r="O203" s="152"/>
      <c r="P203" s="152"/>
      <c r="Q203" s="152"/>
      <c r="R203" s="152"/>
      <c r="S203" s="152"/>
      <c r="T203" s="152"/>
      <c r="U203" s="152"/>
      <c r="V203" s="152"/>
      <c r="W203" s="152"/>
      <c r="X203" s="152"/>
      <c r="Y203" s="152"/>
      <c r="Z203" s="152"/>
      <c r="AA203" s="152"/>
      <c r="AB203" s="152"/>
      <c r="AC203" s="152"/>
      <c r="AD203" s="152"/>
      <c r="AE203" s="152"/>
      <c r="AF203" s="152"/>
      <c r="AG203" s="152"/>
      <c r="AH203" s="152"/>
      <c r="AI203" s="152"/>
      <c r="AJ203" s="152"/>
      <c r="AK203" s="152"/>
      <c r="AL203" s="152"/>
      <c r="AM203" s="152"/>
      <c r="AN203" s="152"/>
      <c r="AO203" s="152"/>
      <c r="AP203" s="152"/>
      <c r="AQ203" s="152"/>
      <c r="AR203" s="152"/>
    </row>
    <row r="204" spans="1:44" s="192" customFormat="1" x14ac:dyDescent="0.2">
      <c r="A204" s="7" t="s">
        <v>76</v>
      </c>
      <c r="B204" s="191"/>
      <c r="C204" s="61">
        <v>117.2</v>
      </c>
      <c r="D204" s="21">
        <f t="shared" si="79"/>
        <v>2362.6999999999998</v>
      </c>
      <c r="E204" s="35">
        <f t="shared" si="80"/>
        <v>228.8</v>
      </c>
      <c r="F204" s="38">
        <f t="shared" si="81"/>
        <v>2591.5</v>
      </c>
      <c r="G204" s="38">
        <f t="shared" si="82"/>
        <v>2592</v>
      </c>
      <c r="H204" s="38">
        <f t="shared" si="83"/>
        <v>2592</v>
      </c>
      <c r="I204" s="50">
        <f t="shared" si="86"/>
        <v>0.5</v>
      </c>
      <c r="J204" s="42">
        <f t="shared" si="84"/>
        <v>2363.1999999999998</v>
      </c>
      <c r="K204" s="112">
        <f t="shared" si="85"/>
        <v>2592</v>
      </c>
      <c r="L204" s="287"/>
      <c r="M204" s="287"/>
      <c r="N204" s="209"/>
      <c r="O204" s="152"/>
      <c r="P204" s="152"/>
      <c r="Q204" s="152"/>
      <c r="R204" s="152"/>
      <c r="S204" s="152"/>
      <c r="T204" s="152"/>
      <c r="U204" s="152"/>
      <c r="V204" s="152"/>
      <c r="W204" s="152"/>
      <c r="X204" s="152"/>
      <c r="Y204" s="152"/>
      <c r="Z204" s="152"/>
      <c r="AA204" s="152"/>
      <c r="AB204" s="152"/>
      <c r="AC204" s="152"/>
      <c r="AD204" s="152"/>
      <c r="AE204" s="152"/>
      <c r="AF204" s="152"/>
      <c r="AG204" s="152"/>
      <c r="AH204" s="152"/>
      <c r="AI204" s="152"/>
      <c r="AJ204" s="152"/>
      <c r="AK204" s="152"/>
      <c r="AL204" s="152"/>
      <c r="AM204" s="152"/>
      <c r="AN204" s="152"/>
      <c r="AO204" s="152"/>
      <c r="AP204" s="152"/>
      <c r="AQ204" s="152"/>
      <c r="AR204" s="152"/>
    </row>
    <row r="205" spans="1:44" s="192" customFormat="1" x14ac:dyDescent="0.2">
      <c r="A205" s="7" t="s">
        <v>77</v>
      </c>
      <c r="B205" s="191"/>
      <c r="C205" s="61">
        <v>133.69999999999999</v>
      </c>
      <c r="D205" s="21">
        <f t="shared" si="79"/>
        <v>2379.1999999999998</v>
      </c>
      <c r="E205" s="35">
        <f t="shared" si="80"/>
        <v>228.8</v>
      </c>
      <c r="F205" s="38">
        <f t="shared" si="81"/>
        <v>2608</v>
      </c>
      <c r="G205" s="38">
        <f t="shared" si="82"/>
        <v>2608</v>
      </c>
      <c r="H205" s="38">
        <f t="shared" si="83"/>
        <v>2608</v>
      </c>
      <c r="I205" s="50">
        <f t="shared" si="86"/>
        <v>0</v>
      </c>
      <c r="J205" s="42">
        <f t="shared" si="84"/>
        <v>2379.1999999999998</v>
      </c>
      <c r="K205" s="112">
        <f t="shared" si="85"/>
        <v>2608</v>
      </c>
      <c r="L205" s="287"/>
      <c r="M205" s="287"/>
      <c r="N205" s="209"/>
      <c r="O205" s="152"/>
      <c r="P205" s="152"/>
      <c r="Q205" s="152"/>
      <c r="R205" s="152"/>
      <c r="S205" s="152"/>
      <c r="T205" s="152"/>
      <c r="U205" s="152"/>
      <c r="V205" s="152"/>
      <c r="W205" s="152"/>
      <c r="X205" s="152"/>
      <c r="Y205" s="152"/>
      <c r="Z205" s="152"/>
      <c r="AA205" s="152"/>
      <c r="AB205" s="152"/>
      <c r="AC205" s="152"/>
      <c r="AD205" s="152"/>
      <c r="AE205" s="152"/>
      <c r="AF205" s="152"/>
      <c r="AG205" s="152"/>
      <c r="AH205" s="152"/>
      <c r="AI205" s="152"/>
      <c r="AJ205" s="152"/>
      <c r="AK205" s="152"/>
      <c r="AL205" s="152"/>
      <c r="AM205" s="152"/>
      <c r="AN205" s="152"/>
      <c r="AO205" s="152"/>
      <c r="AP205" s="152"/>
      <c r="AQ205" s="152"/>
      <c r="AR205" s="152"/>
    </row>
    <row r="206" spans="1:44" s="192" customFormat="1" x14ac:dyDescent="0.2">
      <c r="A206" s="7" t="s">
        <v>78</v>
      </c>
      <c r="B206" s="191"/>
      <c r="C206" s="61">
        <v>135.19999999999999</v>
      </c>
      <c r="D206" s="21">
        <f t="shared" si="79"/>
        <v>2380.6999999999998</v>
      </c>
      <c r="E206" s="35">
        <f t="shared" si="80"/>
        <v>228.8</v>
      </c>
      <c r="F206" s="38">
        <f t="shared" si="81"/>
        <v>2609.5</v>
      </c>
      <c r="G206" s="38">
        <f t="shared" si="82"/>
        <v>2610</v>
      </c>
      <c r="H206" s="38">
        <f t="shared" si="83"/>
        <v>2610</v>
      </c>
      <c r="I206" s="50">
        <f t="shared" si="86"/>
        <v>0.5</v>
      </c>
      <c r="J206" s="42">
        <f t="shared" si="84"/>
        <v>2381.1999999999998</v>
      </c>
      <c r="K206" s="112">
        <f t="shared" si="85"/>
        <v>2610</v>
      </c>
      <c r="L206" s="287"/>
      <c r="M206" s="287"/>
      <c r="N206" s="209"/>
      <c r="O206" s="152"/>
      <c r="P206" s="152"/>
      <c r="Q206" s="152"/>
      <c r="R206" s="152"/>
      <c r="S206" s="152"/>
      <c r="T206" s="152"/>
      <c r="U206" s="152"/>
      <c r="V206" s="152"/>
      <c r="W206" s="152"/>
      <c r="X206" s="152"/>
      <c r="Y206" s="152"/>
      <c r="Z206" s="152"/>
      <c r="AA206" s="152"/>
      <c r="AB206" s="152"/>
      <c r="AC206" s="152"/>
      <c r="AD206" s="152"/>
      <c r="AE206" s="152"/>
      <c r="AF206" s="152"/>
      <c r="AG206" s="152"/>
      <c r="AH206" s="152"/>
      <c r="AI206" s="152"/>
      <c r="AJ206" s="152"/>
      <c r="AK206" s="152"/>
      <c r="AL206" s="152"/>
      <c r="AM206" s="152"/>
      <c r="AN206" s="152"/>
      <c r="AO206" s="152"/>
      <c r="AP206" s="152"/>
      <c r="AQ206" s="152"/>
      <c r="AR206" s="152"/>
    </row>
    <row r="207" spans="1:44" s="192" customFormat="1" x14ac:dyDescent="0.2">
      <c r="A207" s="8"/>
      <c r="B207" s="199"/>
      <c r="C207" s="96"/>
      <c r="D207" s="32"/>
      <c r="E207" s="64"/>
      <c r="F207" s="41"/>
      <c r="G207" s="41"/>
      <c r="H207" s="44"/>
      <c r="I207" s="52"/>
      <c r="J207" s="44"/>
      <c r="K207" s="115"/>
      <c r="L207" s="174"/>
      <c r="M207" s="287"/>
      <c r="N207" s="209"/>
      <c r="O207" s="152"/>
      <c r="P207" s="152"/>
      <c r="Q207" s="152"/>
      <c r="R207" s="152"/>
      <c r="S207" s="152"/>
      <c r="T207" s="152"/>
      <c r="U207" s="152"/>
      <c r="V207" s="152"/>
      <c r="W207" s="152"/>
      <c r="X207" s="152"/>
      <c r="Y207" s="152"/>
      <c r="Z207" s="152"/>
      <c r="AA207" s="152"/>
      <c r="AB207" s="152"/>
      <c r="AC207" s="152"/>
      <c r="AD207" s="152"/>
      <c r="AE207" s="152"/>
      <c r="AF207" s="152"/>
      <c r="AG207" s="152"/>
      <c r="AH207" s="152"/>
      <c r="AI207" s="152"/>
      <c r="AJ207" s="152"/>
      <c r="AK207" s="152"/>
      <c r="AL207" s="152"/>
      <c r="AM207" s="152"/>
      <c r="AN207" s="152"/>
      <c r="AO207" s="152"/>
      <c r="AP207" s="152"/>
      <c r="AQ207" s="152"/>
      <c r="AR207" s="152"/>
    </row>
    <row r="208" spans="1:44" s="192" customFormat="1" x14ac:dyDescent="0.2">
      <c r="A208" s="193"/>
      <c r="B208" s="191"/>
      <c r="C208" s="95"/>
      <c r="D208" s="21"/>
      <c r="E208" s="60"/>
      <c r="F208" s="38"/>
      <c r="G208" s="38"/>
      <c r="H208" s="42"/>
      <c r="I208" s="190"/>
      <c r="J208" s="190"/>
      <c r="K208" s="113"/>
      <c r="L208" s="174"/>
      <c r="M208" s="287"/>
      <c r="N208" s="209"/>
      <c r="O208" s="152"/>
      <c r="P208" s="152"/>
      <c r="Q208" s="152"/>
      <c r="R208" s="152"/>
      <c r="S208" s="152"/>
      <c r="T208" s="152"/>
      <c r="U208" s="152"/>
      <c r="V208" s="152"/>
      <c r="W208" s="152"/>
      <c r="X208" s="152"/>
      <c r="Y208" s="152"/>
      <c r="Z208" s="152"/>
      <c r="AA208" s="152"/>
      <c r="AB208" s="152"/>
      <c r="AC208" s="152"/>
      <c r="AD208" s="152"/>
      <c r="AE208" s="152"/>
      <c r="AF208" s="152"/>
      <c r="AG208" s="152"/>
      <c r="AH208" s="152"/>
      <c r="AI208" s="152"/>
      <c r="AJ208" s="152"/>
      <c r="AK208" s="152"/>
      <c r="AL208" s="152"/>
      <c r="AM208" s="152"/>
      <c r="AN208" s="152"/>
      <c r="AO208" s="152"/>
      <c r="AP208" s="152"/>
      <c r="AQ208" s="152"/>
      <c r="AR208" s="152"/>
    </row>
    <row r="209" spans="1:45" s="192" customFormat="1" x14ac:dyDescent="0.2">
      <c r="A209" s="6" t="s">
        <v>62</v>
      </c>
      <c r="B209" s="21">
        <f>B156</f>
        <v>2245.5</v>
      </c>
      <c r="C209" s="61">
        <v>62.7</v>
      </c>
      <c r="D209" s="21">
        <f t="shared" ref="D209:D215" si="87">$B$156+C209</f>
        <v>2308.1999999999998</v>
      </c>
      <c r="E209" s="35">
        <f t="shared" ref="E209:E215" si="88">$E$11</f>
        <v>228.8</v>
      </c>
      <c r="F209" s="38">
        <f t="shared" ref="F209:F215" si="89">D209+E209</f>
        <v>2537</v>
      </c>
      <c r="G209" s="38">
        <f t="shared" ref="G209:G215" si="90">ROUND(((F209*10)+0.4)/10,0)</f>
        <v>2537</v>
      </c>
      <c r="H209" s="38">
        <f t="shared" ref="H209:H215" si="91">IF(FLOOR(G209,1)&lt;1000,FLOOR(G209,1),FLOOR((G209),1))</f>
        <v>2537</v>
      </c>
      <c r="I209" s="51">
        <f t="shared" si="68"/>
        <v>0</v>
      </c>
      <c r="J209" s="42">
        <f t="shared" ref="J209:J215" si="92">I209+D209</f>
        <v>2308.1999999999998</v>
      </c>
      <c r="K209" s="113">
        <f t="shared" ref="K209:K215" si="93">H209</f>
        <v>2537</v>
      </c>
      <c r="L209" s="287"/>
      <c r="M209" s="287"/>
      <c r="N209" s="209"/>
      <c r="O209" s="152"/>
      <c r="P209" s="152"/>
      <c r="Q209" s="152"/>
      <c r="R209" s="152"/>
      <c r="S209" s="152"/>
      <c r="T209" s="152"/>
      <c r="U209" s="152"/>
      <c r="V209" s="152"/>
      <c r="W209" s="152"/>
      <c r="X209" s="152"/>
      <c r="Y209" s="152"/>
      <c r="Z209" s="152"/>
      <c r="AA209" s="152"/>
      <c r="AB209" s="152"/>
      <c r="AC209" s="152"/>
      <c r="AD209" s="152"/>
      <c r="AE209" s="152"/>
      <c r="AF209" s="152"/>
      <c r="AG209" s="152"/>
      <c r="AH209" s="152"/>
      <c r="AI209" s="152"/>
      <c r="AJ209" s="152"/>
      <c r="AK209" s="152"/>
      <c r="AL209" s="152"/>
      <c r="AM209" s="152"/>
      <c r="AN209" s="152"/>
      <c r="AO209" s="152"/>
      <c r="AP209" s="152"/>
      <c r="AQ209" s="152"/>
      <c r="AR209" s="152"/>
    </row>
    <row r="210" spans="1:45" s="192" customFormat="1" x14ac:dyDescent="0.2">
      <c r="A210" s="6" t="s">
        <v>63</v>
      </c>
      <c r="B210" s="191"/>
      <c r="C210" s="61">
        <v>80.599999999999994</v>
      </c>
      <c r="D210" s="21">
        <f t="shared" si="87"/>
        <v>2326.1</v>
      </c>
      <c r="E210" s="35">
        <f t="shared" si="88"/>
        <v>228.8</v>
      </c>
      <c r="F210" s="38">
        <f t="shared" si="89"/>
        <v>2554.9</v>
      </c>
      <c r="G210" s="38">
        <f t="shared" si="90"/>
        <v>2555</v>
      </c>
      <c r="H210" s="38">
        <f t="shared" si="91"/>
        <v>2555</v>
      </c>
      <c r="I210" s="51">
        <f t="shared" si="68"/>
        <v>9.9999999999909051E-2</v>
      </c>
      <c r="J210" s="42">
        <f t="shared" si="92"/>
        <v>2326.1999999999998</v>
      </c>
      <c r="K210" s="113">
        <f t="shared" si="93"/>
        <v>2555</v>
      </c>
      <c r="L210" s="287"/>
      <c r="M210" s="287"/>
      <c r="N210" s="209"/>
      <c r="O210" s="152"/>
      <c r="P210" s="152"/>
      <c r="Q210" s="152"/>
      <c r="R210" s="152"/>
      <c r="S210" s="152"/>
      <c r="T210" s="152"/>
      <c r="U210" s="152"/>
      <c r="V210" s="152"/>
      <c r="W210" s="152"/>
      <c r="X210" s="152"/>
      <c r="Y210" s="152"/>
      <c r="Z210" s="152"/>
      <c r="AA210" s="152"/>
      <c r="AB210" s="152"/>
      <c r="AC210" s="152"/>
      <c r="AD210" s="152"/>
      <c r="AE210" s="152"/>
      <c r="AF210" s="152"/>
      <c r="AG210" s="152"/>
      <c r="AH210" s="152"/>
      <c r="AI210" s="152"/>
      <c r="AJ210" s="152"/>
      <c r="AK210" s="152"/>
      <c r="AL210" s="152"/>
      <c r="AM210" s="152"/>
      <c r="AN210" s="152"/>
      <c r="AO210" s="152"/>
      <c r="AP210" s="152"/>
      <c r="AQ210" s="152"/>
      <c r="AR210" s="152"/>
    </row>
    <row r="211" spans="1:45" s="192" customFormat="1" x14ac:dyDescent="0.2">
      <c r="A211" s="6" t="s">
        <v>64</v>
      </c>
      <c r="B211" s="191"/>
      <c r="C211" s="61">
        <v>93.8</v>
      </c>
      <c r="D211" s="21">
        <f t="shared" si="87"/>
        <v>2339.3000000000002</v>
      </c>
      <c r="E211" s="35">
        <f t="shared" si="88"/>
        <v>228.8</v>
      </c>
      <c r="F211" s="38">
        <f t="shared" si="89"/>
        <v>2568.1000000000004</v>
      </c>
      <c r="G211" s="38">
        <f t="shared" si="90"/>
        <v>2568</v>
      </c>
      <c r="H211" s="38">
        <f t="shared" si="91"/>
        <v>2568</v>
      </c>
      <c r="I211" s="51">
        <f t="shared" si="68"/>
        <v>-0.1000000000003638</v>
      </c>
      <c r="J211" s="42">
        <f t="shared" si="92"/>
        <v>2339.1999999999998</v>
      </c>
      <c r="K211" s="113">
        <f t="shared" si="93"/>
        <v>2568</v>
      </c>
      <c r="L211" s="287"/>
      <c r="M211" s="287"/>
      <c r="N211" s="209"/>
      <c r="O211" s="152"/>
      <c r="P211" s="152"/>
      <c r="Q211" s="152"/>
      <c r="R211" s="152"/>
      <c r="S211" s="152"/>
      <c r="T211" s="152"/>
      <c r="U211" s="152"/>
      <c r="V211" s="152"/>
      <c r="W211" s="152"/>
      <c r="X211" s="152"/>
      <c r="Y211" s="152"/>
      <c r="Z211" s="152"/>
      <c r="AA211" s="152"/>
      <c r="AB211" s="152"/>
      <c r="AC211" s="152"/>
      <c r="AD211" s="152"/>
      <c r="AE211" s="152"/>
      <c r="AF211" s="152"/>
      <c r="AG211" s="152"/>
      <c r="AH211" s="152"/>
      <c r="AI211" s="152"/>
      <c r="AJ211" s="152"/>
      <c r="AK211" s="152"/>
      <c r="AL211" s="152"/>
      <c r="AM211" s="152"/>
      <c r="AN211" s="152"/>
      <c r="AO211" s="152"/>
      <c r="AP211" s="152"/>
      <c r="AQ211" s="152"/>
      <c r="AR211" s="152"/>
    </row>
    <row r="212" spans="1:45" s="192" customFormat="1" x14ac:dyDescent="0.2">
      <c r="A212" s="6" t="s">
        <v>65</v>
      </c>
      <c r="B212" s="191"/>
      <c r="C212" s="61">
        <v>92</v>
      </c>
      <c r="D212" s="21">
        <f t="shared" si="87"/>
        <v>2337.5</v>
      </c>
      <c r="E212" s="35">
        <f t="shared" si="88"/>
        <v>228.8</v>
      </c>
      <c r="F212" s="38">
        <f t="shared" si="89"/>
        <v>2566.3000000000002</v>
      </c>
      <c r="G212" s="38">
        <f t="shared" si="90"/>
        <v>2566</v>
      </c>
      <c r="H212" s="38">
        <f t="shared" si="91"/>
        <v>2566</v>
      </c>
      <c r="I212" s="51">
        <f t="shared" si="68"/>
        <v>-0.3000000000001819</v>
      </c>
      <c r="J212" s="42">
        <f t="shared" si="92"/>
        <v>2337.1999999999998</v>
      </c>
      <c r="K212" s="113">
        <f t="shared" si="93"/>
        <v>2566</v>
      </c>
      <c r="L212" s="287"/>
      <c r="M212" s="287"/>
      <c r="N212" s="209"/>
      <c r="O212" s="152"/>
      <c r="P212" s="152"/>
      <c r="Q212" s="152"/>
      <c r="R212" s="152"/>
      <c r="S212" s="152"/>
      <c r="T212" s="152"/>
      <c r="U212" s="152"/>
      <c r="V212" s="152"/>
      <c r="W212" s="152"/>
      <c r="X212" s="152"/>
      <c r="Y212" s="152"/>
      <c r="Z212" s="152"/>
      <c r="AA212" s="152"/>
      <c r="AB212" s="152"/>
      <c r="AC212" s="152"/>
      <c r="AD212" s="152"/>
      <c r="AE212" s="152"/>
      <c r="AF212" s="152"/>
      <c r="AG212" s="152"/>
      <c r="AH212" s="152"/>
      <c r="AI212" s="152"/>
      <c r="AJ212" s="152"/>
      <c r="AK212" s="152"/>
      <c r="AL212" s="152"/>
      <c r="AM212" s="152"/>
      <c r="AN212" s="152"/>
      <c r="AO212" s="152"/>
      <c r="AP212" s="152"/>
      <c r="AQ212" s="152"/>
      <c r="AR212" s="152"/>
    </row>
    <row r="213" spans="1:45" s="192" customFormat="1" x14ac:dyDescent="0.2">
      <c r="A213" s="6" t="s">
        <v>66</v>
      </c>
      <c r="B213" s="191"/>
      <c r="C213" s="61">
        <v>97.7</v>
      </c>
      <c r="D213" s="21">
        <f t="shared" si="87"/>
        <v>2343.1999999999998</v>
      </c>
      <c r="E213" s="35">
        <f t="shared" si="88"/>
        <v>228.8</v>
      </c>
      <c r="F213" s="38">
        <f t="shared" si="89"/>
        <v>2572</v>
      </c>
      <c r="G213" s="38">
        <f t="shared" si="90"/>
        <v>2572</v>
      </c>
      <c r="H213" s="38">
        <f t="shared" si="91"/>
        <v>2572</v>
      </c>
      <c r="I213" s="51">
        <f t="shared" si="68"/>
        <v>0</v>
      </c>
      <c r="J213" s="42">
        <f t="shared" si="92"/>
        <v>2343.1999999999998</v>
      </c>
      <c r="K213" s="113">
        <f t="shared" si="93"/>
        <v>2572</v>
      </c>
      <c r="L213" s="287"/>
      <c r="M213" s="287"/>
      <c r="N213" s="209"/>
      <c r="O213" s="152"/>
      <c r="P213" s="152"/>
      <c r="Q213" s="152"/>
      <c r="R213" s="152"/>
      <c r="S213" s="152"/>
      <c r="T213" s="152"/>
      <c r="U213" s="152"/>
      <c r="V213" s="152"/>
      <c r="W213" s="152"/>
      <c r="X213" s="152"/>
      <c r="Y213" s="152"/>
      <c r="Z213" s="152"/>
      <c r="AA213" s="152"/>
      <c r="AB213" s="152"/>
      <c r="AC213" s="152"/>
      <c r="AD213" s="152"/>
      <c r="AE213" s="152"/>
      <c r="AF213" s="152"/>
      <c r="AG213" s="152"/>
      <c r="AH213" s="152"/>
      <c r="AI213" s="152"/>
      <c r="AJ213" s="152"/>
      <c r="AK213" s="152"/>
      <c r="AL213" s="152"/>
      <c r="AM213" s="152"/>
      <c r="AN213" s="152"/>
      <c r="AO213" s="152"/>
      <c r="AP213" s="152"/>
      <c r="AQ213" s="152"/>
      <c r="AR213" s="152"/>
    </row>
    <row r="214" spans="1:45" s="192" customFormat="1" x14ac:dyDescent="0.2">
      <c r="A214" s="6" t="s">
        <v>67</v>
      </c>
      <c r="B214" s="191"/>
      <c r="C214" s="61">
        <v>97.4</v>
      </c>
      <c r="D214" s="21">
        <f t="shared" si="87"/>
        <v>2342.9</v>
      </c>
      <c r="E214" s="35">
        <f t="shared" si="88"/>
        <v>228.8</v>
      </c>
      <c r="F214" s="38">
        <f t="shared" si="89"/>
        <v>2571.7000000000003</v>
      </c>
      <c r="G214" s="38">
        <f t="shared" si="90"/>
        <v>2572</v>
      </c>
      <c r="H214" s="38">
        <f t="shared" si="91"/>
        <v>2572</v>
      </c>
      <c r="I214" s="51">
        <f t="shared" si="68"/>
        <v>0.29999999999972715</v>
      </c>
      <c r="J214" s="42">
        <f t="shared" si="92"/>
        <v>2343.1999999999998</v>
      </c>
      <c r="K214" s="113">
        <f t="shared" si="93"/>
        <v>2572</v>
      </c>
      <c r="L214" s="287"/>
      <c r="M214" s="287"/>
      <c r="N214" s="209"/>
      <c r="O214" s="152"/>
      <c r="P214" s="152"/>
      <c r="Q214" s="152"/>
      <c r="R214" s="152"/>
      <c r="S214" s="152"/>
      <c r="T214" s="152"/>
      <c r="U214" s="152"/>
      <c r="V214" s="152"/>
      <c r="W214" s="152"/>
      <c r="X214" s="152"/>
      <c r="Y214" s="152"/>
      <c r="Z214" s="152"/>
      <c r="AA214" s="152"/>
      <c r="AB214" s="152"/>
      <c r="AC214" s="152"/>
      <c r="AD214" s="152"/>
      <c r="AE214" s="152"/>
      <c r="AF214" s="152"/>
      <c r="AG214" s="152"/>
      <c r="AH214" s="152"/>
      <c r="AI214" s="152"/>
      <c r="AJ214" s="152"/>
      <c r="AK214" s="152"/>
      <c r="AL214" s="152"/>
      <c r="AM214" s="152"/>
      <c r="AN214" s="152"/>
      <c r="AO214" s="152"/>
      <c r="AP214" s="152"/>
      <c r="AQ214" s="152"/>
      <c r="AR214" s="152"/>
    </row>
    <row r="215" spans="1:45" s="192" customFormat="1" x14ac:dyDescent="0.2">
      <c r="A215" s="6" t="s">
        <v>68</v>
      </c>
      <c r="B215" s="191"/>
      <c r="C215" s="61">
        <v>109.6</v>
      </c>
      <c r="D215" s="21">
        <f t="shared" si="87"/>
        <v>2355.1</v>
      </c>
      <c r="E215" s="35">
        <f t="shared" si="88"/>
        <v>228.8</v>
      </c>
      <c r="F215" s="38">
        <f t="shared" si="89"/>
        <v>2583.9</v>
      </c>
      <c r="G215" s="38">
        <f t="shared" si="90"/>
        <v>2584</v>
      </c>
      <c r="H215" s="38">
        <f t="shared" si="91"/>
        <v>2584</v>
      </c>
      <c r="I215" s="51">
        <f t="shared" si="68"/>
        <v>9.9999999999909051E-2</v>
      </c>
      <c r="J215" s="42">
        <f t="shared" si="92"/>
        <v>2355.1999999999998</v>
      </c>
      <c r="K215" s="113">
        <f t="shared" si="93"/>
        <v>2584</v>
      </c>
      <c r="L215" s="287"/>
      <c r="M215" s="287"/>
      <c r="N215" s="209"/>
      <c r="O215" s="152"/>
      <c r="P215" s="152"/>
      <c r="Q215" s="152"/>
      <c r="R215" s="152"/>
      <c r="S215" s="152"/>
      <c r="T215" s="152"/>
      <c r="U215" s="152"/>
      <c r="V215" s="152"/>
      <c r="W215" s="152"/>
      <c r="X215" s="152"/>
      <c r="Y215" s="152"/>
      <c r="Z215" s="152"/>
      <c r="AA215" s="152"/>
      <c r="AB215" s="152"/>
      <c r="AC215" s="152"/>
      <c r="AD215" s="152"/>
      <c r="AE215" s="152"/>
      <c r="AF215" s="152"/>
      <c r="AG215" s="152"/>
      <c r="AH215" s="152"/>
      <c r="AI215" s="152"/>
      <c r="AJ215" s="152"/>
      <c r="AK215" s="152"/>
      <c r="AL215" s="152"/>
      <c r="AM215" s="152"/>
      <c r="AN215" s="152"/>
      <c r="AO215" s="152"/>
      <c r="AP215" s="152"/>
      <c r="AQ215" s="152"/>
      <c r="AR215" s="152"/>
    </row>
    <row r="216" spans="1:45" s="192" customFormat="1" ht="13.5" thickBot="1" x14ac:dyDescent="0.25">
      <c r="A216" s="201"/>
      <c r="B216" s="202"/>
      <c r="C216" s="202"/>
      <c r="D216" s="202"/>
      <c r="E216" s="202"/>
      <c r="F216" s="37"/>
      <c r="G216" s="37"/>
      <c r="H216" s="46"/>
      <c r="I216" s="211"/>
      <c r="J216" s="211"/>
      <c r="K216" s="117"/>
      <c r="L216" s="95"/>
      <c r="M216" s="287"/>
      <c r="N216" s="209"/>
      <c r="O216" s="152"/>
      <c r="P216" s="152"/>
      <c r="Q216" s="152"/>
      <c r="R216" s="152"/>
      <c r="S216" s="152"/>
      <c r="T216" s="152"/>
      <c r="U216" s="152"/>
      <c r="V216" s="152"/>
      <c r="W216" s="152"/>
      <c r="X216" s="152"/>
      <c r="Y216" s="152"/>
      <c r="Z216" s="152"/>
      <c r="AA216" s="152"/>
      <c r="AB216" s="152"/>
      <c r="AC216" s="152"/>
      <c r="AD216" s="152"/>
      <c r="AE216" s="152"/>
      <c r="AF216" s="152"/>
      <c r="AG216" s="152"/>
      <c r="AH216" s="152"/>
      <c r="AI216" s="152"/>
      <c r="AJ216" s="152"/>
      <c r="AK216" s="152"/>
      <c r="AL216" s="152"/>
      <c r="AM216" s="152"/>
      <c r="AN216" s="152"/>
      <c r="AO216" s="152"/>
      <c r="AP216" s="152"/>
      <c r="AQ216" s="152"/>
      <c r="AR216" s="152"/>
    </row>
    <row r="217" spans="1:45" s="192" customFormat="1" x14ac:dyDescent="0.2">
      <c r="A217" s="223"/>
      <c r="B217" s="223"/>
      <c r="C217" s="223"/>
      <c r="D217" s="223"/>
      <c r="E217" s="223"/>
      <c r="F217" s="223"/>
      <c r="G217" s="223"/>
      <c r="H217" s="224"/>
      <c r="I217" s="224"/>
      <c r="J217" s="224"/>
      <c r="K217" s="224"/>
      <c r="L217" s="95"/>
      <c r="M217" s="287"/>
      <c r="N217" s="152"/>
      <c r="O217" s="152"/>
      <c r="P217" s="152"/>
      <c r="Q217" s="152"/>
      <c r="R217" s="152"/>
      <c r="S217" s="152"/>
      <c r="T217" s="152"/>
      <c r="U217" s="152"/>
      <c r="V217" s="152"/>
      <c r="W217" s="152"/>
      <c r="X217" s="152"/>
      <c r="Y217" s="152"/>
      <c r="Z217" s="152"/>
      <c r="AA217" s="152"/>
      <c r="AB217" s="152"/>
      <c r="AC217" s="152"/>
      <c r="AD217" s="152"/>
      <c r="AE217" s="152"/>
      <c r="AF217" s="152"/>
      <c r="AG217" s="152"/>
      <c r="AH217" s="152"/>
      <c r="AI217" s="152"/>
      <c r="AJ217" s="152"/>
      <c r="AK217" s="152"/>
      <c r="AL217" s="152"/>
      <c r="AM217" s="152"/>
      <c r="AN217" s="152"/>
      <c r="AO217" s="152"/>
      <c r="AP217" s="152"/>
      <c r="AQ217" s="152"/>
      <c r="AR217" s="152"/>
      <c r="AS217" s="152"/>
    </row>
    <row r="218" spans="1:45" s="192" customFormat="1" x14ac:dyDescent="0.2">
      <c r="A218" s="223"/>
      <c r="B218" s="223"/>
      <c r="C218" s="223"/>
      <c r="D218" s="223"/>
      <c r="E218" s="223"/>
      <c r="F218" s="223"/>
      <c r="G218" s="223"/>
      <c r="H218" s="223"/>
      <c r="I218" s="223"/>
      <c r="J218" s="223"/>
      <c r="K218" s="223"/>
      <c r="L218" s="95"/>
      <c r="M218" s="152"/>
      <c r="N218" s="152"/>
      <c r="O218" s="152"/>
      <c r="P218" s="152"/>
      <c r="Q218" s="152"/>
      <c r="R218" s="152"/>
      <c r="S218" s="152"/>
      <c r="T218" s="152"/>
      <c r="U218" s="152"/>
      <c r="V218" s="152"/>
      <c r="W218" s="152"/>
      <c r="X218" s="152"/>
      <c r="Y218" s="152"/>
      <c r="Z218" s="152"/>
      <c r="AA218" s="152"/>
      <c r="AB218" s="152"/>
      <c r="AC218" s="152"/>
      <c r="AD218" s="152"/>
      <c r="AE218" s="152"/>
      <c r="AF218" s="152"/>
      <c r="AG218" s="152"/>
      <c r="AH218" s="152"/>
      <c r="AI218" s="152"/>
      <c r="AJ218" s="152"/>
      <c r="AK218" s="152"/>
      <c r="AL218" s="152"/>
      <c r="AM218" s="152"/>
      <c r="AN218" s="152"/>
      <c r="AO218" s="152"/>
      <c r="AP218" s="152"/>
      <c r="AQ218" s="152"/>
      <c r="AR218" s="152"/>
      <c r="AS218" s="152"/>
    </row>
    <row r="219" spans="1:45" s="192" customFormat="1" x14ac:dyDescent="0.2">
      <c r="A219" s="223"/>
      <c r="B219" s="223"/>
      <c r="C219" s="223"/>
      <c r="D219" s="223"/>
      <c r="E219" s="223"/>
      <c r="F219" s="223"/>
      <c r="G219" s="223"/>
      <c r="H219" s="223"/>
      <c r="I219" s="223"/>
      <c r="J219" s="223"/>
      <c r="K219" s="223"/>
      <c r="L219" s="95"/>
      <c r="M219" s="152"/>
      <c r="N219" s="152"/>
      <c r="O219" s="152"/>
      <c r="P219" s="152"/>
      <c r="Q219" s="152"/>
      <c r="R219" s="152"/>
      <c r="S219" s="152"/>
      <c r="T219" s="152"/>
      <c r="U219" s="152"/>
      <c r="V219" s="152"/>
      <c r="W219" s="152"/>
      <c r="X219" s="152"/>
      <c r="Y219" s="152"/>
      <c r="Z219" s="152"/>
      <c r="AA219" s="152"/>
      <c r="AB219" s="152"/>
      <c r="AC219" s="152"/>
      <c r="AD219" s="152"/>
      <c r="AE219" s="152"/>
      <c r="AF219" s="152"/>
      <c r="AG219" s="152"/>
      <c r="AH219" s="152"/>
      <c r="AI219" s="152"/>
      <c r="AJ219" s="152"/>
      <c r="AK219" s="152"/>
      <c r="AL219" s="152"/>
      <c r="AM219" s="152"/>
      <c r="AN219" s="152"/>
      <c r="AO219" s="152"/>
      <c r="AP219" s="152"/>
      <c r="AQ219" s="152"/>
      <c r="AR219" s="152"/>
      <c r="AS219" s="152"/>
    </row>
    <row r="220" spans="1:45" s="192" customFormat="1" x14ac:dyDescent="0.2">
      <c r="A220" s="223"/>
      <c r="B220" s="223"/>
      <c r="C220" s="223"/>
      <c r="D220" s="223"/>
      <c r="E220" s="223"/>
      <c r="F220" s="223"/>
      <c r="G220" s="223"/>
      <c r="H220" s="223"/>
      <c r="I220" s="223"/>
      <c r="J220" s="223"/>
      <c r="K220" s="223"/>
      <c r="L220" s="95"/>
      <c r="M220" s="152"/>
      <c r="N220" s="152"/>
      <c r="O220" s="152"/>
      <c r="P220" s="152"/>
      <c r="Q220" s="152"/>
      <c r="R220" s="152"/>
      <c r="S220" s="152"/>
      <c r="T220" s="152"/>
      <c r="U220" s="152"/>
      <c r="V220" s="152"/>
      <c r="W220" s="152"/>
      <c r="X220" s="152"/>
      <c r="Y220" s="152"/>
      <c r="Z220" s="152"/>
      <c r="AA220" s="152"/>
      <c r="AB220" s="152"/>
      <c r="AC220" s="152"/>
      <c r="AD220" s="152"/>
      <c r="AE220" s="152"/>
      <c r="AF220" s="152"/>
      <c r="AG220" s="152"/>
      <c r="AH220" s="152"/>
      <c r="AI220" s="152"/>
      <c r="AJ220" s="152"/>
      <c r="AK220" s="152"/>
      <c r="AL220" s="152"/>
      <c r="AM220" s="152"/>
      <c r="AN220" s="152"/>
      <c r="AO220" s="152"/>
      <c r="AP220" s="152"/>
      <c r="AQ220" s="152"/>
      <c r="AR220" s="152"/>
      <c r="AS220" s="152"/>
    </row>
    <row r="221" spans="1:45" s="192" customFormat="1" x14ac:dyDescent="0.2">
      <c r="A221" s="223"/>
      <c r="B221" s="223"/>
      <c r="C221" s="223"/>
      <c r="D221" s="223"/>
      <c r="E221" s="223"/>
      <c r="F221" s="223"/>
      <c r="G221" s="223"/>
      <c r="H221" s="223"/>
      <c r="I221" s="223"/>
      <c r="J221" s="223"/>
      <c r="K221" s="223"/>
      <c r="L221" s="95"/>
      <c r="M221" s="152"/>
      <c r="N221" s="152"/>
      <c r="O221" s="152"/>
      <c r="P221" s="152"/>
      <c r="Q221" s="152"/>
      <c r="R221" s="152"/>
      <c r="S221" s="152"/>
      <c r="T221" s="152"/>
      <c r="U221" s="152"/>
      <c r="V221" s="152"/>
      <c r="W221" s="152"/>
      <c r="X221" s="152"/>
      <c r="Y221" s="152"/>
      <c r="Z221" s="152"/>
      <c r="AA221" s="152"/>
      <c r="AB221" s="152"/>
      <c r="AC221" s="152"/>
      <c r="AD221" s="152"/>
      <c r="AE221" s="152"/>
      <c r="AF221" s="152"/>
      <c r="AG221" s="152"/>
      <c r="AH221" s="152"/>
      <c r="AI221" s="152"/>
      <c r="AJ221" s="152"/>
      <c r="AK221" s="152"/>
      <c r="AL221" s="152"/>
      <c r="AM221" s="152"/>
      <c r="AN221" s="152"/>
      <c r="AO221" s="152"/>
      <c r="AP221" s="152"/>
      <c r="AQ221" s="152"/>
      <c r="AR221" s="152"/>
      <c r="AS221" s="152"/>
    </row>
    <row r="222" spans="1:45" s="192" customFormat="1" x14ac:dyDescent="0.2">
      <c r="A222" s="223"/>
      <c r="B222" s="223"/>
      <c r="C222" s="223"/>
      <c r="D222" s="223"/>
      <c r="E222" s="223"/>
      <c r="F222" s="223"/>
      <c r="G222" s="223"/>
      <c r="H222" s="223"/>
      <c r="I222" s="223"/>
      <c r="J222" s="223"/>
      <c r="K222" s="223"/>
      <c r="L222" s="95"/>
      <c r="M222" s="152"/>
      <c r="N222" s="152"/>
      <c r="O222" s="152"/>
      <c r="P222" s="152"/>
      <c r="Q222" s="152"/>
      <c r="R222" s="152"/>
      <c r="S222" s="152"/>
      <c r="T222" s="152"/>
      <c r="U222" s="152"/>
      <c r="V222" s="152"/>
      <c r="W222" s="152"/>
      <c r="X222" s="152"/>
      <c r="Y222" s="152"/>
      <c r="Z222" s="152"/>
      <c r="AA222" s="152"/>
      <c r="AB222" s="152"/>
      <c r="AC222" s="152"/>
      <c r="AD222" s="152"/>
      <c r="AE222" s="152"/>
      <c r="AF222" s="152"/>
      <c r="AG222" s="152"/>
      <c r="AH222" s="152"/>
      <c r="AI222" s="152"/>
      <c r="AJ222" s="152"/>
      <c r="AK222" s="152"/>
      <c r="AL222" s="152"/>
      <c r="AM222" s="152"/>
      <c r="AN222" s="152"/>
      <c r="AO222" s="152"/>
      <c r="AP222" s="152"/>
      <c r="AQ222" s="152"/>
      <c r="AR222" s="152"/>
      <c r="AS222" s="152"/>
    </row>
    <row r="223" spans="1:45" s="192" customFormat="1" x14ac:dyDescent="0.2">
      <c r="A223" s="223"/>
      <c r="B223" s="223"/>
      <c r="C223" s="223"/>
      <c r="D223" s="223"/>
      <c r="E223" s="223"/>
      <c r="F223" s="223"/>
      <c r="G223" s="223"/>
      <c r="H223" s="223"/>
      <c r="I223" s="223"/>
      <c r="J223" s="223"/>
      <c r="K223" s="223"/>
      <c r="L223" s="95"/>
      <c r="M223" s="152"/>
      <c r="N223" s="152"/>
      <c r="O223" s="152"/>
      <c r="P223" s="152"/>
      <c r="Q223" s="152"/>
      <c r="R223" s="152"/>
      <c r="S223" s="152"/>
      <c r="T223" s="152"/>
      <c r="U223" s="152"/>
      <c r="V223" s="152"/>
      <c r="W223" s="152"/>
      <c r="X223" s="152"/>
      <c r="Y223" s="152"/>
      <c r="Z223" s="152"/>
      <c r="AA223" s="152"/>
      <c r="AB223" s="152"/>
      <c r="AC223" s="152"/>
      <c r="AD223" s="152"/>
      <c r="AE223" s="152"/>
      <c r="AF223" s="152"/>
      <c r="AG223" s="152"/>
      <c r="AH223" s="152"/>
      <c r="AI223" s="152"/>
      <c r="AJ223" s="152"/>
      <c r="AK223" s="152"/>
      <c r="AL223" s="152"/>
      <c r="AM223" s="152"/>
      <c r="AN223" s="152"/>
      <c r="AO223" s="152"/>
      <c r="AP223" s="152"/>
      <c r="AQ223" s="152"/>
      <c r="AR223" s="152"/>
      <c r="AS223" s="152"/>
    </row>
    <row r="224" spans="1:45" s="192" customFormat="1" x14ac:dyDescent="0.2">
      <c r="A224" s="223"/>
      <c r="B224" s="223"/>
      <c r="C224" s="223"/>
      <c r="D224" s="223"/>
      <c r="E224" s="223"/>
      <c r="F224" s="223"/>
      <c r="G224" s="223"/>
      <c r="H224" s="223"/>
      <c r="I224" s="223"/>
      <c r="J224" s="223"/>
      <c r="K224" s="223"/>
      <c r="L224" s="95"/>
      <c r="M224" s="152"/>
      <c r="N224" s="152"/>
      <c r="O224" s="152"/>
      <c r="P224" s="152"/>
      <c r="Q224" s="152"/>
      <c r="R224" s="152"/>
      <c r="S224" s="152"/>
      <c r="T224" s="152"/>
      <c r="U224" s="152"/>
      <c r="V224" s="152"/>
      <c r="W224" s="152"/>
      <c r="X224" s="152"/>
      <c r="Y224" s="152"/>
      <c r="Z224" s="152"/>
      <c r="AA224" s="152"/>
      <c r="AB224" s="152"/>
      <c r="AC224" s="152"/>
      <c r="AD224" s="152"/>
      <c r="AE224" s="152"/>
      <c r="AF224" s="152"/>
      <c r="AG224" s="152"/>
      <c r="AH224" s="152"/>
      <c r="AI224" s="152"/>
      <c r="AJ224" s="152"/>
      <c r="AK224" s="152"/>
      <c r="AL224" s="152"/>
      <c r="AM224" s="152"/>
      <c r="AN224" s="152"/>
      <c r="AO224" s="152"/>
      <c r="AP224" s="152"/>
      <c r="AQ224" s="152"/>
      <c r="AR224" s="152"/>
      <c r="AS224" s="152"/>
    </row>
    <row r="225" spans="1:45" s="192" customFormat="1" x14ac:dyDescent="0.2">
      <c r="A225" s="223"/>
      <c r="B225" s="223"/>
      <c r="C225" s="223"/>
      <c r="D225" s="223"/>
      <c r="E225" s="223"/>
      <c r="F225" s="223"/>
      <c r="G225" s="223"/>
      <c r="H225" s="223"/>
      <c r="I225" s="223"/>
      <c r="J225" s="223"/>
      <c r="K225" s="223"/>
      <c r="L225" s="97"/>
      <c r="M225" s="152"/>
      <c r="N225" s="152"/>
      <c r="O225" s="152"/>
      <c r="P225" s="152"/>
      <c r="Q225" s="152"/>
      <c r="R225" s="152"/>
      <c r="S225" s="152"/>
      <c r="T225" s="152"/>
      <c r="U225" s="152"/>
      <c r="V225" s="152"/>
      <c r="W225" s="152"/>
      <c r="X225" s="152"/>
      <c r="Y225" s="152"/>
      <c r="Z225" s="152"/>
      <c r="AA225" s="152"/>
      <c r="AB225" s="152"/>
      <c r="AC225" s="152"/>
      <c r="AD225" s="152"/>
      <c r="AE225" s="152"/>
      <c r="AF225" s="152"/>
      <c r="AG225" s="152"/>
      <c r="AH225" s="152"/>
      <c r="AI225" s="152"/>
      <c r="AJ225" s="152"/>
      <c r="AK225" s="152"/>
      <c r="AL225" s="152"/>
      <c r="AM225" s="152"/>
      <c r="AN225" s="152"/>
      <c r="AO225" s="152"/>
      <c r="AP225" s="152"/>
      <c r="AQ225" s="152"/>
      <c r="AR225" s="152"/>
      <c r="AS225" s="152"/>
    </row>
    <row r="226" spans="1:45" s="192" customFormat="1" x14ac:dyDescent="0.2">
      <c r="A226" s="223"/>
      <c r="B226" s="223"/>
      <c r="C226" s="223"/>
      <c r="D226" s="223"/>
      <c r="E226" s="223"/>
      <c r="F226" s="223"/>
      <c r="G226" s="223"/>
      <c r="H226" s="223"/>
      <c r="I226" s="223"/>
      <c r="J226" s="223"/>
      <c r="K226" s="223"/>
      <c r="L226" s="97"/>
      <c r="M226" s="152"/>
      <c r="N226" s="152"/>
      <c r="O226" s="152"/>
      <c r="P226" s="152"/>
      <c r="Q226" s="152"/>
      <c r="R226" s="152"/>
      <c r="S226" s="152"/>
      <c r="T226" s="152"/>
      <c r="U226" s="152"/>
      <c r="V226" s="152"/>
      <c r="W226" s="152"/>
      <c r="X226" s="152"/>
      <c r="Y226" s="152"/>
      <c r="Z226" s="152"/>
      <c r="AA226" s="152"/>
      <c r="AB226" s="152"/>
      <c r="AC226" s="152"/>
      <c r="AD226" s="152"/>
      <c r="AE226" s="152"/>
      <c r="AF226" s="152"/>
      <c r="AG226" s="152"/>
      <c r="AH226" s="152"/>
      <c r="AI226" s="152"/>
      <c r="AJ226" s="152"/>
      <c r="AK226" s="152"/>
      <c r="AL226" s="152"/>
      <c r="AM226" s="152"/>
      <c r="AN226" s="152"/>
      <c r="AO226" s="152"/>
      <c r="AP226" s="152"/>
      <c r="AQ226" s="152"/>
      <c r="AR226" s="152"/>
      <c r="AS226" s="152"/>
    </row>
    <row r="227" spans="1:45" s="192" customFormat="1" x14ac:dyDescent="0.2">
      <c r="A227" s="223"/>
      <c r="B227" s="223"/>
      <c r="C227" s="223"/>
      <c r="D227" s="223"/>
      <c r="E227" s="223"/>
      <c r="F227" s="223"/>
      <c r="G227" s="223"/>
      <c r="H227" s="223"/>
      <c r="I227" s="223"/>
      <c r="J227" s="223"/>
      <c r="K227" s="223"/>
      <c r="L227" s="97"/>
      <c r="M227" s="152"/>
      <c r="N227" s="152"/>
      <c r="O227" s="152"/>
      <c r="P227" s="152"/>
      <c r="Q227" s="152"/>
      <c r="R227" s="152"/>
      <c r="S227" s="152"/>
      <c r="T227" s="152"/>
      <c r="U227" s="152"/>
      <c r="V227" s="152"/>
      <c r="W227" s="152"/>
      <c r="X227" s="152"/>
      <c r="Y227" s="152"/>
      <c r="Z227" s="152"/>
      <c r="AA227" s="152"/>
      <c r="AB227" s="152"/>
      <c r="AC227" s="152"/>
      <c r="AD227" s="152"/>
      <c r="AE227" s="152"/>
      <c r="AF227" s="152"/>
      <c r="AG227" s="152"/>
      <c r="AH227" s="152"/>
      <c r="AI227" s="152"/>
      <c r="AJ227" s="152"/>
      <c r="AK227" s="152"/>
      <c r="AL227" s="152"/>
      <c r="AM227" s="152"/>
      <c r="AN227" s="152"/>
      <c r="AO227" s="152"/>
      <c r="AP227" s="152"/>
      <c r="AQ227" s="152"/>
      <c r="AR227" s="152"/>
      <c r="AS227" s="152"/>
    </row>
    <row r="228" spans="1:45" s="192" customFormat="1" x14ac:dyDescent="0.2">
      <c r="A228" s="223"/>
      <c r="B228" s="223"/>
      <c r="C228" s="223"/>
      <c r="D228" s="223"/>
      <c r="E228" s="223"/>
      <c r="F228" s="223"/>
      <c r="G228" s="223"/>
      <c r="H228" s="223"/>
      <c r="I228" s="223"/>
      <c r="J228" s="223"/>
      <c r="K228" s="223"/>
      <c r="L228" s="97"/>
      <c r="M228" s="152"/>
      <c r="N228" s="152"/>
      <c r="O228" s="152"/>
      <c r="P228" s="152"/>
      <c r="Q228" s="152"/>
      <c r="R228" s="152"/>
      <c r="S228" s="152"/>
      <c r="T228" s="152"/>
      <c r="U228" s="152"/>
      <c r="V228" s="152"/>
      <c r="W228" s="152"/>
      <c r="X228" s="152"/>
      <c r="Y228" s="152"/>
      <c r="Z228" s="152"/>
      <c r="AA228" s="152"/>
      <c r="AB228" s="152"/>
      <c r="AC228" s="152"/>
      <c r="AD228" s="152"/>
      <c r="AE228" s="152"/>
      <c r="AF228" s="152"/>
      <c r="AG228" s="152"/>
      <c r="AH228" s="152"/>
      <c r="AI228" s="152"/>
      <c r="AJ228" s="152"/>
      <c r="AK228" s="152"/>
      <c r="AL228" s="152"/>
      <c r="AM228" s="152"/>
      <c r="AN228" s="152"/>
      <c r="AO228" s="152"/>
      <c r="AP228" s="152"/>
      <c r="AQ228" s="152"/>
      <c r="AR228" s="152"/>
      <c r="AS228" s="152"/>
    </row>
    <row r="229" spans="1:45" s="192" customFormat="1" x14ac:dyDescent="0.2">
      <c r="A229" s="223"/>
      <c r="B229" s="223"/>
      <c r="C229" s="223"/>
      <c r="D229" s="223"/>
      <c r="E229" s="223"/>
      <c r="F229" s="223"/>
      <c r="G229" s="223"/>
      <c r="H229" s="223"/>
      <c r="I229" s="223"/>
      <c r="J229" s="223"/>
      <c r="K229" s="223"/>
      <c r="L229" s="97"/>
      <c r="M229" s="152"/>
      <c r="N229" s="152"/>
      <c r="O229" s="152"/>
      <c r="P229" s="152"/>
      <c r="Q229" s="152"/>
      <c r="R229" s="152"/>
      <c r="S229" s="152"/>
      <c r="T229" s="152"/>
      <c r="U229" s="152"/>
      <c r="V229" s="152"/>
      <c r="W229" s="152"/>
      <c r="X229" s="152"/>
      <c r="Y229" s="152"/>
      <c r="Z229" s="152"/>
      <c r="AA229" s="152"/>
      <c r="AB229" s="152"/>
      <c r="AC229" s="152"/>
      <c r="AD229" s="152"/>
      <c r="AE229" s="152"/>
      <c r="AF229" s="152"/>
      <c r="AG229" s="152"/>
      <c r="AH229" s="152"/>
      <c r="AI229" s="152"/>
      <c r="AJ229" s="152"/>
      <c r="AK229" s="152"/>
      <c r="AL229" s="152"/>
      <c r="AM229" s="152"/>
      <c r="AN229" s="152"/>
      <c r="AO229" s="152"/>
      <c r="AP229" s="152"/>
      <c r="AQ229" s="152"/>
      <c r="AR229" s="152"/>
      <c r="AS229" s="15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view="pageBreakPreview" topLeftCell="A68" zoomScaleNormal="100" zoomScaleSheetLayoutView="100" workbookViewId="0">
      <selection activeCell="B83" sqref="B83"/>
    </sheetView>
  </sheetViews>
  <sheetFormatPr defaultColWidth="9" defaultRowHeight="15.75" x14ac:dyDescent="0.25"/>
  <cols>
    <col min="1" max="1" width="8.125" style="124" customWidth="1"/>
    <col min="2" max="2" width="10" style="124" customWidth="1"/>
    <col min="3" max="3" width="35.375" style="124" customWidth="1"/>
    <col min="4" max="4" width="7" style="124" customWidth="1"/>
    <col min="5" max="5" width="13.75" style="124" customWidth="1"/>
    <col min="6" max="6" width="14" style="124" customWidth="1"/>
    <col min="7" max="16384" width="9" style="124"/>
  </cols>
  <sheetData>
    <row r="1" spans="1:6" ht="16.5" x14ac:dyDescent="0.3">
      <c r="A1" s="393" t="s">
        <v>186</v>
      </c>
      <c r="B1" s="393"/>
      <c r="C1" s="393"/>
      <c r="D1" s="393"/>
      <c r="E1" s="393"/>
      <c r="F1" s="122"/>
    </row>
    <row r="3" spans="1:6" x14ac:dyDescent="0.25">
      <c r="B3" s="124" t="s">
        <v>182</v>
      </c>
      <c r="F3" s="138">
        <v>44771</v>
      </c>
    </row>
    <row r="5" spans="1:6" ht="16.5" x14ac:dyDescent="0.3">
      <c r="A5" s="394" t="s">
        <v>101</v>
      </c>
      <c r="B5" s="394"/>
      <c r="C5" s="394"/>
      <c r="D5" s="394"/>
      <c r="E5" s="394"/>
      <c r="F5" s="394"/>
    </row>
    <row r="6" spans="1:6" ht="16.5" x14ac:dyDescent="0.3">
      <c r="A6" s="394" t="s">
        <v>102</v>
      </c>
      <c r="B6" s="394"/>
      <c r="C6" s="394"/>
      <c r="D6" s="394"/>
      <c r="E6" s="394"/>
      <c r="F6" s="394"/>
    </row>
    <row r="7" spans="1:6" ht="16.5" x14ac:dyDescent="0.3">
      <c r="A7" s="334"/>
      <c r="B7" s="334"/>
      <c r="C7" s="334"/>
      <c r="D7" s="334"/>
      <c r="E7" s="334"/>
      <c r="F7" s="334"/>
    </row>
    <row r="8" spans="1:6" ht="27" customHeight="1" x14ac:dyDescent="0.25">
      <c r="A8" s="340"/>
      <c r="B8" s="398" t="s">
        <v>193</v>
      </c>
      <c r="C8" s="398"/>
      <c r="D8" s="398"/>
      <c r="E8" s="398"/>
      <c r="F8" s="398"/>
    </row>
    <row r="9" spans="1:6" ht="27" customHeight="1" x14ac:dyDescent="0.25">
      <c r="A9" s="340"/>
      <c r="B9" s="398"/>
      <c r="C9" s="398"/>
      <c r="D9" s="398"/>
      <c r="E9" s="398"/>
      <c r="F9" s="398"/>
    </row>
    <row r="10" spans="1:6" ht="27" customHeight="1" x14ac:dyDescent="0.25">
      <c r="A10" s="340"/>
      <c r="B10" s="398"/>
      <c r="C10" s="398"/>
      <c r="D10" s="398"/>
      <c r="E10" s="398"/>
      <c r="F10" s="398"/>
    </row>
    <row r="11" spans="1:6" x14ac:dyDescent="0.25">
      <c r="A11" s="395"/>
      <c r="B11" s="396"/>
      <c r="C11" s="396"/>
      <c r="D11" s="396"/>
      <c r="E11" s="395"/>
      <c r="F11" s="396"/>
    </row>
    <row r="12" spans="1:6" ht="16.5" x14ac:dyDescent="0.3">
      <c r="B12" s="399" t="s">
        <v>169</v>
      </c>
      <c r="C12" s="399"/>
      <c r="D12" s="399"/>
      <c r="E12" s="399"/>
      <c r="F12" s="399"/>
    </row>
    <row r="13" spans="1:6" x14ac:dyDescent="0.25">
      <c r="A13" s="142"/>
      <c r="B13" s="141"/>
      <c r="C13" s="141"/>
      <c r="D13" s="141"/>
      <c r="E13" s="141"/>
      <c r="F13" s="141"/>
    </row>
    <row r="14" spans="1:6" ht="50.1" customHeight="1" x14ac:dyDescent="0.25">
      <c r="A14" s="339">
        <v>1</v>
      </c>
      <c r="B14" s="397" t="s">
        <v>194</v>
      </c>
      <c r="C14" s="397"/>
      <c r="D14" s="397"/>
      <c r="E14" s="397"/>
      <c r="F14" s="397"/>
    </row>
    <row r="15" spans="1:6" x14ac:dyDescent="0.25">
      <c r="A15" s="142"/>
      <c r="B15" s="141"/>
      <c r="C15" s="141"/>
      <c r="D15" s="141"/>
      <c r="E15" s="141"/>
      <c r="F15" s="141"/>
    </row>
    <row r="16" spans="1:6" x14ac:dyDescent="0.25">
      <c r="A16" s="339">
        <v>2</v>
      </c>
      <c r="B16" s="397" t="s">
        <v>187</v>
      </c>
      <c r="C16" s="397"/>
      <c r="D16" s="397"/>
      <c r="E16" s="397"/>
      <c r="F16" s="397"/>
    </row>
    <row r="17" spans="1:6" x14ac:dyDescent="0.25">
      <c r="B17" s="125"/>
      <c r="C17" s="335"/>
      <c r="D17" s="335"/>
      <c r="E17" s="335"/>
      <c r="F17" s="335"/>
    </row>
    <row r="18" spans="1:6" x14ac:dyDescent="0.25">
      <c r="A18" s="125"/>
      <c r="B18" s="227" t="s">
        <v>170</v>
      </c>
      <c r="C18" s="127"/>
      <c r="D18" s="125"/>
      <c r="E18" s="125"/>
      <c r="F18" s="125"/>
    </row>
    <row r="19" spans="1:6" x14ac:dyDescent="0.25">
      <c r="A19" s="125"/>
      <c r="B19" s="227"/>
      <c r="C19" s="127"/>
      <c r="D19" s="125"/>
      <c r="E19" s="125"/>
      <c r="F19" s="125"/>
    </row>
    <row r="20" spans="1:6" ht="16.5" x14ac:dyDescent="0.25">
      <c r="B20" s="126"/>
      <c r="C20" s="121" t="s">
        <v>167</v>
      </c>
      <c r="D20" s="335"/>
      <c r="F20" s="129"/>
    </row>
    <row r="21" spans="1:6" x14ac:dyDescent="0.25">
      <c r="B21" s="126" t="s">
        <v>108</v>
      </c>
      <c r="C21" s="130">
        <f>LPG!H10</f>
        <v>3311</v>
      </c>
      <c r="D21" s="335"/>
      <c r="F21" s="131"/>
    </row>
    <row r="22" spans="1:6" x14ac:dyDescent="0.25">
      <c r="B22" s="126" t="s">
        <v>109</v>
      </c>
      <c r="C22" s="130">
        <f>LPG!H11</f>
        <v>3325</v>
      </c>
      <c r="D22" s="335"/>
      <c r="F22" s="131"/>
    </row>
    <row r="23" spans="1:6" x14ac:dyDescent="0.25">
      <c r="B23" s="126" t="s">
        <v>110</v>
      </c>
      <c r="C23" s="130">
        <f>LPG!H12</f>
        <v>3336</v>
      </c>
      <c r="D23" s="335"/>
      <c r="F23" s="131"/>
    </row>
    <row r="24" spans="1:6" x14ac:dyDescent="0.25">
      <c r="B24" s="126" t="s">
        <v>111</v>
      </c>
      <c r="C24" s="130">
        <f>LPG!H13</f>
        <v>3354</v>
      </c>
      <c r="D24" s="335"/>
      <c r="F24" s="131"/>
    </row>
    <row r="25" spans="1:6" x14ac:dyDescent="0.25">
      <c r="B25" s="126" t="s">
        <v>112</v>
      </c>
      <c r="C25" s="130">
        <f>LPG!H14</f>
        <v>3379</v>
      </c>
      <c r="D25" s="335"/>
      <c r="F25" s="131"/>
    </row>
    <row r="26" spans="1:6" x14ac:dyDescent="0.25">
      <c r="B26" s="126" t="s">
        <v>113</v>
      </c>
      <c r="C26" s="130">
        <f>LPG!H15</f>
        <v>3412</v>
      </c>
      <c r="D26" s="335"/>
      <c r="F26" s="131"/>
    </row>
    <row r="27" spans="1:6" x14ac:dyDescent="0.25">
      <c r="B27" s="126" t="s">
        <v>114</v>
      </c>
      <c r="C27" s="130">
        <f>LPG!H16</f>
        <v>3439</v>
      </c>
      <c r="D27" s="335"/>
      <c r="F27" s="131"/>
    </row>
    <row r="28" spans="1:6" x14ac:dyDescent="0.25">
      <c r="B28" s="126" t="s">
        <v>115</v>
      </c>
      <c r="C28" s="130">
        <f>LPG!H17</f>
        <v>3497</v>
      </c>
      <c r="D28" s="335"/>
      <c r="F28" s="131"/>
    </row>
    <row r="29" spans="1:6" x14ac:dyDescent="0.25">
      <c r="B29" s="126" t="s">
        <v>116</v>
      </c>
      <c r="C29" s="130">
        <f>LPG!H18</f>
        <v>3550</v>
      </c>
      <c r="D29" s="335"/>
      <c r="F29" s="131"/>
    </row>
    <row r="30" spans="1:6" x14ac:dyDescent="0.25">
      <c r="B30" s="126" t="s">
        <v>117</v>
      </c>
      <c r="C30" s="130">
        <f>LPG!H19</f>
        <v>3598</v>
      </c>
      <c r="D30" s="335"/>
      <c r="F30" s="131"/>
    </row>
    <row r="31" spans="1:6" x14ac:dyDescent="0.25">
      <c r="B31" s="126" t="s">
        <v>118</v>
      </c>
      <c r="C31" s="130">
        <f>LPG!H20</f>
        <v>3646</v>
      </c>
      <c r="D31" s="335"/>
      <c r="F31" s="131"/>
    </row>
    <row r="32" spans="1:6" x14ac:dyDescent="0.25">
      <c r="B32" s="126" t="s">
        <v>119</v>
      </c>
      <c r="C32" s="130">
        <f>LPG!H21</f>
        <v>3823</v>
      </c>
      <c r="D32" s="335"/>
      <c r="F32" s="131"/>
    </row>
    <row r="33" spans="1:6" x14ac:dyDescent="0.25">
      <c r="B33" s="126" t="s">
        <v>120</v>
      </c>
      <c r="C33" s="130">
        <f>LPG!H22</f>
        <v>3619</v>
      </c>
      <c r="D33" s="335"/>
      <c r="F33" s="131"/>
    </row>
    <row r="34" spans="1:6" x14ac:dyDescent="0.25">
      <c r="B34" s="126" t="s">
        <v>121</v>
      </c>
      <c r="C34" s="130">
        <f>LPG!H23</f>
        <v>3701</v>
      </c>
      <c r="D34" s="335"/>
      <c r="F34" s="131"/>
    </row>
    <row r="35" spans="1:6" x14ac:dyDescent="0.25">
      <c r="B35" s="126" t="s">
        <v>122</v>
      </c>
      <c r="C35" s="130">
        <f>LPG!H24</f>
        <v>3690</v>
      </c>
      <c r="D35" s="335"/>
      <c r="F35" s="131"/>
    </row>
    <row r="36" spans="1:6" x14ac:dyDescent="0.25">
      <c r="B36" s="126" t="s">
        <v>123</v>
      </c>
      <c r="C36" s="130">
        <f>LPG!H25</f>
        <v>3439</v>
      </c>
      <c r="D36" s="335"/>
      <c r="F36" s="131"/>
    </row>
    <row r="37" spans="1:6" x14ac:dyDescent="0.25">
      <c r="B37" s="126" t="s">
        <v>70</v>
      </c>
      <c r="C37" s="130">
        <f>LPG!H26</f>
        <v>3690</v>
      </c>
      <c r="D37" s="335"/>
      <c r="F37" s="131"/>
    </row>
    <row r="38" spans="1:6" x14ac:dyDescent="0.25">
      <c r="B38" s="126" t="s">
        <v>124</v>
      </c>
      <c r="C38" s="130">
        <f>LPG!H29</f>
        <v>3357</v>
      </c>
      <c r="D38" s="335"/>
      <c r="F38" s="131"/>
    </row>
    <row r="39" spans="1:6" x14ac:dyDescent="0.25">
      <c r="B39" s="126" t="s">
        <v>125</v>
      </c>
      <c r="C39" s="130">
        <f>LPG!H30</f>
        <v>3388</v>
      </c>
      <c r="D39" s="335"/>
      <c r="F39" s="131"/>
    </row>
    <row r="40" spans="1:6" x14ac:dyDescent="0.25">
      <c r="B40" s="126" t="s">
        <v>126</v>
      </c>
      <c r="C40" s="130">
        <f>LPG!H31</f>
        <v>3375</v>
      </c>
      <c r="D40" s="335"/>
      <c r="F40" s="131"/>
    </row>
    <row r="41" spans="1:6" x14ac:dyDescent="0.25">
      <c r="B41" s="126" t="s">
        <v>127</v>
      </c>
      <c r="C41" s="130">
        <f>LPG!H32</f>
        <v>3392</v>
      </c>
      <c r="D41" s="335"/>
      <c r="F41" s="131"/>
    </row>
    <row r="42" spans="1:6" x14ac:dyDescent="0.25">
      <c r="B42" s="126" t="s">
        <v>128</v>
      </c>
      <c r="C42" s="130">
        <f>LPG!H33</f>
        <v>3434</v>
      </c>
      <c r="D42" s="335"/>
      <c r="F42" s="131"/>
    </row>
    <row r="43" spans="1:6" x14ac:dyDescent="0.25">
      <c r="B43" s="126" t="s">
        <v>129</v>
      </c>
      <c r="C43" s="130">
        <f>LPG!H34</f>
        <v>3422</v>
      </c>
      <c r="D43" s="335"/>
      <c r="F43" s="131"/>
    </row>
    <row r="44" spans="1:6" x14ac:dyDescent="0.25">
      <c r="A44" s="336"/>
      <c r="B44" s="126" t="s">
        <v>130</v>
      </c>
      <c r="C44" s="130">
        <f>LPG!H35</f>
        <v>3454</v>
      </c>
      <c r="D44" s="335"/>
      <c r="F44" s="131"/>
    </row>
    <row r="45" spans="1:6" x14ac:dyDescent="0.25">
      <c r="B45" s="126" t="s">
        <v>131</v>
      </c>
      <c r="C45" s="130">
        <f>LPG!H36</f>
        <v>3473</v>
      </c>
      <c r="D45" s="335"/>
      <c r="F45" s="131"/>
    </row>
    <row r="48" spans="1:6" x14ac:dyDescent="0.25">
      <c r="B48" s="227" t="s">
        <v>171</v>
      </c>
      <c r="C48" s="127"/>
      <c r="D48" s="125"/>
      <c r="E48" s="125"/>
      <c r="F48" s="125"/>
    </row>
    <row r="49" spans="1:6" x14ac:dyDescent="0.25">
      <c r="A49" s="337"/>
      <c r="B49" s="228"/>
      <c r="C49" s="229"/>
      <c r="D49" s="335"/>
      <c r="F49" s="128"/>
    </row>
    <row r="50" spans="1:6" ht="16.5" x14ac:dyDescent="0.25">
      <c r="B50" s="126"/>
      <c r="C50" s="121" t="s">
        <v>167</v>
      </c>
      <c r="D50" s="335"/>
      <c r="F50" s="129"/>
    </row>
    <row r="51" spans="1:6" x14ac:dyDescent="0.25">
      <c r="B51" s="126" t="s">
        <v>132</v>
      </c>
      <c r="C51" s="132">
        <f>LPG!H37</f>
        <v>3491</v>
      </c>
      <c r="D51" s="335"/>
      <c r="F51" s="131"/>
    </row>
    <row r="52" spans="1:6" x14ac:dyDescent="0.25">
      <c r="B52" s="126" t="s">
        <v>133</v>
      </c>
      <c r="C52" s="132">
        <f>LPG!H40</f>
        <v>3412</v>
      </c>
      <c r="D52" s="335"/>
      <c r="F52" s="131"/>
    </row>
    <row r="53" spans="1:6" x14ac:dyDescent="0.25">
      <c r="B53" s="126" t="s">
        <v>134</v>
      </c>
      <c r="C53" s="132">
        <f>LPG!H41</f>
        <v>3427</v>
      </c>
      <c r="D53" s="335"/>
      <c r="F53" s="131"/>
    </row>
    <row r="54" spans="1:6" x14ac:dyDescent="0.25">
      <c r="A54" s="337"/>
      <c r="B54" s="126" t="s">
        <v>135</v>
      </c>
      <c r="C54" s="132">
        <f>LPG!H42</f>
        <v>3468</v>
      </c>
      <c r="D54" s="335"/>
      <c r="F54" s="131"/>
    </row>
    <row r="55" spans="1:6" x14ac:dyDescent="0.25">
      <c r="A55" s="337"/>
      <c r="B55" s="126" t="s">
        <v>136</v>
      </c>
      <c r="C55" s="132">
        <f>LPG!H43</f>
        <v>3517</v>
      </c>
      <c r="D55" s="335"/>
      <c r="F55" s="131"/>
    </row>
    <row r="56" spans="1:6" x14ac:dyDescent="0.25">
      <c r="B56" s="126" t="s">
        <v>137</v>
      </c>
      <c r="C56" s="132">
        <f>LPG!H44</f>
        <v>3553</v>
      </c>
      <c r="D56" s="335"/>
      <c r="F56" s="131"/>
    </row>
    <row r="57" spans="1:6" x14ac:dyDescent="0.25">
      <c r="B57" s="126" t="s">
        <v>138</v>
      </c>
      <c r="C57" s="132">
        <f>LPG!H45</f>
        <v>3596</v>
      </c>
      <c r="D57" s="335"/>
      <c r="F57" s="131"/>
    </row>
    <row r="58" spans="1:6" x14ac:dyDescent="0.25">
      <c r="B58" s="126" t="s">
        <v>139</v>
      </c>
      <c r="C58" s="132">
        <f>LPG!H46</f>
        <v>3629</v>
      </c>
      <c r="D58" s="335"/>
      <c r="F58" s="131"/>
    </row>
    <row r="59" spans="1:6" x14ac:dyDescent="0.25">
      <c r="B59" s="126" t="s">
        <v>140</v>
      </c>
      <c r="C59" s="132">
        <f>LPG!H47</f>
        <v>3691</v>
      </c>
      <c r="D59" s="335"/>
      <c r="F59" s="131"/>
    </row>
    <row r="60" spans="1:6" x14ac:dyDescent="0.25">
      <c r="B60" s="126" t="s">
        <v>141</v>
      </c>
      <c r="C60" s="132">
        <f>LPG!H48</f>
        <v>3716</v>
      </c>
      <c r="D60" s="335"/>
      <c r="F60" s="131"/>
    </row>
    <row r="61" spans="1:6" x14ac:dyDescent="0.25">
      <c r="B61" s="126" t="s">
        <v>142</v>
      </c>
      <c r="C61" s="132">
        <f>LPG!H49</f>
        <v>3753</v>
      </c>
      <c r="D61" s="335"/>
      <c r="F61" s="131"/>
    </row>
    <row r="62" spans="1:6" x14ac:dyDescent="0.25">
      <c r="B62" s="126" t="s">
        <v>143</v>
      </c>
      <c r="C62" s="132">
        <f>LPG!H50</f>
        <v>3727</v>
      </c>
      <c r="D62" s="335"/>
      <c r="F62" s="131"/>
    </row>
    <row r="63" spans="1:6" x14ac:dyDescent="0.25">
      <c r="B63" s="126" t="s">
        <v>144</v>
      </c>
      <c r="C63" s="132">
        <f>LPG!H51</f>
        <v>3707</v>
      </c>
      <c r="D63" s="335"/>
      <c r="F63" s="131"/>
    </row>
    <row r="64" spans="1:6" x14ac:dyDescent="0.25">
      <c r="B64" s="126" t="s">
        <v>145</v>
      </c>
      <c r="C64" s="132">
        <f>LPG!H52</f>
        <v>3787</v>
      </c>
      <c r="D64" s="335"/>
      <c r="F64" s="131"/>
    </row>
    <row r="65" spans="2:6" x14ac:dyDescent="0.25">
      <c r="B65" s="126" t="s">
        <v>146</v>
      </c>
      <c r="C65" s="132">
        <f>LPG!H53</f>
        <v>3468</v>
      </c>
      <c r="D65" s="335"/>
      <c r="F65" s="131"/>
    </row>
    <row r="66" spans="2:6" x14ac:dyDescent="0.25">
      <c r="B66" s="126" t="s">
        <v>147</v>
      </c>
      <c r="C66" s="132">
        <f>LPG!H54</f>
        <v>3517</v>
      </c>
      <c r="D66" s="335"/>
      <c r="F66" s="131"/>
    </row>
    <row r="67" spans="2:6" x14ac:dyDescent="0.25">
      <c r="B67" s="126" t="s">
        <v>148</v>
      </c>
      <c r="C67" s="132">
        <f>LPG!H55</f>
        <v>3596</v>
      </c>
      <c r="D67" s="335"/>
      <c r="F67" s="131"/>
    </row>
    <row r="68" spans="2:6" x14ac:dyDescent="0.25">
      <c r="B68" s="126" t="s">
        <v>149</v>
      </c>
      <c r="C68" s="132">
        <f>LPG!H56</f>
        <v>3629</v>
      </c>
      <c r="D68" s="335"/>
      <c r="F68" s="131"/>
    </row>
    <row r="69" spans="2:6" x14ac:dyDescent="0.25">
      <c r="B69" s="126" t="s">
        <v>75</v>
      </c>
      <c r="C69" s="132">
        <f>LPG!H57</f>
        <v>3691</v>
      </c>
      <c r="D69" s="335"/>
      <c r="F69" s="131"/>
    </row>
    <row r="70" spans="2:6" x14ac:dyDescent="0.25">
      <c r="B70" s="126" t="s">
        <v>150</v>
      </c>
      <c r="C70" s="132">
        <f>LPG!H58</f>
        <v>3716</v>
      </c>
      <c r="D70" s="335"/>
      <c r="F70" s="131"/>
    </row>
    <row r="71" spans="2:6" x14ac:dyDescent="0.25">
      <c r="B71" s="126" t="s">
        <v>151</v>
      </c>
      <c r="C71" s="132">
        <f>LPG!H59</f>
        <v>3753</v>
      </c>
      <c r="D71" s="335"/>
      <c r="F71" s="131"/>
    </row>
    <row r="72" spans="2:6" x14ac:dyDescent="0.25">
      <c r="B72" s="126" t="s">
        <v>152</v>
      </c>
      <c r="C72" s="132">
        <f>LPG!H60</f>
        <v>3787</v>
      </c>
      <c r="D72" s="335"/>
      <c r="F72" s="131"/>
    </row>
    <row r="73" spans="2:6" x14ac:dyDescent="0.25">
      <c r="B73" s="126" t="s">
        <v>153</v>
      </c>
      <c r="C73" s="132">
        <f>LPG!H63</f>
        <v>3502</v>
      </c>
      <c r="D73" s="335"/>
      <c r="F73" s="131"/>
    </row>
    <row r="74" spans="2:6" x14ac:dyDescent="0.25">
      <c r="B74" s="126" t="s">
        <v>154</v>
      </c>
      <c r="C74" s="132">
        <f>LPG!H64</f>
        <v>3559</v>
      </c>
      <c r="D74" s="335"/>
      <c r="F74" s="131"/>
    </row>
    <row r="75" spans="2:6" x14ac:dyDescent="0.25">
      <c r="B75" s="126" t="s">
        <v>155</v>
      </c>
      <c r="C75" s="132">
        <f>LPG!H65</f>
        <v>3601</v>
      </c>
      <c r="D75" s="335"/>
      <c r="F75" s="131"/>
    </row>
    <row r="76" spans="2:6" x14ac:dyDescent="0.25">
      <c r="B76" s="126" t="s">
        <v>156</v>
      </c>
      <c r="C76" s="132">
        <f>LPG!H66</f>
        <v>3595</v>
      </c>
      <c r="D76" s="335"/>
      <c r="F76" s="131"/>
    </row>
    <row r="77" spans="2:6" x14ac:dyDescent="0.25">
      <c r="B77" s="126" t="s">
        <v>157</v>
      </c>
      <c r="C77" s="132">
        <f>LPG!H67</f>
        <v>3613</v>
      </c>
      <c r="D77" s="335"/>
      <c r="F77" s="131"/>
    </row>
    <row r="78" spans="2:6" x14ac:dyDescent="0.25">
      <c r="B78" s="126" t="s">
        <v>158</v>
      </c>
      <c r="C78" s="132">
        <f>LPG!H68</f>
        <v>3612</v>
      </c>
      <c r="D78" s="335"/>
      <c r="F78" s="131"/>
    </row>
    <row r="79" spans="2:6" x14ac:dyDescent="0.25">
      <c r="B79" s="127" t="s">
        <v>159</v>
      </c>
      <c r="C79" s="132">
        <f>LPG!H69</f>
        <v>3651</v>
      </c>
      <c r="D79" s="335"/>
      <c r="F79" s="133"/>
    </row>
    <row r="80" spans="2:6" x14ac:dyDescent="0.25">
      <c r="C80" s="134"/>
      <c r="D80" s="134"/>
      <c r="E80" s="133"/>
      <c r="F80" s="133"/>
    </row>
    <row r="81" spans="1:6" ht="16.5" x14ac:dyDescent="0.3">
      <c r="A81" s="123">
        <v>3</v>
      </c>
      <c r="B81" s="123" t="s">
        <v>160</v>
      </c>
      <c r="F81" s="135"/>
    </row>
    <row r="82" spans="1:6" ht="33.6" customHeight="1" x14ac:dyDescent="0.25">
      <c r="A82" s="256"/>
      <c r="B82" s="392" t="s">
        <v>197</v>
      </c>
      <c r="C82" s="392"/>
      <c r="D82" s="392"/>
      <c r="E82" s="392"/>
      <c r="F82" s="392"/>
    </row>
    <row r="83" spans="1:6" ht="16.5" x14ac:dyDescent="0.3">
      <c r="A83" s="338"/>
    </row>
    <row r="84" spans="1:6" ht="16.5" x14ac:dyDescent="0.3">
      <c r="A84" s="338"/>
    </row>
    <row r="85" spans="1:6" ht="16.5" x14ac:dyDescent="0.3">
      <c r="A85" s="338"/>
      <c r="B85" s="123"/>
    </row>
    <row r="86" spans="1:6" ht="16.5" x14ac:dyDescent="0.3">
      <c r="A86" s="338"/>
      <c r="B86" s="123"/>
    </row>
    <row r="89" spans="1:6" x14ac:dyDescent="0.25">
      <c r="B89" s="335"/>
      <c r="C89" s="335"/>
      <c r="D89" s="335"/>
      <c r="E89" s="335"/>
      <c r="F89" s="335"/>
    </row>
    <row r="90" spans="1:6" x14ac:dyDescent="0.25">
      <c r="B90" s="335"/>
      <c r="C90" s="335"/>
      <c r="D90" s="335"/>
      <c r="E90" s="335"/>
      <c r="F90" s="33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tabSelected="1" view="pageBreakPreview" zoomScaleNormal="100" zoomScaleSheetLayoutView="100" workbookViewId="0">
      <selection activeCell="B89" sqref="B89"/>
    </sheetView>
  </sheetViews>
  <sheetFormatPr defaultColWidth="9" defaultRowHeight="15.75" x14ac:dyDescent="0.25"/>
  <cols>
    <col min="1" max="1" width="15.375" style="141" bestFit="1" customWidth="1"/>
    <col min="2" max="2" width="12.375" style="141" customWidth="1"/>
    <col min="3" max="5" width="14.625" style="141" customWidth="1"/>
    <col min="6" max="6" width="16.75" style="141" customWidth="1"/>
    <col min="7" max="7" width="15.75" style="141" customWidth="1"/>
    <col min="8" max="8" width="13.375" style="141" customWidth="1"/>
    <col min="9" max="16384" width="9" style="141"/>
  </cols>
  <sheetData>
    <row r="1" spans="1:10" ht="16.5" x14ac:dyDescent="0.3">
      <c r="A1" s="406" t="s">
        <v>186</v>
      </c>
      <c r="B1" s="406"/>
      <c r="C1" s="406"/>
      <c r="D1" s="406"/>
      <c r="E1" s="406"/>
      <c r="F1" s="406"/>
      <c r="G1" s="140"/>
      <c r="H1" s="140"/>
      <c r="I1" s="239"/>
      <c r="J1" s="239"/>
    </row>
    <row r="2" spans="1:10" x14ac:dyDescent="0.25">
      <c r="I2" s="239"/>
      <c r="J2" s="239"/>
    </row>
    <row r="3" spans="1:10" x14ac:dyDescent="0.25">
      <c r="B3" s="141" t="s">
        <v>182</v>
      </c>
      <c r="F3" s="138">
        <f>'LPG Regulations'!F3</f>
        <v>44771</v>
      </c>
      <c r="I3" s="239"/>
      <c r="J3" s="239"/>
    </row>
    <row r="4" spans="1:10" x14ac:dyDescent="0.25">
      <c r="I4" s="239"/>
      <c r="J4" s="239"/>
    </row>
    <row r="5" spans="1:10" ht="16.5" x14ac:dyDescent="0.3">
      <c r="A5" s="406" t="s">
        <v>101</v>
      </c>
      <c r="B5" s="406"/>
      <c r="C5" s="406"/>
      <c r="D5" s="406"/>
      <c r="E5" s="406"/>
      <c r="F5" s="406"/>
      <c r="G5" s="140"/>
      <c r="H5" s="140"/>
      <c r="I5" s="239"/>
      <c r="J5" s="239"/>
    </row>
    <row r="6" spans="1:10" ht="16.5" x14ac:dyDescent="0.3">
      <c r="A6" s="406" t="s">
        <v>102</v>
      </c>
      <c r="B6" s="406"/>
      <c r="C6" s="406"/>
      <c r="D6" s="406"/>
      <c r="E6" s="406"/>
      <c r="F6" s="406"/>
      <c r="G6" s="140"/>
      <c r="H6" s="140"/>
      <c r="I6" s="239"/>
      <c r="J6" s="239"/>
    </row>
    <row r="7" spans="1:10" ht="16.5" x14ac:dyDescent="0.3">
      <c r="A7" s="140"/>
      <c r="B7" s="140"/>
      <c r="C7" s="140"/>
      <c r="D7" s="140"/>
      <c r="E7" s="140"/>
      <c r="F7" s="140"/>
      <c r="G7" s="140"/>
      <c r="H7" s="342"/>
      <c r="I7" s="239"/>
      <c r="J7" s="239"/>
    </row>
    <row r="8" spans="1:10" ht="16.5" x14ac:dyDescent="0.3">
      <c r="A8" s="407" t="s">
        <v>188</v>
      </c>
      <c r="B8" s="407"/>
      <c r="C8" s="407"/>
      <c r="D8" s="407"/>
      <c r="E8" s="407"/>
      <c r="F8" s="407"/>
      <c r="G8" s="140"/>
      <c r="H8" s="342"/>
    </row>
    <row r="10" spans="1:10" ht="27" customHeight="1" x14ac:dyDescent="0.25">
      <c r="A10" s="341"/>
      <c r="B10" s="398" t="s">
        <v>193</v>
      </c>
      <c r="C10" s="398"/>
      <c r="D10" s="398"/>
      <c r="E10" s="398"/>
      <c r="F10" s="398"/>
    </row>
    <row r="11" spans="1:10" ht="27" customHeight="1" x14ac:dyDescent="0.25">
      <c r="A11" s="341"/>
      <c r="B11" s="398"/>
      <c r="C11" s="398"/>
      <c r="D11" s="398"/>
      <c r="E11" s="398"/>
      <c r="F11" s="398"/>
    </row>
    <row r="12" spans="1:10" ht="27" customHeight="1" x14ac:dyDescent="0.25">
      <c r="A12" s="341"/>
      <c r="B12" s="398"/>
      <c r="C12" s="398"/>
      <c r="D12" s="398"/>
      <c r="E12" s="398"/>
      <c r="F12" s="398"/>
    </row>
    <row r="14" spans="1:10" ht="16.5" x14ac:dyDescent="0.3">
      <c r="A14" s="140"/>
      <c r="B14" s="406" t="s">
        <v>103</v>
      </c>
      <c r="C14" s="406"/>
      <c r="D14" s="406"/>
      <c r="E14" s="406"/>
      <c r="F14" s="406"/>
      <c r="G14" s="343"/>
      <c r="H14" s="343"/>
    </row>
    <row r="15" spans="1:10" ht="16.5" x14ac:dyDescent="0.3">
      <c r="A15" s="139"/>
      <c r="B15" s="140"/>
      <c r="C15" s="140"/>
      <c r="D15" s="140"/>
      <c r="E15" s="140"/>
      <c r="F15" s="140"/>
      <c r="G15" s="140"/>
      <c r="H15" s="140"/>
    </row>
    <row r="16" spans="1:10" x14ac:dyDescent="0.25">
      <c r="A16" s="255">
        <v>1</v>
      </c>
      <c r="B16" s="141" t="s">
        <v>172</v>
      </c>
    </row>
    <row r="17" spans="1:10" ht="15.6" customHeight="1" x14ac:dyDescent="0.25">
      <c r="A17" s="142"/>
      <c r="B17" s="398" t="s">
        <v>195</v>
      </c>
      <c r="C17" s="398"/>
      <c r="D17" s="398"/>
      <c r="E17" s="398"/>
      <c r="F17" s="398"/>
    </row>
    <row r="18" spans="1:10" x14ac:dyDescent="0.25">
      <c r="B18" s="398"/>
      <c r="C18" s="398"/>
      <c r="D18" s="398"/>
      <c r="E18" s="398"/>
      <c r="F18" s="398"/>
    </row>
    <row r="19" spans="1:10" x14ac:dyDescent="0.25">
      <c r="B19" s="398"/>
      <c r="C19" s="398"/>
      <c r="D19" s="398"/>
      <c r="E19" s="398"/>
      <c r="F19" s="398"/>
    </row>
    <row r="21" spans="1:10" x14ac:dyDescent="0.25">
      <c r="A21" s="141">
        <v>2</v>
      </c>
      <c r="B21" s="397" t="s">
        <v>196</v>
      </c>
      <c r="C21" s="397"/>
      <c r="D21" s="397"/>
      <c r="E21" s="397"/>
      <c r="F21" s="397"/>
    </row>
    <row r="22" spans="1:10" x14ac:dyDescent="0.25">
      <c r="B22" s="397"/>
      <c r="C22" s="397"/>
      <c r="D22" s="397"/>
      <c r="E22" s="397"/>
      <c r="F22" s="397"/>
    </row>
    <row r="23" spans="1:10" x14ac:dyDescent="0.25">
      <c r="B23" s="240"/>
      <c r="C23" s="344"/>
      <c r="D23" s="344"/>
      <c r="E23" s="344"/>
      <c r="F23" s="344"/>
      <c r="G23" s="344"/>
      <c r="H23" s="344"/>
    </row>
    <row r="24" spans="1:10" ht="16.5" x14ac:dyDescent="0.25">
      <c r="A24" s="240">
        <v>3</v>
      </c>
      <c r="B24" s="401" t="s">
        <v>189</v>
      </c>
      <c r="C24" s="402"/>
      <c r="D24" s="402"/>
      <c r="E24" s="402"/>
      <c r="F24" s="403"/>
      <c r="G24" s="241"/>
      <c r="H24" s="241"/>
      <c r="I24" s="240"/>
      <c r="J24" s="345"/>
    </row>
    <row r="25" spans="1:10" ht="16.5" x14ac:dyDescent="0.25">
      <c r="A25" s="345"/>
      <c r="B25" s="248"/>
      <c r="C25" s="400" t="s">
        <v>104</v>
      </c>
      <c r="D25" s="400"/>
      <c r="E25" s="249" t="s">
        <v>105</v>
      </c>
      <c r="F25" s="250"/>
      <c r="G25" s="344"/>
      <c r="I25" s="242"/>
    </row>
    <row r="26" spans="1:10" ht="16.5" x14ac:dyDescent="0.25">
      <c r="B26" s="248"/>
      <c r="C26" s="250" t="s">
        <v>106</v>
      </c>
      <c r="D26" s="250" t="s">
        <v>107</v>
      </c>
      <c r="E26" s="250" t="s">
        <v>106</v>
      </c>
      <c r="F26" s="250" t="s">
        <v>107</v>
      </c>
      <c r="G26" s="344"/>
      <c r="I26" s="243"/>
    </row>
    <row r="27" spans="1:10" x14ac:dyDescent="0.25">
      <c r="B27" s="248" t="s">
        <v>108</v>
      </c>
      <c r="C27" s="251">
        <f>Petrol!K11</f>
        <v>2434</v>
      </c>
      <c r="D27" s="251">
        <f>Petrol!K84</f>
        <v>2477</v>
      </c>
      <c r="E27" s="251">
        <f>C27</f>
        <v>2434</v>
      </c>
      <c r="F27" s="251">
        <f>Petrol!K156</f>
        <v>2477</v>
      </c>
      <c r="G27" s="344"/>
      <c r="I27" s="244"/>
    </row>
    <row r="28" spans="1:10" x14ac:dyDescent="0.25">
      <c r="B28" s="248" t="s">
        <v>109</v>
      </c>
      <c r="C28" s="251">
        <f>Petrol!K12</f>
        <v>2439</v>
      </c>
      <c r="D28" s="251">
        <f>Petrol!K85</f>
        <v>2482</v>
      </c>
      <c r="E28" s="251">
        <f t="shared" ref="E28:E51" si="0">C28</f>
        <v>2439</v>
      </c>
      <c r="F28" s="251">
        <f>Petrol!K157</f>
        <v>2482</v>
      </c>
      <c r="G28" s="344"/>
      <c r="I28" s="244"/>
    </row>
    <row r="29" spans="1:10" x14ac:dyDescent="0.25">
      <c r="B29" s="248" t="s">
        <v>110</v>
      </c>
      <c r="C29" s="251">
        <f>Petrol!K13</f>
        <v>2442</v>
      </c>
      <c r="D29" s="251">
        <f>Petrol!K86</f>
        <v>2485</v>
      </c>
      <c r="E29" s="251">
        <f t="shared" si="0"/>
        <v>2442</v>
      </c>
      <c r="F29" s="251">
        <f>Petrol!K158</f>
        <v>2485</v>
      </c>
      <c r="G29" s="344"/>
      <c r="I29" s="244"/>
    </row>
    <row r="30" spans="1:10" x14ac:dyDescent="0.25">
      <c r="B30" s="248" t="s">
        <v>111</v>
      </c>
      <c r="C30" s="251">
        <f>Petrol!K14</f>
        <v>2448</v>
      </c>
      <c r="D30" s="251">
        <f>Petrol!K87</f>
        <v>2491</v>
      </c>
      <c r="E30" s="251">
        <f t="shared" si="0"/>
        <v>2448</v>
      </c>
      <c r="F30" s="251">
        <f>Petrol!K159</f>
        <v>2491</v>
      </c>
      <c r="G30" s="344"/>
      <c r="I30" s="244"/>
    </row>
    <row r="31" spans="1:10" x14ac:dyDescent="0.25">
      <c r="B31" s="248" t="s">
        <v>112</v>
      </c>
      <c r="C31" s="251">
        <f>Petrol!K15</f>
        <v>2455</v>
      </c>
      <c r="D31" s="251">
        <f>Petrol!K88</f>
        <v>2498</v>
      </c>
      <c r="E31" s="251">
        <f t="shared" si="0"/>
        <v>2455</v>
      </c>
      <c r="F31" s="251">
        <f>Petrol!K160</f>
        <v>2498</v>
      </c>
      <c r="G31" s="344"/>
      <c r="I31" s="244"/>
    </row>
    <row r="32" spans="1:10" x14ac:dyDescent="0.25">
      <c r="B32" s="248" t="s">
        <v>113</v>
      </c>
      <c r="C32" s="251">
        <f>Petrol!K16</f>
        <v>2466</v>
      </c>
      <c r="D32" s="251">
        <f>Petrol!K89</f>
        <v>2509</v>
      </c>
      <c r="E32" s="251">
        <f t="shared" si="0"/>
        <v>2466</v>
      </c>
      <c r="F32" s="251">
        <f>Petrol!K161</f>
        <v>2509</v>
      </c>
      <c r="G32" s="344"/>
      <c r="I32" s="244"/>
    </row>
    <row r="33" spans="2:9" x14ac:dyDescent="0.25">
      <c r="B33" s="248" t="s">
        <v>114</v>
      </c>
      <c r="C33" s="251">
        <f>Petrol!K17</f>
        <v>2475</v>
      </c>
      <c r="D33" s="251">
        <f>Petrol!K90</f>
        <v>2518</v>
      </c>
      <c r="E33" s="251">
        <f t="shared" si="0"/>
        <v>2475</v>
      </c>
      <c r="F33" s="251">
        <f>Petrol!K162</f>
        <v>2518</v>
      </c>
      <c r="G33" s="344"/>
      <c r="I33" s="244"/>
    </row>
    <row r="34" spans="2:9" x14ac:dyDescent="0.25">
      <c r="B34" s="248" t="s">
        <v>115</v>
      </c>
      <c r="C34" s="251">
        <f>Petrol!K18</f>
        <v>2493</v>
      </c>
      <c r="D34" s="251">
        <f>Petrol!K91</f>
        <v>2536</v>
      </c>
      <c r="E34" s="251">
        <f t="shared" si="0"/>
        <v>2493</v>
      </c>
      <c r="F34" s="251">
        <f>Petrol!K163</f>
        <v>2536</v>
      </c>
      <c r="G34" s="344"/>
      <c r="I34" s="244"/>
    </row>
    <row r="35" spans="2:9" x14ac:dyDescent="0.25">
      <c r="B35" s="248" t="s">
        <v>116</v>
      </c>
      <c r="C35" s="251">
        <f>Petrol!K19</f>
        <v>2512</v>
      </c>
      <c r="D35" s="251">
        <f>Petrol!K92</f>
        <v>2555</v>
      </c>
      <c r="E35" s="251">
        <f t="shared" si="0"/>
        <v>2512</v>
      </c>
      <c r="F35" s="251">
        <f>Petrol!K164</f>
        <v>2555</v>
      </c>
      <c r="G35" s="344"/>
      <c r="I35" s="244"/>
    </row>
    <row r="36" spans="2:9" x14ac:dyDescent="0.25">
      <c r="B36" s="248" t="s">
        <v>117</v>
      </c>
      <c r="C36" s="251">
        <f>Petrol!K20</f>
        <v>2524</v>
      </c>
      <c r="D36" s="251">
        <f>Petrol!K93</f>
        <v>2567</v>
      </c>
      <c r="E36" s="251">
        <f t="shared" si="0"/>
        <v>2524</v>
      </c>
      <c r="F36" s="251">
        <f>Petrol!K165</f>
        <v>2567</v>
      </c>
      <c r="G36" s="344"/>
      <c r="I36" s="244"/>
    </row>
    <row r="37" spans="2:9" x14ac:dyDescent="0.25">
      <c r="B37" s="248" t="s">
        <v>118</v>
      </c>
      <c r="C37" s="251">
        <f>Petrol!K21</f>
        <v>2555</v>
      </c>
      <c r="D37" s="251">
        <f>Petrol!K94</f>
        <v>2598</v>
      </c>
      <c r="E37" s="251">
        <f t="shared" si="0"/>
        <v>2555</v>
      </c>
      <c r="F37" s="251">
        <f>Petrol!K166</f>
        <v>2598</v>
      </c>
      <c r="G37" s="344"/>
      <c r="I37" s="244"/>
    </row>
    <row r="38" spans="2:9" x14ac:dyDescent="0.25">
      <c r="B38" s="248" t="s">
        <v>119</v>
      </c>
      <c r="C38" s="251">
        <f>Petrol!K22</f>
        <v>2557</v>
      </c>
      <c r="D38" s="251">
        <f>Petrol!K95</f>
        <v>2600</v>
      </c>
      <c r="E38" s="251">
        <f t="shared" si="0"/>
        <v>2557</v>
      </c>
      <c r="F38" s="251">
        <f>Petrol!K167</f>
        <v>2600</v>
      </c>
      <c r="G38" s="344"/>
      <c r="I38" s="244"/>
    </row>
    <row r="39" spans="2:9" x14ac:dyDescent="0.25">
      <c r="B39" s="248" t="s">
        <v>120</v>
      </c>
      <c r="C39" s="251">
        <f>Petrol!K23</f>
        <v>2526</v>
      </c>
      <c r="D39" s="251">
        <f>Petrol!K96</f>
        <v>2569</v>
      </c>
      <c r="E39" s="251">
        <f t="shared" si="0"/>
        <v>2526</v>
      </c>
      <c r="F39" s="251">
        <f>Petrol!K168</f>
        <v>2569</v>
      </c>
      <c r="G39" s="344"/>
      <c r="I39" s="244"/>
    </row>
    <row r="40" spans="2:9" x14ac:dyDescent="0.25">
      <c r="B40" s="248" t="s">
        <v>121</v>
      </c>
      <c r="C40" s="251">
        <f>Petrol!K24</f>
        <v>2558</v>
      </c>
      <c r="D40" s="251">
        <f>Petrol!K97</f>
        <v>2601</v>
      </c>
      <c r="E40" s="251">
        <f t="shared" si="0"/>
        <v>2558</v>
      </c>
      <c r="F40" s="251">
        <f>Petrol!K169</f>
        <v>2601</v>
      </c>
      <c r="G40" s="344"/>
      <c r="I40" s="244"/>
    </row>
    <row r="41" spans="2:9" x14ac:dyDescent="0.25">
      <c r="B41" s="248" t="s">
        <v>122</v>
      </c>
      <c r="C41" s="251">
        <f>Petrol!K25</f>
        <v>2549</v>
      </c>
      <c r="D41" s="251">
        <f>Petrol!K98</f>
        <v>2592</v>
      </c>
      <c r="E41" s="251">
        <f t="shared" si="0"/>
        <v>2549</v>
      </c>
      <c r="F41" s="251">
        <f>Petrol!K170</f>
        <v>2592</v>
      </c>
      <c r="G41" s="344"/>
      <c r="I41" s="244"/>
    </row>
    <row r="42" spans="2:9" x14ac:dyDescent="0.25">
      <c r="B42" s="248" t="s">
        <v>123</v>
      </c>
      <c r="C42" s="251">
        <f>Petrol!K26</f>
        <v>2475</v>
      </c>
      <c r="D42" s="251">
        <f>Petrol!K99</f>
        <v>2518</v>
      </c>
      <c r="E42" s="251">
        <f t="shared" si="0"/>
        <v>2475</v>
      </c>
      <c r="F42" s="251">
        <f>Petrol!K171</f>
        <v>2518</v>
      </c>
      <c r="G42" s="344"/>
      <c r="I42" s="244"/>
    </row>
    <row r="43" spans="2:9" x14ac:dyDescent="0.25">
      <c r="B43" s="248" t="s">
        <v>70</v>
      </c>
      <c r="C43" s="251">
        <f>Petrol!K27</f>
        <v>2549</v>
      </c>
      <c r="D43" s="251">
        <f>Petrol!K100</f>
        <v>2592</v>
      </c>
      <c r="E43" s="251">
        <f t="shared" si="0"/>
        <v>2549</v>
      </c>
      <c r="F43" s="251">
        <f>Petrol!K172</f>
        <v>2592</v>
      </c>
      <c r="G43" s="344"/>
      <c r="I43" s="244"/>
    </row>
    <row r="44" spans="2:9" x14ac:dyDescent="0.25">
      <c r="B44" s="248" t="s">
        <v>124</v>
      </c>
      <c r="C44" s="251">
        <f>Petrol!K30</f>
        <v>2448</v>
      </c>
      <c r="D44" s="251">
        <f>Petrol!K103</f>
        <v>2491</v>
      </c>
      <c r="E44" s="251">
        <f t="shared" si="0"/>
        <v>2448</v>
      </c>
      <c r="F44" s="251">
        <f>Petrol!K175</f>
        <v>2491</v>
      </c>
      <c r="G44" s="344"/>
      <c r="I44" s="244"/>
    </row>
    <row r="45" spans="2:9" x14ac:dyDescent="0.25">
      <c r="B45" s="248" t="s">
        <v>125</v>
      </c>
      <c r="C45" s="251">
        <f>Petrol!K31</f>
        <v>2458</v>
      </c>
      <c r="D45" s="251">
        <f>Petrol!K104</f>
        <v>2501</v>
      </c>
      <c r="E45" s="251">
        <f t="shared" si="0"/>
        <v>2458</v>
      </c>
      <c r="F45" s="251">
        <f>Petrol!K176</f>
        <v>2501</v>
      </c>
      <c r="G45" s="344"/>
      <c r="I45" s="244"/>
    </row>
    <row r="46" spans="2:9" x14ac:dyDescent="0.25">
      <c r="B46" s="248" t="s">
        <v>126</v>
      </c>
      <c r="C46" s="251">
        <f>Petrol!K32</f>
        <v>2453</v>
      </c>
      <c r="D46" s="251">
        <f>Petrol!K105</f>
        <v>2496</v>
      </c>
      <c r="E46" s="251">
        <f t="shared" si="0"/>
        <v>2453</v>
      </c>
      <c r="F46" s="251">
        <f>Petrol!K177</f>
        <v>2496</v>
      </c>
      <c r="G46" s="344"/>
      <c r="I46" s="244"/>
    </row>
    <row r="47" spans="2:9" x14ac:dyDescent="0.25">
      <c r="B47" s="248" t="s">
        <v>127</v>
      </c>
      <c r="C47" s="251">
        <f>Petrol!K33</f>
        <v>2462</v>
      </c>
      <c r="D47" s="251">
        <f>Petrol!K106</f>
        <v>2505</v>
      </c>
      <c r="E47" s="251">
        <f t="shared" si="0"/>
        <v>2462</v>
      </c>
      <c r="F47" s="251">
        <f>Petrol!K178</f>
        <v>2505</v>
      </c>
      <c r="G47" s="344"/>
      <c r="I47" s="244"/>
    </row>
    <row r="48" spans="2:9" x14ac:dyDescent="0.25">
      <c r="B48" s="248" t="s">
        <v>128</v>
      </c>
      <c r="C48" s="251">
        <f>Petrol!K34</f>
        <v>2473</v>
      </c>
      <c r="D48" s="251">
        <f>Petrol!K107</f>
        <v>2516</v>
      </c>
      <c r="E48" s="251">
        <f t="shared" si="0"/>
        <v>2473</v>
      </c>
      <c r="F48" s="251">
        <f>Petrol!K179</f>
        <v>2516</v>
      </c>
      <c r="G48" s="344"/>
      <c r="I48" s="244"/>
    </row>
    <row r="49" spans="1:10" x14ac:dyDescent="0.25">
      <c r="B49" s="248" t="s">
        <v>129</v>
      </c>
      <c r="C49" s="251">
        <f>Petrol!K35</f>
        <v>2470</v>
      </c>
      <c r="D49" s="251">
        <f>Petrol!K108</f>
        <v>2513</v>
      </c>
      <c r="E49" s="251">
        <f t="shared" si="0"/>
        <v>2470</v>
      </c>
      <c r="F49" s="251">
        <f>Petrol!K180</f>
        <v>2513</v>
      </c>
      <c r="G49" s="344"/>
      <c r="I49" s="244"/>
    </row>
    <row r="50" spans="1:10" x14ac:dyDescent="0.25">
      <c r="A50" s="346"/>
      <c r="B50" s="248" t="s">
        <v>130</v>
      </c>
      <c r="C50" s="251">
        <f>Petrol!K36</f>
        <v>2481</v>
      </c>
      <c r="D50" s="251">
        <f>Petrol!K109</f>
        <v>2524</v>
      </c>
      <c r="E50" s="251">
        <f t="shared" si="0"/>
        <v>2481</v>
      </c>
      <c r="F50" s="251">
        <f>Petrol!K181</f>
        <v>2524</v>
      </c>
      <c r="G50" s="344"/>
      <c r="I50" s="244"/>
    </row>
    <row r="51" spans="1:10" x14ac:dyDescent="0.25">
      <c r="B51" s="248" t="s">
        <v>131</v>
      </c>
      <c r="C51" s="251">
        <f>Petrol!K37</f>
        <v>2485</v>
      </c>
      <c r="D51" s="251">
        <f>Petrol!K110</f>
        <v>2528</v>
      </c>
      <c r="E51" s="251">
        <f t="shared" si="0"/>
        <v>2485</v>
      </c>
      <c r="F51" s="251">
        <f>Petrol!K182</f>
        <v>2528</v>
      </c>
      <c r="G51" s="344"/>
      <c r="I51" s="244"/>
    </row>
    <row r="52" spans="1:10" x14ac:dyDescent="0.25">
      <c r="B52" s="347"/>
      <c r="C52" s="347"/>
      <c r="D52" s="347"/>
      <c r="E52" s="347"/>
      <c r="F52" s="347"/>
      <c r="H52" s="344"/>
      <c r="I52" s="344"/>
    </row>
    <row r="53" spans="1:10" x14ac:dyDescent="0.25">
      <c r="B53" s="347"/>
      <c r="C53" s="347"/>
      <c r="D53" s="347"/>
      <c r="E53" s="347"/>
      <c r="F53" s="347"/>
      <c r="H53" s="344"/>
      <c r="I53" s="344"/>
    </row>
    <row r="54" spans="1:10" ht="16.5" x14ac:dyDescent="0.25">
      <c r="B54" s="404" t="str">
        <f>B24</f>
        <v>Petrol price zones</v>
      </c>
      <c r="C54" s="404"/>
      <c r="D54" s="404"/>
      <c r="E54" s="404"/>
      <c r="F54" s="404"/>
      <c r="G54" s="241"/>
      <c r="H54" s="241"/>
      <c r="I54" s="240"/>
      <c r="J54" s="345"/>
    </row>
    <row r="55" spans="1:10" ht="16.5" x14ac:dyDescent="0.25">
      <c r="A55" s="345"/>
      <c r="B55" s="248"/>
      <c r="C55" s="400" t="s">
        <v>104</v>
      </c>
      <c r="D55" s="400"/>
      <c r="E55" s="249" t="s">
        <v>105</v>
      </c>
      <c r="F55" s="250"/>
      <c r="G55" s="344"/>
      <c r="I55" s="242"/>
    </row>
    <row r="56" spans="1:10" ht="16.5" x14ac:dyDescent="0.25">
      <c r="B56" s="248"/>
      <c r="C56" s="250" t="s">
        <v>106</v>
      </c>
      <c r="D56" s="250" t="s">
        <v>107</v>
      </c>
      <c r="E56" s="250" t="s">
        <v>106</v>
      </c>
      <c r="F56" s="250" t="s">
        <v>107</v>
      </c>
      <c r="G56" s="344"/>
      <c r="I56" s="243"/>
    </row>
    <row r="57" spans="1:10" x14ac:dyDescent="0.25">
      <c r="B57" s="248" t="s">
        <v>132</v>
      </c>
      <c r="C57" s="252">
        <f>Petrol!K38</f>
        <v>2494</v>
      </c>
      <c r="D57" s="251">
        <f>Petrol!K111</f>
        <v>2537</v>
      </c>
      <c r="E57" s="253">
        <f>C57</f>
        <v>2494</v>
      </c>
      <c r="F57" s="252">
        <f>Petrol!K183</f>
        <v>2537</v>
      </c>
      <c r="G57" s="344"/>
      <c r="I57" s="244"/>
    </row>
    <row r="58" spans="1:10" x14ac:dyDescent="0.25">
      <c r="B58" s="248" t="s">
        <v>133</v>
      </c>
      <c r="C58" s="252">
        <f>Petrol!K41</f>
        <v>2466</v>
      </c>
      <c r="D58" s="251">
        <f>Petrol!K114</f>
        <v>2509</v>
      </c>
      <c r="E58" s="253">
        <f t="shared" ref="E58:E85" si="1">C58</f>
        <v>2466</v>
      </c>
      <c r="F58" s="252">
        <f>Petrol!K186</f>
        <v>2509</v>
      </c>
      <c r="G58" s="344"/>
      <c r="I58" s="244"/>
    </row>
    <row r="59" spans="1:10" x14ac:dyDescent="0.25">
      <c r="B59" s="248" t="s">
        <v>134</v>
      </c>
      <c r="C59" s="252">
        <f>Petrol!K42</f>
        <v>2473</v>
      </c>
      <c r="D59" s="251">
        <f>Petrol!K115</f>
        <v>2516</v>
      </c>
      <c r="E59" s="253">
        <f t="shared" si="1"/>
        <v>2473</v>
      </c>
      <c r="F59" s="252">
        <f>Petrol!K187</f>
        <v>2516</v>
      </c>
      <c r="G59" s="344"/>
      <c r="I59" s="244"/>
    </row>
    <row r="60" spans="1:10" x14ac:dyDescent="0.25">
      <c r="A60" s="345"/>
      <c r="B60" s="248" t="s">
        <v>135</v>
      </c>
      <c r="C60" s="252">
        <f>Petrol!K43</f>
        <v>2485</v>
      </c>
      <c r="D60" s="251">
        <f>Petrol!K116</f>
        <v>2528</v>
      </c>
      <c r="E60" s="253">
        <f t="shared" si="1"/>
        <v>2485</v>
      </c>
      <c r="F60" s="252">
        <f>Petrol!K188</f>
        <v>2528</v>
      </c>
      <c r="G60" s="344"/>
      <c r="I60" s="244"/>
    </row>
    <row r="61" spans="1:10" x14ac:dyDescent="0.25">
      <c r="A61" s="345"/>
      <c r="B61" s="248" t="s">
        <v>136</v>
      </c>
      <c r="C61" s="252">
        <f>Petrol!K44</f>
        <v>2511</v>
      </c>
      <c r="D61" s="251">
        <f>Petrol!K117</f>
        <v>2554</v>
      </c>
      <c r="E61" s="253">
        <f t="shared" si="1"/>
        <v>2511</v>
      </c>
      <c r="F61" s="252">
        <f>Petrol!K189</f>
        <v>2554</v>
      </c>
      <c r="G61" s="344"/>
      <c r="I61" s="244"/>
    </row>
    <row r="62" spans="1:10" x14ac:dyDescent="0.25">
      <c r="B62" s="248" t="s">
        <v>137</v>
      </c>
      <c r="C62" s="252">
        <f>Petrol!K45</f>
        <v>2499</v>
      </c>
      <c r="D62" s="251">
        <f>Petrol!K118</f>
        <v>2542</v>
      </c>
      <c r="E62" s="253">
        <f t="shared" si="1"/>
        <v>2499</v>
      </c>
      <c r="F62" s="252">
        <f>Petrol!K190</f>
        <v>2542</v>
      </c>
      <c r="G62" s="344"/>
      <c r="I62" s="244"/>
    </row>
    <row r="63" spans="1:10" x14ac:dyDescent="0.25">
      <c r="B63" s="248" t="s">
        <v>138</v>
      </c>
      <c r="C63" s="252">
        <f>Petrol!K46</f>
        <v>2514</v>
      </c>
      <c r="D63" s="251">
        <f>Petrol!K119</f>
        <v>2557</v>
      </c>
      <c r="E63" s="253">
        <f t="shared" si="1"/>
        <v>2514</v>
      </c>
      <c r="F63" s="252">
        <f>Petrol!K191</f>
        <v>2557</v>
      </c>
      <c r="G63" s="344"/>
      <c r="I63" s="244"/>
    </row>
    <row r="64" spans="1:10" x14ac:dyDescent="0.25">
      <c r="B64" s="248" t="s">
        <v>139</v>
      </c>
      <c r="C64" s="252">
        <f>Petrol!K47</f>
        <v>2532</v>
      </c>
      <c r="D64" s="251">
        <f>Petrol!K120</f>
        <v>2575</v>
      </c>
      <c r="E64" s="253">
        <f t="shared" si="1"/>
        <v>2532</v>
      </c>
      <c r="F64" s="252">
        <f>Petrol!K192</f>
        <v>2575</v>
      </c>
      <c r="G64" s="344"/>
      <c r="I64" s="244"/>
    </row>
    <row r="65" spans="2:9" x14ac:dyDescent="0.25">
      <c r="B65" s="248" t="s">
        <v>140</v>
      </c>
      <c r="C65" s="252">
        <f>Petrol!K48</f>
        <v>2535</v>
      </c>
      <c r="D65" s="251">
        <f>Petrol!K121</f>
        <v>2578</v>
      </c>
      <c r="E65" s="253">
        <f t="shared" si="1"/>
        <v>2535</v>
      </c>
      <c r="F65" s="252">
        <f>Petrol!K193</f>
        <v>2578</v>
      </c>
      <c r="G65" s="344"/>
      <c r="I65" s="244"/>
    </row>
    <row r="66" spans="2:9" x14ac:dyDescent="0.25">
      <c r="B66" s="248" t="s">
        <v>141</v>
      </c>
      <c r="C66" s="252">
        <f>Petrol!K49</f>
        <v>2549</v>
      </c>
      <c r="D66" s="251">
        <f>Petrol!K122</f>
        <v>2592</v>
      </c>
      <c r="E66" s="253">
        <f t="shared" si="1"/>
        <v>2549</v>
      </c>
      <c r="F66" s="252">
        <f>Petrol!K194</f>
        <v>2592</v>
      </c>
      <c r="G66" s="344"/>
      <c r="I66" s="244"/>
    </row>
    <row r="67" spans="2:9" x14ac:dyDescent="0.25">
      <c r="B67" s="248" t="s">
        <v>142</v>
      </c>
      <c r="C67" s="252">
        <f>Petrol!K50</f>
        <v>2565</v>
      </c>
      <c r="D67" s="251">
        <f>Petrol!K123</f>
        <v>2608</v>
      </c>
      <c r="E67" s="253">
        <f t="shared" si="1"/>
        <v>2565</v>
      </c>
      <c r="F67" s="252">
        <f>Petrol!K195</f>
        <v>2608</v>
      </c>
      <c r="G67" s="344"/>
      <c r="I67" s="244"/>
    </row>
    <row r="68" spans="2:9" x14ac:dyDescent="0.25">
      <c r="B68" s="248" t="s">
        <v>143</v>
      </c>
      <c r="C68" s="252">
        <f>Petrol!K51</f>
        <v>2553</v>
      </c>
      <c r="D68" s="251">
        <f>Petrol!K124</f>
        <v>2596</v>
      </c>
      <c r="E68" s="253">
        <f t="shared" si="1"/>
        <v>2553</v>
      </c>
      <c r="F68" s="252">
        <f>Petrol!K196</f>
        <v>2596</v>
      </c>
      <c r="G68" s="344"/>
      <c r="I68" s="244"/>
    </row>
    <row r="69" spans="2:9" x14ac:dyDescent="0.25">
      <c r="B69" s="248" t="s">
        <v>144</v>
      </c>
      <c r="C69" s="252">
        <f>Petrol!K52</f>
        <v>2551</v>
      </c>
      <c r="D69" s="251">
        <f>Petrol!K125</f>
        <v>2594</v>
      </c>
      <c r="E69" s="253">
        <f t="shared" si="1"/>
        <v>2551</v>
      </c>
      <c r="F69" s="252">
        <f>Petrol!K197</f>
        <v>2594</v>
      </c>
      <c r="G69" s="344"/>
      <c r="I69" s="244"/>
    </row>
    <row r="70" spans="2:9" x14ac:dyDescent="0.25">
      <c r="B70" s="248" t="s">
        <v>145</v>
      </c>
      <c r="C70" s="252">
        <f>Petrol!K53</f>
        <v>2567</v>
      </c>
      <c r="D70" s="251">
        <f>Petrol!K126</f>
        <v>2610</v>
      </c>
      <c r="E70" s="253">
        <f t="shared" si="1"/>
        <v>2567</v>
      </c>
      <c r="F70" s="252">
        <f>Petrol!K198</f>
        <v>2610</v>
      </c>
      <c r="G70" s="344"/>
      <c r="I70" s="244"/>
    </row>
    <row r="71" spans="2:9" x14ac:dyDescent="0.25">
      <c r="B71" s="248" t="s">
        <v>146</v>
      </c>
      <c r="C71" s="252">
        <f>Petrol!K54</f>
        <v>2485</v>
      </c>
      <c r="D71" s="251">
        <f>Petrol!K127</f>
        <v>2528</v>
      </c>
      <c r="E71" s="253">
        <f t="shared" si="1"/>
        <v>2485</v>
      </c>
      <c r="F71" s="252">
        <f>Petrol!K199</f>
        <v>2528</v>
      </c>
      <c r="G71" s="344"/>
      <c r="I71" s="244"/>
    </row>
    <row r="72" spans="2:9" x14ac:dyDescent="0.25">
      <c r="B72" s="248" t="s">
        <v>147</v>
      </c>
      <c r="C72" s="252">
        <f>Petrol!K55</f>
        <v>2511</v>
      </c>
      <c r="D72" s="251">
        <f>Petrol!K128</f>
        <v>2554</v>
      </c>
      <c r="E72" s="253">
        <f t="shared" si="1"/>
        <v>2511</v>
      </c>
      <c r="F72" s="252">
        <f>Petrol!K200</f>
        <v>2554</v>
      </c>
      <c r="G72" s="344"/>
      <c r="I72" s="244"/>
    </row>
    <row r="73" spans="2:9" x14ac:dyDescent="0.25">
      <c r="B73" s="248" t="s">
        <v>148</v>
      </c>
      <c r="C73" s="252">
        <f>Petrol!K56</f>
        <v>2514</v>
      </c>
      <c r="D73" s="251">
        <f>Petrol!K129</f>
        <v>2557</v>
      </c>
      <c r="E73" s="253">
        <f t="shared" si="1"/>
        <v>2514</v>
      </c>
      <c r="F73" s="252">
        <f>Petrol!K201</f>
        <v>2557</v>
      </c>
      <c r="G73" s="344"/>
      <c r="I73" s="244"/>
    </row>
    <row r="74" spans="2:9" x14ac:dyDescent="0.25">
      <c r="B74" s="248" t="s">
        <v>149</v>
      </c>
      <c r="C74" s="252">
        <f>Petrol!K57</f>
        <v>2532</v>
      </c>
      <c r="D74" s="251">
        <f>Petrol!K130</f>
        <v>2575</v>
      </c>
      <c r="E74" s="253">
        <f t="shared" si="1"/>
        <v>2532</v>
      </c>
      <c r="F74" s="252">
        <f>Petrol!K202</f>
        <v>2575</v>
      </c>
      <c r="G74" s="344"/>
      <c r="I74" s="244"/>
    </row>
    <row r="75" spans="2:9" x14ac:dyDescent="0.25">
      <c r="B75" s="248" t="s">
        <v>75</v>
      </c>
      <c r="C75" s="252">
        <f>Petrol!K58</f>
        <v>2535</v>
      </c>
      <c r="D75" s="251">
        <f>Petrol!K131</f>
        <v>2578</v>
      </c>
      <c r="E75" s="253">
        <f t="shared" si="1"/>
        <v>2535</v>
      </c>
      <c r="F75" s="252">
        <f>Petrol!K203</f>
        <v>2578</v>
      </c>
      <c r="G75" s="344"/>
      <c r="I75" s="244"/>
    </row>
    <row r="76" spans="2:9" x14ac:dyDescent="0.25">
      <c r="B76" s="248" t="s">
        <v>150</v>
      </c>
      <c r="C76" s="252">
        <f>Petrol!K59</f>
        <v>2549</v>
      </c>
      <c r="D76" s="251">
        <f>Petrol!K132</f>
        <v>2592</v>
      </c>
      <c r="E76" s="253">
        <f t="shared" si="1"/>
        <v>2549</v>
      </c>
      <c r="F76" s="252">
        <f>Petrol!K204</f>
        <v>2592</v>
      </c>
      <c r="G76" s="344"/>
      <c r="I76" s="244"/>
    </row>
    <row r="77" spans="2:9" x14ac:dyDescent="0.25">
      <c r="B77" s="248" t="s">
        <v>151</v>
      </c>
      <c r="C77" s="252">
        <f>Petrol!K60</f>
        <v>2565</v>
      </c>
      <c r="D77" s="251">
        <f>Petrol!K133</f>
        <v>2608</v>
      </c>
      <c r="E77" s="253">
        <f t="shared" si="1"/>
        <v>2565</v>
      </c>
      <c r="F77" s="252">
        <f>Petrol!K205</f>
        <v>2608</v>
      </c>
      <c r="G77" s="344"/>
      <c r="I77" s="244"/>
    </row>
    <row r="78" spans="2:9" x14ac:dyDescent="0.25">
      <c r="B78" s="248" t="s">
        <v>152</v>
      </c>
      <c r="C78" s="252">
        <f>Petrol!K61</f>
        <v>2567</v>
      </c>
      <c r="D78" s="251">
        <f>Petrol!K134</f>
        <v>2610</v>
      </c>
      <c r="E78" s="253">
        <f t="shared" si="1"/>
        <v>2567</v>
      </c>
      <c r="F78" s="252">
        <f>Petrol!K206</f>
        <v>2610</v>
      </c>
      <c r="G78" s="344"/>
      <c r="I78" s="244"/>
    </row>
    <row r="79" spans="2:9" x14ac:dyDescent="0.25">
      <c r="B79" s="248" t="s">
        <v>153</v>
      </c>
      <c r="C79" s="252">
        <f>Petrol!K64</f>
        <v>2494</v>
      </c>
      <c r="D79" s="251">
        <f>Petrol!K137</f>
        <v>2537</v>
      </c>
      <c r="E79" s="253">
        <f t="shared" si="1"/>
        <v>2494</v>
      </c>
      <c r="F79" s="252">
        <f>Petrol!K209</f>
        <v>2537</v>
      </c>
      <c r="G79" s="344"/>
      <c r="I79" s="244"/>
    </row>
    <row r="80" spans="2:9" x14ac:dyDescent="0.25">
      <c r="B80" s="248" t="s">
        <v>154</v>
      </c>
      <c r="C80" s="252">
        <f>Petrol!K65</f>
        <v>2512</v>
      </c>
      <c r="D80" s="251">
        <f>Petrol!K138</f>
        <v>2555</v>
      </c>
      <c r="E80" s="253">
        <f t="shared" si="1"/>
        <v>2512</v>
      </c>
      <c r="F80" s="252">
        <f>Petrol!K210</f>
        <v>2555</v>
      </c>
      <c r="G80" s="344"/>
      <c r="I80" s="244"/>
    </row>
    <row r="81" spans="1:9" x14ac:dyDescent="0.25">
      <c r="B81" s="248" t="s">
        <v>155</v>
      </c>
      <c r="C81" s="252">
        <f>Petrol!K66</f>
        <v>2525</v>
      </c>
      <c r="D81" s="251">
        <f>Petrol!K139</f>
        <v>2568</v>
      </c>
      <c r="E81" s="253">
        <f t="shared" si="1"/>
        <v>2525</v>
      </c>
      <c r="F81" s="252">
        <f>Petrol!K211</f>
        <v>2568</v>
      </c>
      <c r="G81" s="344"/>
      <c r="I81" s="244"/>
    </row>
    <row r="82" spans="1:9" x14ac:dyDescent="0.25">
      <c r="B82" s="248" t="s">
        <v>156</v>
      </c>
      <c r="C82" s="252">
        <f>Petrol!K67</f>
        <v>2523</v>
      </c>
      <c r="D82" s="251">
        <f>Petrol!K140</f>
        <v>2566</v>
      </c>
      <c r="E82" s="253">
        <f t="shared" si="1"/>
        <v>2523</v>
      </c>
      <c r="F82" s="252">
        <f>Petrol!K212</f>
        <v>2566</v>
      </c>
      <c r="G82" s="344"/>
      <c r="I82" s="244"/>
    </row>
    <row r="83" spans="1:9" x14ac:dyDescent="0.25">
      <c r="B83" s="248" t="s">
        <v>157</v>
      </c>
      <c r="C83" s="252">
        <f>Petrol!K68</f>
        <v>2529</v>
      </c>
      <c r="D83" s="251">
        <f>Petrol!K141</f>
        <v>2572</v>
      </c>
      <c r="E83" s="253">
        <f t="shared" si="1"/>
        <v>2529</v>
      </c>
      <c r="F83" s="252">
        <f>Petrol!K213</f>
        <v>2572</v>
      </c>
      <c r="G83" s="344"/>
      <c r="I83" s="244"/>
    </row>
    <row r="84" spans="1:9" x14ac:dyDescent="0.25">
      <c r="B84" s="248" t="s">
        <v>158</v>
      </c>
      <c r="C84" s="252">
        <f>Petrol!K69</f>
        <v>2529</v>
      </c>
      <c r="D84" s="251">
        <f>Petrol!K142</f>
        <v>2572</v>
      </c>
      <c r="E84" s="253">
        <f t="shared" si="1"/>
        <v>2529</v>
      </c>
      <c r="F84" s="252">
        <f>Petrol!K214</f>
        <v>2572</v>
      </c>
      <c r="G84" s="344"/>
      <c r="I84" s="244"/>
    </row>
    <row r="85" spans="1:9" x14ac:dyDescent="0.25">
      <c r="B85" s="254" t="s">
        <v>159</v>
      </c>
      <c r="C85" s="252">
        <f>Petrol!K70</f>
        <v>2541</v>
      </c>
      <c r="D85" s="251">
        <f>Petrol!K143</f>
        <v>2584</v>
      </c>
      <c r="E85" s="253">
        <f t="shared" si="1"/>
        <v>2541</v>
      </c>
      <c r="F85" s="252">
        <f>Petrol!K215</f>
        <v>2584</v>
      </c>
      <c r="G85" s="344"/>
      <c r="I85" s="245"/>
    </row>
    <row r="86" spans="1:9" x14ac:dyDescent="0.25">
      <c r="C86" s="246"/>
      <c r="D86" s="246"/>
      <c r="E86" s="245"/>
      <c r="F86" s="245"/>
      <c r="G86" s="245"/>
      <c r="H86" s="245"/>
    </row>
    <row r="87" spans="1:9" ht="16.5" x14ac:dyDescent="0.3">
      <c r="A87" s="348">
        <v>4</v>
      </c>
      <c r="B87" s="348" t="s">
        <v>160</v>
      </c>
      <c r="F87" s="247"/>
    </row>
    <row r="88" spans="1:9" ht="37.35" customHeight="1" x14ac:dyDescent="0.3">
      <c r="A88" s="255"/>
      <c r="B88" s="405" t="s">
        <v>197</v>
      </c>
      <c r="C88" s="405"/>
      <c r="D88" s="405"/>
      <c r="E88" s="405"/>
      <c r="F88" s="405"/>
      <c r="G88" s="349"/>
      <c r="H88" s="348"/>
      <c r="I88" s="348"/>
    </row>
    <row r="89" spans="1:9" ht="16.5" x14ac:dyDescent="0.3">
      <c r="A89" s="350"/>
    </row>
    <row r="90" spans="1:9" ht="16.5" x14ac:dyDescent="0.3">
      <c r="A90" s="350"/>
      <c r="B90" s="348"/>
    </row>
    <row r="91" spans="1:9" ht="16.5" x14ac:dyDescent="0.3">
      <c r="A91" s="350"/>
      <c r="B91" s="348"/>
    </row>
    <row r="94" spans="1:9" x14ac:dyDescent="0.25">
      <c r="B94" s="344"/>
      <c r="C94" s="344"/>
      <c r="D94" s="344"/>
      <c r="E94" s="344"/>
      <c r="F94" s="344"/>
      <c r="G94" s="344"/>
      <c r="H94" s="344"/>
    </row>
    <row r="95" spans="1:9" x14ac:dyDescent="0.25">
      <c r="B95" s="344"/>
      <c r="C95" s="344"/>
      <c r="D95" s="344"/>
      <c r="E95" s="344"/>
      <c r="F95" s="344"/>
      <c r="G95" s="344"/>
      <c r="H95" s="344"/>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9CBF0E-13B8-4482-9307-C576BF8FD405}">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2022-07-01T13:11:18Z</cp:lastPrinted>
  <dcterms:created xsi:type="dcterms:W3CDTF">1999-04-30T13:31:58Z</dcterms:created>
  <dcterms:modified xsi:type="dcterms:W3CDTF">2022-08-02T06:22:34Z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