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0" windowWidth="19200" windowHeight="6780" tabRatio="601" activeTab="1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C15" i="2" l="1"/>
  <c r="B17" i="1" l="1"/>
  <c r="B92" i="3"/>
  <c r="D92" i="3" s="1"/>
  <c r="B16" i="3"/>
  <c r="D26" i="3" s="1"/>
  <c r="B174" i="1"/>
  <c r="E34" i="2"/>
  <c r="E49" i="2"/>
  <c r="B96" i="1"/>
  <c r="D75" i="1"/>
  <c r="F75" i="1" s="1"/>
  <c r="G75" i="1" s="1"/>
  <c r="H75" i="1" s="1"/>
  <c r="I75" i="1" s="1"/>
  <c r="J75" i="1" s="1"/>
  <c r="B70" i="1"/>
  <c r="D118" i="1"/>
  <c r="F118" i="1"/>
  <c r="G118" i="1" s="1"/>
  <c r="H118" i="1"/>
  <c r="I118" i="1" s="1"/>
  <c r="J118" i="1" s="1"/>
  <c r="D30" i="1"/>
  <c r="F30" i="1" s="1"/>
  <c r="G30" i="1" s="1"/>
  <c r="H30" i="1" s="1"/>
  <c r="I30" i="1" s="1"/>
  <c r="J30" i="1" s="1"/>
  <c r="D65" i="2"/>
  <c r="D64" i="2"/>
  <c r="D63" i="2"/>
  <c r="D62" i="2"/>
  <c r="D61" i="2"/>
  <c r="D60" i="2"/>
  <c r="D59" i="2"/>
  <c r="D58" i="2"/>
  <c r="D31" i="2"/>
  <c r="D30" i="2"/>
  <c r="C67" i="1"/>
  <c r="C66" i="1"/>
  <c r="C65" i="1"/>
  <c r="C64" i="1"/>
  <c r="C63" i="1"/>
  <c r="C62" i="1"/>
  <c r="C219" i="1"/>
  <c r="C61" i="1"/>
  <c r="C60" i="1"/>
  <c r="C217" i="1"/>
  <c r="E17" i="1"/>
  <c r="E143" i="1"/>
  <c r="C42" i="3"/>
  <c r="C118" i="3"/>
  <c r="C233" i="1"/>
  <c r="C153" i="1"/>
  <c r="C69" i="3"/>
  <c r="C145" i="3"/>
  <c r="C29" i="3"/>
  <c r="C105" i="3"/>
  <c r="C25" i="3"/>
  <c r="C104" i="1"/>
  <c r="C180" i="1"/>
  <c r="C224" i="1"/>
  <c r="C56" i="3"/>
  <c r="C132" i="3"/>
  <c r="C232" i="1"/>
  <c r="C137" i="1"/>
  <c r="C55" i="3"/>
  <c r="C131" i="3"/>
  <c r="C48" i="3"/>
  <c r="C46" i="3"/>
  <c r="C122" i="3"/>
  <c r="C193" i="1"/>
  <c r="C31" i="3"/>
  <c r="C107" i="3"/>
  <c r="C186" i="1"/>
  <c r="C179" i="1"/>
  <c r="C175" i="1"/>
  <c r="C185" i="1"/>
  <c r="E89" i="5"/>
  <c r="B17" i="5" s="1"/>
  <c r="D38" i="5" s="1"/>
  <c r="E38" i="5" s="1"/>
  <c r="F38" i="5" s="1"/>
  <c r="G38" i="5" s="1"/>
  <c r="C67" i="5"/>
  <c r="C66" i="5"/>
  <c r="C65" i="5"/>
  <c r="C64" i="5"/>
  <c r="C63" i="5"/>
  <c r="C62" i="5"/>
  <c r="C61" i="5"/>
  <c r="C60" i="5"/>
  <c r="A86" i="3"/>
  <c r="A85" i="3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/>
  <c r="F100" i="1" s="1"/>
  <c r="C120" i="1"/>
  <c r="C53" i="3"/>
  <c r="C129" i="3"/>
  <c r="C133" i="1"/>
  <c r="C27" i="3"/>
  <c r="C107" i="1"/>
  <c r="C227" i="1"/>
  <c r="C75" i="3"/>
  <c r="C151" i="3"/>
  <c r="C136" i="1"/>
  <c r="D136" i="1"/>
  <c r="F136" i="1" s="1"/>
  <c r="G136" i="1"/>
  <c r="H136" i="1" s="1"/>
  <c r="K136" i="1" s="1"/>
  <c r="D79" i="4" s="1"/>
  <c r="C57" i="3"/>
  <c r="C133" i="3"/>
  <c r="C63" i="3"/>
  <c r="C103" i="3"/>
  <c r="C183" i="1"/>
  <c r="C211" i="1"/>
  <c r="C215" i="1"/>
  <c r="C218" i="1"/>
  <c r="C51" i="3"/>
  <c r="C127" i="3"/>
  <c r="C52" i="3"/>
  <c r="C134" i="1"/>
  <c r="C50" i="3"/>
  <c r="C222" i="1"/>
  <c r="C204" i="1"/>
  <c r="C126" i="1"/>
  <c r="C112" i="1"/>
  <c r="C117" i="1"/>
  <c r="C132" i="1"/>
  <c r="C196" i="1"/>
  <c r="C38" i="3"/>
  <c r="C114" i="3"/>
  <c r="C118" i="1"/>
  <c r="C28" i="3"/>
  <c r="C65" i="3"/>
  <c r="C141" i="3"/>
  <c r="C223" i="1"/>
  <c r="C145" i="1"/>
  <c r="D145" i="1"/>
  <c r="C19" i="3"/>
  <c r="C95" i="3"/>
  <c r="C127" i="1"/>
  <c r="C146" i="1"/>
  <c r="C66" i="3"/>
  <c r="C142" i="3"/>
  <c r="C155" i="1"/>
  <c r="C177" i="1"/>
  <c r="C109" i="1"/>
  <c r="C198" i="1"/>
  <c r="D198" i="1"/>
  <c r="F198" i="1" s="1"/>
  <c r="G198" i="1" s="1"/>
  <c r="H198" i="1" s="1"/>
  <c r="C40" i="3"/>
  <c r="C116" i="3"/>
  <c r="C24" i="3"/>
  <c r="C100" i="3"/>
  <c r="C99" i="1"/>
  <c r="C103" i="1"/>
  <c r="C187" i="1"/>
  <c r="C213" i="1"/>
  <c r="C135" i="1"/>
  <c r="D135" i="1"/>
  <c r="F135" i="1" s="1"/>
  <c r="C143" i="1"/>
  <c r="C221" i="1"/>
  <c r="C102" i="1"/>
  <c r="C208" i="1"/>
  <c r="D208" i="1"/>
  <c r="F208" i="1"/>
  <c r="G208" i="1" s="1"/>
  <c r="H208" i="1" s="1"/>
  <c r="I208" i="1" s="1"/>
  <c r="J208" i="1" s="1"/>
  <c r="C188" i="1"/>
  <c r="C115" i="1"/>
  <c r="C144" i="1"/>
  <c r="C96" i="1"/>
  <c r="D96" i="1"/>
  <c r="F96" i="1"/>
  <c r="G96" i="1" s="1"/>
  <c r="H96" i="1"/>
  <c r="K96" i="1" s="1"/>
  <c r="D38" i="4" s="1"/>
  <c r="C16" i="3"/>
  <c r="C92" i="3"/>
  <c r="C174" i="1"/>
  <c r="C121" i="1"/>
  <c r="C206" i="1"/>
  <c r="C128" i="1"/>
  <c r="C231" i="1"/>
  <c r="C101" i="3"/>
  <c r="D101" i="3"/>
  <c r="C49" i="3"/>
  <c r="C125" i="3"/>
  <c r="C209" i="1"/>
  <c r="C131" i="1"/>
  <c r="C141" i="1"/>
  <c r="C73" i="3"/>
  <c r="C154" i="1"/>
  <c r="D154" i="1"/>
  <c r="F154" i="1" s="1"/>
  <c r="G154" i="1"/>
  <c r="H154" i="1" s="1"/>
  <c r="K154" i="1" s="1"/>
  <c r="C35" i="3"/>
  <c r="C111" i="3"/>
  <c r="D111" i="3"/>
  <c r="C74" i="3"/>
  <c r="C22" i="3"/>
  <c r="C98" i="3"/>
  <c r="D98" i="3"/>
  <c r="C59" i="3"/>
  <c r="C135" i="3"/>
  <c r="C108" i="1"/>
  <c r="D108" i="1"/>
  <c r="F108" i="1"/>
  <c r="G108" i="1" s="1"/>
  <c r="H108" i="1" s="1"/>
  <c r="C129" i="1"/>
  <c r="C54" i="3"/>
  <c r="C130" i="3"/>
  <c r="C210" i="1"/>
  <c r="C61" i="3"/>
  <c r="C137" i="3"/>
  <c r="C182" i="1"/>
  <c r="C149" i="1"/>
  <c r="D149" i="1"/>
  <c r="F149" i="1"/>
  <c r="G149" i="1" s="1"/>
  <c r="H149" i="1" s="1"/>
  <c r="C105" i="1"/>
  <c r="C64" i="3"/>
  <c r="C140" i="3"/>
  <c r="C139" i="1"/>
  <c r="C212" i="1"/>
  <c r="C214" i="1"/>
  <c r="C43" i="3"/>
  <c r="C119" i="3"/>
  <c r="C201" i="1"/>
  <c r="C21" i="3"/>
  <c r="C97" i="3"/>
  <c r="C101" i="1"/>
  <c r="C130" i="1"/>
  <c r="C123" i="1"/>
  <c r="C97" i="1"/>
  <c r="C17" i="3"/>
  <c r="C93" i="3"/>
  <c r="C150" i="1"/>
  <c r="C228" i="1"/>
  <c r="D228" i="1"/>
  <c r="F228" i="1" s="1"/>
  <c r="G228" i="1" s="1"/>
  <c r="H228" i="1" s="1"/>
  <c r="C70" i="3"/>
  <c r="C146" i="3"/>
  <c r="C98" i="1"/>
  <c r="C18" i="3"/>
  <c r="C94" i="3"/>
  <c r="C176" i="1"/>
  <c r="C142" i="1"/>
  <c r="D142" i="1"/>
  <c r="C62" i="3"/>
  <c r="C138" i="3"/>
  <c r="C220" i="1"/>
  <c r="C128" i="3"/>
  <c r="C106" i="1"/>
  <c r="C184" i="1"/>
  <c r="C26" i="3"/>
  <c r="C102" i="3"/>
  <c r="C32" i="3"/>
  <c r="C108" i="3"/>
  <c r="C190" i="1"/>
  <c r="C41" i="3"/>
  <c r="C199" i="1"/>
  <c r="C181" i="1"/>
  <c r="C23" i="3"/>
  <c r="C99" i="3"/>
  <c r="C200" i="1"/>
  <c r="C122" i="1"/>
  <c r="D122" i="1"/>
  <c r="C140" i="1"/>
  <c r="D140" i="1"/>
  <c r="C60" i="3"/>
  <c r="C136" i="3"/>
  <c r="C110" i="1"/>
  <c r="D110" i="1"/>
  <c r="F110" i="1"/>
  <c r="G110" i="1" s="1"/>
  <c r="H110" i="1"/>
  <c r="I110" i="1" s="1"/>
  <c r="C30" i="3"/>
  <c r="C106" i="3"/>
  <c r="C194" i="1"/>
  <c r="C116" i="1"/>
  <c r="D116" i="1"/>
  <c r="F116" i="1" s="1"/>
  <c r="G116" i="1" s="1"/>
  <c r="H116" i="1" s="1"/>
  <c r="C36" i="3"/>
  <c r="C112" i="3"/>
  <c r="C39" i="3"/>
  <c r="C115" i="3"/>
  <c r="C197" i="1"/>
  <c r="C119" i="1"/>
  <c r="D119" i="1"/>
  <c r="F119" i="1" s="1"/>
  <c r="G119" i="1" s="1"/>
  <c r="H119" i="1" s="1"/>
  <c r="K119" i="1" s="1"/>
  <c r="D59" i="4" s="1"/>
  <c r="C230" i="1"/>
  <c r="C152" i="1"/>
  <c r="D152" i="1"/>
  <c r="F152" i="1" s="1"/>
  <c r="G152" i="1" s="1"/>
  <c r="H152" i="1" s="1"/>
  <c r="I152" i="1" s="1"/>
  <c r="J152" i="1" s="1"/>
  <c r="C72" i="3"/>
  <c r="C205" i="1"/>
  <c r="C47" i="3"/>
  <c r="C123" i="3"/>
  <c r="C20" i="3"/>
  <c r="C96" i="3"/>
  <c r="C178" i="1"/>
  <c r="C71" i="3"/>
  <c r="C147" i="3"/>
  <c r="C229" i="1"/>
  <c r="C151" i="1"/>
  <c r="C111" i="1"/>
  <c r="C189" i="1"/>
  <c r="C37" i="3"/>
  <c r="C113" i="3"/>
  <c r="C195" i="1"/>
  <c r="C58" i="3"/>
  <c r="C134" i="3"/>
  <c r="C216" i="1"/>
  <c r="C149" i="3"/>
  <c r="B111" i="3"/>
  <c r="D114" i="3" s="1"/>
  <c r="E176" i="1"/>
  <c r="E184" i="1"/>
  <c r="E204" i="1"/>
  <c r="E224" i="1"/>
  <c r="E43" i="1"/>
  <c r="E53" i="1"/>
  <c r="E100" i="1"/>
  <c r="E108" i="1"/>
  <c r="E141" i="1"/>
  <c r="E179" i="1"/>
  <c r="C150" i="3"/>
  <c r="C126" i="3"/>
  <c r="E41" i="2"/>
  <c r="C139" i="3"/>
  <c r="C124" i="3"/>
  <c r="C117" i="3"/>
  <c r="C104" i="3"/>
  <c r="D131" i="1"/>
  <c r="D146" i="1"/>
  <c r="F146" i="1" s="1"/>
  <c r="G146" i="1"/>
  <c r="H146" i="1" s="1"/>
  <c r="K146" i="1" s="1"/>
  <c r="D89" i="4" s="1"/>
  <c r="D216" i="1"/>
  <c r="F216" i="1" s="1"/>
  <c r="D105" i="1"/>
  <c r="F105" i="1"/>
  <c r="G105" i="1" s="1"/>
  <c r="H105" i="1" s="1"/>
  <c r="K105" i="1" s="1"/>
  <c r="D103" i="1"/>
  <c r="D117" i="1"/>
  <c r="F117" i="1" s="1"/>
  <c r="G117" i="1" s="1"/>
  <c r="H117" i="1" s="1"/>
  <c r="D134" i="1"/>
  <c r="F134" i="1"/>
  <c r="G134" i="1" s="1"/>
  <c r="H134" i="1"/>
  <c r="I134" i="1" s="1"/>
  <c r="J134" i="1" s="1"/>
  <c r="B149" i="1"/>
  <c r="D121" i="1"/>
  <c r="D155" i="1"/>
  <c r="F155" i="1"/>
  <c r="G155" i="1" s="1"/>
  <c r="H155" i="1"/>
  <c r="K155" i="1" s="1"/>
  <c r="D96" i="4" s="1"/>
  <c r="D132" i="1"/>
  <c r="D107" i="1"/>
  <c r="F107" i="1" s="1"/>
  <c r="G107" i="1"/>
  <c r="H107" i="1" s="1"/>
  <c r="I107" i="1" s="1"/>
  <c r="D98" i="1"/>
  <c r="F98" i="1" s="1"/>
  <c r="D151" i="1"/>
  <c r="D97" i="1"/>
  <c r="F97" i="1" s="1"/>
  <c r="G97" i="1"/>
  <c r="H97" i="1" s="1"/>
  <c r="I97" i="1" s="1"/>
  <c r="D144" i="1"/>
  <c r="F144" i="1" s="1"/>
  <c r="G144" i="1" s="1"/>
  <c r="H144" i="1" s="1"/>
  <c r="D120" i="1"/>
  <c r="F120" i="1" s="1"/>
  <c r="D123" i="1"/>
  <c r="D104" i="1"/>
  <c r="F104" i="1" s="1"/>
  <c r="G104" i="1" s="1"/>
  <c r="H104" i="1" s="1"/>
  <c r="K104" i="1" s="1"/>
  <c r="D115" i="1"/>
  <c r="F115" i="1"/>
  <c r="G115" i="1" s="1"/>
  <c r="H115" i="1"/>
  <c r="K115" i="1" s="1"/>
  <c r="D55" i="4" s="1"/>
  <c r="D133" i="1"/>
  <c r="D129" i="1"/>
  <c r="F129" i="1" s="1"/>
  <c r="D99" i="1"/>
  <c r="D126" i="1"/>
  <c r="F126" i="1" s="1"/>
  <c r="G126" i="1"/>
  <c r="H126" i="1" s="1"/>
  <c r="I126" i="1" s="1"/>
  <c r="J126" i="1" s="1"/>
  <c r="D150" i="1"/>
  <c r="F150" i="1" s="1"/>
  <c r="G150" i="1" s="1"/>
  <c r="H150" i="1" s="1"/>
  <c r="B115" i="1"/>
  <c r="D130" i="1"/>
  <c r="D101" i="1"/>
  <c r="D128" i="1"/>
  <c r="D153" i="1"/>
  <c r="F153" i="1" s="1"/>
  <c r="G153" i="1"/>
  <c r="H153" i="1" s="1"/>
  <c r="I153" i="1" s="1"/>
  <c r="J153" i="1" s="1"/>
  <c r="D138" i="1"/>
  <c r="F138" i="1" s="1"/>
  <c r="D112" i="1"/>
  <c r="F112" i="1"/>
  <c r="G112" i="1" s="1"/>
  <c r="H112" i="1"/>
  <c r="K112" i="1" s="1"/>
  <c r="D54" i="4" s="1"/>
  <c r="D141" i="1"/>
  <c r="F141" i="1"/>
  <c r="G141" i="1" s="1"/>
  <c r="H141" i="1"/>
  <c r="I141" i="1" s="1"/>
  <c r="J141" i="1" s="1"/>
  <c r="D139" i="1"/>
  <c r="D102" i="1"/>
  <c r="F102" i="1" s="1"/>
  <c r="G102" i="1"/>
  <c r="H102" i="1" s="1"/>
  <c r="K102" i="1" s="1"/>
  <c r="D44" i="4" s="1"/>
  <c r="D109" i="1"/>
  <c r="F109" i="1" s="1"/>
  <c r="G109" i="1" s="1"/>
  <c r="H109" i="1" s="1"/>
  <c r="K109" i="1" s="1"/>
  <c r="D51" i="4" s="1"/>
  <c r="D106" i="1"/>
  <c r="F106" i="1"/>
  <c r="G106" i="1" s="1"/>
  <c r="H106" i="1"/>
  <c r="K106" i="1" s="1"/>
  <c r="D48" i="4" s="1"/>
  <c r="D143" i="1"/>
  <c r="F143" i="1"/>
  <c r="G143" i="1" s="1"/>
  <c r="H143" i="1" s="1"/>
  <c r="I143" i="1" s="1"/>
  <c r="J143" i="1" s="1"/>
  <c r="D111" i="1"/>
  <c r="F111" i="1"/>
  <c r="G111" i="1" s="1"/>
  <c r="H111" i="1" s="1"/>
  <c r="K111" i="1" s="1"/>
  <c r="D53" i="4" s="1"/>
  <c r="B122" i="3"/>
  <c r="D130" i="3" s="1"/>
  <c r="D20" i="3"/>
  <c r="D54" i="1"/>
  <c r="F54" i="1" s="1"/>
  <c r="G54" i="1" s="1"/>
  <c r="H54" i="1" s="1"/>
  <c r="K54" i="1" s="1"/>
  <c r="C76" i="4" s="1"/>
  <c r="E76" i="4" s="1"/>
  <c r="D72" i="1"/>
  <c r="F72" i="1" s="1"/>
  <c r="G72" i="1" s="1"/>
  <c r="H72" i="1" s="1"/>
  <c r="K72" i="1" s="1"/>
  <c r="C92" i="4" s="1"/>
  <c r="D70" i="1"/>
  <c r="F70" i="1" s="1"/>
  <c r="G70" i="1" s="1"/>
  <c r="H70" i="1" s="1"/>
  <c r="I70" i="1" s="1"/>
  <c r="J70" i="1" s="1"/>
  <c r="E68" i="2"/>
  <c r="E47" i="2"/>
  <c r="D39" i="1"/>
  <c r="F39" i="1" s="1"/>
  <c r="G39" i="1" s="1"/>
  <c r="H39" i="1" s="1"/>
  <c r="I39" i="1" s="1"/>
  <c r="J39" i="1" s="1"/>
  <c r="D66" i="1"/>
  <c r="F66" i="1" s="1"/>
  <c r="G66" i="1" s="1"/>
  <c r="H66" i="1" s="1"/>
  <c r="D20" i="1"/>
  <c r="F20" i="1" s="1"/>
  <c r="K10" i="1" s="1"/>
  <c r="D22" i="1"/>
  <c r="F22" i="1" s="1"/>
  <c r="G22" i="1" s="1"/>
  <c r="H22" i="1" s="1"/>
  <c r="D32" i="1"/>
  <c r="F32" i="1" s="1"/>
  <c r="G32" i="1" s="1"/>
  <c r="H32" i="1" s="1"/>
  <c r="D57" i="1"/>
  <c r="F57" i="1" s="1"/>
  <c r="G57" i="1" s="1"/>
  <c r="H57" i="1" s="1"/>
  <c r="K57" i="1" s="1"/>
  <c r="C79" i="4" s="1"/>
  <c r="E79" i="4" s="1"/>
  <c r="D19" i="1"/>
  <c r="F19" i="1" s="1"/>
  <c r="G19" i="1" s="1"/>
  <c r="H19" i="1" s="1"/>
  <c r="D58" i="1"/>
  <c r="F58" i="1" s="1"/>
  <c r="G58" i="1" s="1"/>
  <c r="H58" i="1" s="1"/>
  <c r="I58" i="1" s="1"/>
  <c r="J58" i="1" s="1"/>
  <c r="D48" i="1"/>
  <c r="F48" i="1" s="1"/>
  <c r="G48" i="1" s="1"/>
  <c r="H48" i="1" s="1"/>
  <c r="I48" i="1" s="1"/>
  <c r="J48" i="1" s="1"/>
  <c r="D52" i="1"/>
  <c r="F52" i="1" s="1"/>
  <c r="G52" i="1" s="1"/>
  <c r="H52" i="1" s="1"/>
  <c r="K52" i="1" s="1"/>
  <c r="C74" i="4" s="1"/>
  <c r="E74" i="4" s="1"/>
  <c r="E193" i="1"/>
  <c r="E139" i="1"/>
  <c r="F139" i="1"/>
  <c r="G139" i="1" s="1"/>
  <c r="H139" i="1" s="1"/>
  <c r="K139" i="1" s="1"/>
  <c r="D82" i="4" s="1"/>
  <c r="E131" i="1"/>
  <c r="F131" i="1"/>
  <c r="G131" i="1" s="1"/>
  <c r="H131" i="1" s="1"/>
  <c r="E121" i="1"/>
  <c r="F121" i="1"/>
  <c r="G121" i="1" s="1"/>
  <c r="H121" i="1"/>
  <c r="K121" i="1" s="1"/>
  <c r="D61" i="4" s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F130" i="1"/>
  <c r="G130" i="1"/>
  <c r="H130" i="1" s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F132" i="1"/>
  <c r="G132" i="1"/>
  <c r="H132" i="1" s="1"/>
  <c r="E151" i="1"/>
  <c r="E197" i="1"/>
  <c r="E189" i="1"/>
  <c r="D145" i="3"/>
  <c r="D195" i="1"/>
  <c r="F195" i="1" s="1"/>
  <c r="G195" i="1" s="1"/>
  <c r="D174" i="1"/>
  <c r="F174" i="1" s="1"/>
  <c r="G174" i="1" s="1"/>
  <c r="H174" i="1" s="1"/>
  <c r="D180" i="1"/>
  <c r="F180" i="1" s="1"/>
  <c r="G180" i="1" s="1"/>
  <c r="H180" i="1" s="1"/>
  <c r="D205" i="1"/>
  <c r="F205" i="1" s="1"/>
  <c r="G205" i="1" s="1"/>
  <c r="H205" i="1"/>
  <c r="I205" i="1" s="1"/>
  <c r="J205" i="1" s="1"/>
  <c r="D196" i="1"/>
  <c r="F196" i="1" s="1"/>
  <c r="G196" i="1" s="1"/>
  <c r="H196" i="1"/>
  <c r="I196" i="1" s="1"/>
  <c r="J196" i="1" s="1"/>
  <c r="D188" i="1"/>
  <c r="F188" i="1" s="1"/>
  <c r="G188" i="1" s="1"/>
  <c r="H188" i="1"/>
  <c r="I188" i="1" s="1"/>
  <c r="D206" i="1"/>
  <c r="F206" i="1" s="1"/>
  <c r="G206" i="1" s="1"/>
  <c r="H206" i="1" s="1"/>
  <c r="D181" i="1"/>
  <c r="F181" i="1" s="1"/>
  <c r="G181" i="1" s="1"/>
  <c r="H181" i="1" s="1"/>
  <c r="D222" i="1"/>
  <c r="D233" i="1"/>
  <c r="F233" i="1" s="1"/>
  <c r="G233" i="1" s="1"/>
  <c r="H233" i="1" s="1"/>
  <c r="D232" i="1"/>
  <c r="F232" i="1" s="1"/>
  <c r="G232" i="1" s="1"/>
  <c r="H232" i="1" s="1"/>
  <c r="D199" i="1"/>
  <c r="F199" i="1" s="1"/>
  <c r="G199" i="1" s="1"/>
  <c r="H199" i="1" s="1"/>
  <c r="D182" i="1"/>
  <c r="F182" i="1" s="1"/>
  <c r="G182" i="1" s="1"/>
  <c r="H182" i="1" s="1"/>
  <c r="I182" i="1" s="1"/>
  <c r="J182" i="1" s="1"/>
  <c r="D185" i="1"/>
  <c r="F185" i="1" s="1"/>
  <c r="G185" i="1" s="1"/>
  <c r="H185" i="1"/>
  <c r="I185" i="1" s="1"/>
  <c r="J185" i="1" s="1"/>
  <c r="D213" i="1"/>
  <c r="F213" i="1" s="1"/>
  <c r="G213" i="1" s="1"/>
  <c r="H213" i="1"/>
  <c r="D186" i="1"/>
  <c r="F186" i="1" s="1"/>
  <c r="G186" i="1" s="1"/>
  <c r="H186" i="1"/>
  <c r="K186" i="1" s="1"/>
  <c r="D212" i="1"/>
  <c r="D201" i="1"/>
  <c r="F201" i="1" s="1"/>
  <c r="G201" i="1" s="1"/>
  <c r="H201" i="1" s="1"/>
  <c r="D204" i="1"/>
  <c r="F204" i="1" s="1"/>
  <c r="G204" i="1" s="1"/>
  <c r="H204" i="1" s="1"/>
  <c r="I204" i="1" s="1"/>
  <c r="J204" i="1" s="1"/>
  <c r="D187" i="1"/>
  <c r="F187" i="1" s="1"/>
  <c r="G187" i="1" s="1"/>
  <c r="H187" i="1" s="1"/>
  <c r="D197" i="1"/>
  <c r="F197" i="1" s="1"/>
  <c r="G197" i="1" s="1"/>
  <c r="H197" i="1" s="1"/>
  <c r="D211" i="1"/>
  <c r="F211" i="1" s="1"/>
  <c r="G211" i="1" s="1"/>
  <c r="H211" i="1" s="1"/>
  <c r="D175" i="1"/>
  <c r="F175" i="1" s="1"/>
  <c r="G175" i="1" s="1"/>
  <c r="H175" i="1" s="1"/>
  <c r="K175" i="1" s="1"/>
  <c r="F39" i="4" s="1"/>
  <c r="D200" i="1"/>
  <c r="F200" i="1" s="1"/>
  <c r="G200" i="1" s="1"/>
  <c r="H200" i="1" s="1"/>
  <c r="I200" i="1" s="1"/>
  <c r="J200" i="1" s="1"/>
  <c r="D184" i="1"/>
  <c r="F184" i="1" s="1"/>
  <c r="G184" i="1" s="1"/>
  <c r="H184" i="1" s="1"/>
  <c r="D189" i="1"/>
  <c r="F189" i="1" s="1"/>
  <c r="G189" i="1" s="1"/>
  <c r="H189" i="1" s="1"/>
  <c r="K189" i="1" s="1"/>
  <c r="D220" i="1"/>
  <c r="F220" i="1" s="1"/>
  <c r="G220" i="1" s="1"/>
  <c r="H220" i="1" s="1"/>
  <c r="I220" i="1" s="1"/>
  <c r="J220" i="1" s="1"/>
  <c r="D176" i="1"/>
  <c r="F176" i="1" s="1"/>
  <c r="G176" i="1" s="1"/>
  <c r="H176" i="1"/>
  <c r="I176" i="1" s="1"/>
  <c r="J176" i="1" s="1"/>
  <c r="D119" i="3"/>
  <c r="D116" i="3"/>
  <c r="D59" i="5"/>
  <c r="E59" i="5" s="1"/>
  <c r="F59" i="5" s="1"/>
  <c r="G59" i="5" s="1"/>
  <c r="D30" i="3"/>
  <c r="D19" i="3"/>
  <c r="D16" i="3"/>
  <c r="D32" i="3"/>
  <c r="D31" i="3"/>
  <c r="D22" i="3"/>
  <c r="D23" i="3"/>
  <c r="E31" i="2"/>
  <c r="E19" i="2"/>
  <c r="E35" i="2"/>
  <c r="C148" i="3"/>
  <c r="F212" i="1"/>
  <c r="G212" i="1" s="1"/>
  <c r="H212" i="1" s="1"/>
  <c r="G100" i="1"/>
  <c r="H100" i="1" s="1"/>
  <c r="K100" i="1" s="1"/>
  <c r="F151" i="1"/>
  <c r="G151" i="1" s="1"/>
  <c r="H151" i="1" s="1"/>
  <c r="K151" i="1" s="1"/>
  <c r="D92" i="4" s="1"/>
  <c r="F122" i="1"/>
  <c r="G122" i="1"/>
  <c r="H122" i="1" s="1"/>
  <c r="I122" i="1" s="1"/>
  <c r="F142" i="1"/>
  <c r="G142" i="1" s="1"/>
  <c r="H142" i="1" s="1"/>
  <c r="G135" i="1"/>
  <c r="H135" i="1" s="1"/>
  <c r="I135" i="1" s="1"/>
  <c r="G120" i="1"/>
  <c r="H120" i="1" s="1"/>
  <c r="K120" i="1" s="1"/>
  <c r="D60" i="4" s="1"/>
  <c r="D124" i="3"/>
  <c r="G129" i="1"/>
  <c r="H129" i="1" s="1"/>
  <c r="F145" i="1"/>
  <c r="G145" i="1" s="1"/>
  <c r="H145" i="1"/>
  <c r="K145" i="1" s="1"/>
  <c r="D88" i="4" s="1"/>
  <c r="F101" i="1"/>
  <c r="G101" i="1" s="1"/>
  <c r="H101" i="1" s="1"/>
  <c r="F133" i="1"/>
  <c r="G133" i="1"/>
  <c r="H133" i="1" s="1"/>
  <c r="I133" i="1" s="1"/>
  <c r="J133" i="1" s="1"/>
  <c r="F103" i="1"/>
  <c r="G103" i="1" s="1"/>
  <c r="H103" i="1" s="1"/>
  <c r="E136" i="1"/>
  <c r="E98" i="1"/>
  <c r="G98" i="1"/>
  <c r="H98" i="1" s="1"/>
  <c r="K98" i="1" s="1"/>
  <c r="D40" i="4" s="1"/>
  <c r="E41" i="1"/>
  <c r="E206" i="1"/>
  <c r="E174" i="1"/>
  <c r="E207" i="1"/>
  <c r="E40" i="1"/>
  <c r="E76" i="1"/>
  <c r="E117" i="1"/>
  <c r="D18" i="3"/>
  <c r="E209" i="1"/>
  <c r="E128" i="1"/>
  <c r="F128" i="1"/>
  <c r="G128" i="1" s="1"/>
  <c r="H128" i="1"/>
  <c r="I128" i="1" s="1"/>
  <c r="E73" i="1"/>
  <c r="E33" i="1"/>
  <c r="E216" i="1"/>
  <c r="G216" i="1"/>
  <c r="H216" i="1" s="1"/>
  <c r="E150" i="1"/>
  <c r="E199" i="1"/>
  <c r="E48" i="1"/>
  <c r="E123" i="1"/>
  <c r="F123" i="1"/>
  <c r="G123" i="1"/>
  <c r="H123" i="1" s="1"/>
  <c r="E195" i="1"/>
  <c r="H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F140" i="1"/>
  <c r="G140" i="1" s="1"/>
  <c r="H140" i="1" s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F222" i="1"/>
  <c r="G222" i="1"/>
  <c r="H222" i="1" s="1"/>
  <c r="E22" i="1"/>
  <c r="E58" i="1"/>
  <c r="E99" i="1"/>
  <c r="F99" i="1"/>
  <c r="G99" i="1"/>
  <c r="H99" i="1" s="1"/>
  <c r="K99" i="1" s="1"/>
  <c r="D41" i="4" s="1"/>
  <c r="I99" i="1"/>
  <c r="J99" i="1" s="1"/>
  <c r="E138" i="1"/>
  <c r="G138" i="1"/>
  <c r="H138" i="1" s="1"/>
  <c r="E233" i="1"/>
  <c r="E155" i="1"/>
  <c r="E106" i="1"/>
  <c r="E51" i="1"/>
  <c r="E228" i="1"/>
  <c r="E182" i="1"/>
  <c r="E218" i="1"/>
  <c r="E30" i="1"/>
  <c r="E66" i="1"/>
  <c r="E107" i="1"/>
  <c r="K182" i="1"/>
  <c r="F46" i="4" s="1"/>
  <c r="K176" i="1"/>
  <c r="K205" i="1"/>
  <c r="I186" i="1"/>
  <c r="J186" i="1" s="1"/>
  <c r="K220" i="1"/>
  <c r="F85" i="4" s="1"/>
  <c r="K200" i="1"/>
  <c r="F62" i="4" s="1"/>
  <c r="J188" i="1"/>
  <c r="I175" i="1"/>
  <c r="J175" i="1" s="1"/>
  <c r="K185" i="1"/>
  <c r="K196" i="1"/>
  <c r="F58" i="4" s="1"/>
  <c r="D219" i="1"/>
  <c r="F219" i="1" s="1"/>
  <c r="G219" i="1"/>
  <c r="H219" i="1" s="1"/>
  <c r="K123" i="1"/>
  <c r="D68" i="4" s="1"/>
  <c r="I123" i="1"/>
  <c r="J123" i="1" s="1"/>
  <c r="J107" i="1"/>
  <c r="I102" i="1"/>
  <c r="J102" i="1"/>
  <c r="I154" i="1"/>
  <c r="J154" i="1"/>
  <c r="K152" i="1"/>
  <c r="D93" i="4" s="1"/>
  <c r="J110" i="1"/>
  <c r="K110" i="1"/>
  <c r="D52" i="4" s="1"/>
  <c r="K135" i="1"/>
  <c r="J135" i="1"/>
  <c r="I129" i="1"/>
  <c r="J129" i="1" s="1"/>
  <c r="K129" i="1"/>
  <c r="J128" i="1"/>
  <c r="J122" i="1"/>
  <c r="I100" i="1"/>
  <c r="J100" i="1" s="1"/>
  <c r="K130" i="1"/>
  <c r="I130" i="1"/>
  <c r="J130" i="1"/>
  <c r="K138" i="1"/>
  <c r="D81" i="4" s="1"/>
  <c r="I138" i="1"/>
  <c r="J138" i="1" s="1"/>
  <c r="I111" i="1"/>
  <c r="J111" i="1" s="1"/>
  <c r="J97" i="1"/>
  <c r="K97" i="1"/>
  <c r="D39" i="4" s="1"/>
  <c r="I120" i="1"/>
  <c r="J120" i="1" s="1"/>
  <c r="I109" i="1"/>
  <c r="J109" i="1" s="1"/>
  <c r="K143" i="1"/>
  <c r="D86" i="4" s="1"/>
  <c r="I104" i="1"/>
  <c r="J104" i="1" s="1"/>
  <c r="I145" i="1"/>
  <c r="J145" i="1" s="1"/>
  <c r="K132" i="1"/>
  <c r="I132" i="1"/>
  <c r="J132" i="1" s="1"/>
  <c r="I106" i="1"/>
  <c r="J106" i="1" s="1"/>
  <c r="D127" i="1"/>
  <c r="F127" i="1" s="1"/>
  <c r="G127" i="1"/>
  <c r="H127" i="1" s="1"/>
  <c r="D137" i="1"/>
  <c r="F137" i="1" s="1"/>
  <c r="G137" i="1"/>
  <c r="H137" i="1"/>
  <c r="K137" i="1" s="1"/>
  <c r="I72" i="1"/>
  <c r="J72" i="1" s="1"/>
  <c r="E92" i="4"/>
  <c r="F49" i="4"/>
  <c r="F53" i="4"/>
  <c r="F40" i="4"/>
  <c r="F50" i="4"/>
  <c r="F70" i="4"/>
  <c r="D46" i="4"/>
  <c r="D73" i="4"/>
  <c r="D72" i="4"/>
  <c r="D95" i="4"/>
  <c r="D42" i="4"/>
  <c r="D75" i="4"/>
  <c r="D47" i="4"/>
  <c r="D78" i="4"/>
  <c r="D80" i="4"/>
  <c r="D58" i="5" l="1"/>
  <c r="E58" i="5" s="1"/>
  <c r="F58" i="5" s="1"/>
  <c r="G58" i="5" s="1"/>
  <c r="D28" i="5"/>
  <c r="E28" i="5" s="1"/>
  <c r="F28" i="5" s="1"/>
  <c r="G28" i="5" s="1"/>
  <c r="H28" i="5" s="1"/>
  <c r="M28" i="5" s="1"/>
  <c r="D72" i="5"/>
  <c r="E72" i="5" s="1"/>
  <c r="F72" i="5" s="1"/>
  <c r="G72" i="5" s="1"/>
  <c r="D70" i="5"/>
  <c r="E70" i="5" s="1"/>
  <c r="F70" i="5" s="1"/>
  <c r="G70" i="5" s="1"/>
  <c r="H70" i="5" s="1"/>
  <c r="M70" i="5" s="1"/>
  <c r="D39" i="5"/>
  <c r="E39" i="5" s="1"/>
  <c r="F39" i="5" s="1"/>
  <c r="G39" i="5" s="1"/>
  <c r="D21" i="5"/>
  <c r="E21" i="5" s="1"/>
  <c r="F21" i="5" s="1"/>
  <c r="G21" i="5" s="1"/>
  <c r="H21" i="5" s="1"/>
  <c r="M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H52" i="5" s="1"/>
  <c r="M52" i="5" s="1"/>
  <c r="D17" i="5"/>
  <c r="E17" i="5" s="1"/>
  <c r="F17" i="5" s="1"/>
  <c r="G17" i="5" s="1"/>
  <c r="H17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H64" i="5" s="1"/>
  <c r="M64" i="5" s="1"/>
  <c r="D148" i="3"/>
  <c r="D125" i="3"/>
  <c r="D115" i="3"/>
  <c r="D99" i="3"/>
  <c r="D104" i="3"/>
  <c r="D102" i="3"/>
  <c r="D94" i="3"/>
  <c r="D97" i="3"/>
  <c r="D100" i="3"/>
  <c r="D107" i="3"/>
  <c r="D150" i="3"/>
  <c r="D108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181" i="1"/>
  <c r="J181" i="1" s="1"/>
  <c r="K181" i="1"/>
  <c r="F45" i="4" s="1"/>
  <c r="K180" i="1"/>
  <c r="F44" i="4" s="1"/>
  <c r="I180" i="1"/>
  <c r="J180" i="1" s="1"/>
  <c r="K219" i="1"/>
  <c r="F84" i="4" s="1"/>
  <c r="I219" i="1"/>
  <c r="J219" i="1" s="1"/>
  <c r="I232" i="1"/>
  <c r="J232" i="1" s="1"/>
  <c r="K232" i="1"/>
  <c r="F95" i="4" s="1"/>
  <c r="I216" i="1"/>
  <c r="J216" i="1" s="1"/>
  <c r="K216" i="1"/>
  <c r="F81" i="4" s="1"/>
  <c r="K212" i="1"/>
  <c r="F77" i="4" s="1"/>
  <c r="I212" i="1"/>
  <c r="J212" i="1" s="1"/>
  <c r="I211" i="1"/>
  <c r="J211" i="1" s="1"/>
  <c r="K211" i="1"/>
  <c r="F76" i="4" s="1"/>
  <c r="I201" i="1"/>
  <c r="J201" i="1" s="1"/>
  <c r="K201" i="1"/>
  <c r="F68" i="4" s="1"/>
  <c r="K233" i="1"/>
  <c r="F96" i="4" s="1"/>
  <c r="I233" i="1"/>
  <c r="J233" i="1" s="1"/>
  <c r="K204" i="1"/>
  <c r="F69" i="4" s="1"/>
  <c r="K184" i="1"/>
  <c r="F48" i="4" s="1"/>
  <c r="I184" i="1"/>
  <c r="J184" i="1" s="1"/>
  <c r="K197" i="1"/>
  <c r="F59" i="4" s="1"/>
  <c r="I197" i="1"/>
  <c r="J197" i="1" s="1"/>
  <c r="K213" i="1"/>
  <c r="F78" i="4" s="1"/>
  <c r="I213" i="1"/>
  <c r="J213" i="1" s="1"/>
  <c r="I206" i="1"/>
  <c r="J206" i="1" s="1"/>
  <c r="K206" i="1"/>
  <c r="F71" i="4" s="1"/>
  <c r="K174" i="1"/>
  <c r="F38" i="4" s="1"/>
  <c r="I174" i="1"/>
  <c r="J174" i="1" s="1"/>
  <c r="I198" i="1"/>
  <c r="J198" i="1" s="1"/>
  <c r="K198" i="1"/>
  <c r="F60" i="4" s="1"/>
  <c r="I222" i="1"/>
  <c r="J222" i="1" s="1"/>
  <c r="K222" i="1"/>
  <c r="F87" i="4" s="1"/>
  <c r="I195" i="1"/>
  <c r="J195" i="1" s="1"/>
  <c r="K195" i="1"/>
  <c r="F57" i="4" s="1"/>
  <c r="I189" i="1"/>
  <c r="J189" i="1" s="1"/>
  <c r="K187" i="1"/>
  <c r="F51" i="4" s="1"/>
  <c r="I187" i="1"/>
  <c r="J187" i="1" s="1"/>
  <c r="I199" i="1"/>
  <c r="J199" i="1" s="1"/>
  <c r="K199" i="1"/>
  <c r="F61" i="4" s="1"/>
  <c r="I228" i="1"/>
  <c r="J228" i="1" s="1"/>
  <c r="K228" i="1"/>
  <c r="F91" i="4" s="1"/>
  <c r="K208" i="1"/>
  <c r="F73" i="4" s="1"/>
  <c r="K188" i="1"/>
  <c r="F52" i="4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D224" i="1"/>
  <c r="F224" i="1" s="1"/>
  <c r="G224" i="1" s="1"/>
  <c r="H224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C29" i="6"/>
  <c r="H33" i="5"/>
  <c r="M33" i="5" s="1"/>
  <c r="H75" i="5"/>
  <c r="M75" i="5" s="1"/>
  <c r="H50" i="5"/>
  <c r="M50" i="5" s="1"/>
  <c r="H72" i="5"/>
  <c r="M72" i="5" s="1"/>
  <c r="H59" i="5"/>
  <c r="M59" i="5" s="1"/>
  <c r="D36" i="5"/>
  <c r="E36" i="5" s="1"/>
  <c r="F36" i="5" s="1"/>
  <c r="G36" i="5" s="1"/>
  <c r="H36" i="5" s="1"/>
  <c r="M36" i="5" s="1"/>
  <c r="D74" i="5"/>
  <c r="E74" i="5" s="1"/>
  <c r="F74" i="5" s="1"/>
  <c r="G74" i="5" s="1"/>
  <c r="H74" i="5" s="1"/>
  <c r="M74" i="5" s="1"/>
  <c r="D71" i="5"/>
  <c r="E71" i="5" s="1"/>
  <c r="F71" i="5" s="1"/>
  <c r="G71" i="5" s="1"/>
  <c r="H71" i="5" s="1"/>
  <c r="M71" i="5" s="1"/>
  <c r="D51" i="5"/>
  <c r="E51" i="5" s="1"/>
  <c r="F51" i="5" s="1"/>
  <c r="G51" i="5" s="1"/>
  <c r="D55" i="5"/>
  <c r="E55" i="5" s="1"/>
  <c r="F55" i="5" s="1"/>
  <c r="G55" i="5" s="1"/>
  <c r="H55" i="5" s="1"/>
  <c r="M55" i="5" s="1"/>
  <c r="D47" i="5"/>
  <c r="E47" i="5" s="1"/>
  <c r="F47" i="5" s="1"/>
  <c r="G47" i="5" s="1"/>
  <c r="H47" i="5" s="1"/>
  <c r="M47" i="5" s="1"/>
  <c r="D42" i="5"/>
  <c r="E42" i="5" s="1"/>
  <c r="F42" i="5" s="1"/>
  <c r="G42" i="5" s="1"/>
  <c r="H42" i="5" s="1"/>
  <c r="M42" i="5" s="1"/>
  <c r="D26" i="5"/>
  <c r="E26" i="5" s="1"/>
  <c r="F26" i="5" s="1"/>
  <c r="G26" i="5" s="1"/>
  <c r="H26" i="5" s="1"/>
  <c r="M26" i="5" s="1"/>
  <c r="D65" i="5"/>
  <c r="E65" i="5" s="1"/>
  <c r="F65" i="5" s="1"/>
  <c r="G65" i="5" s="1"/>
  <c r="H65" i="5" s="1"/>
  <c r="M65" i="5" s="1"/>
  <c r="D49" i="5"/>
  <c r="E49" i="5" s="1"/>
  <c r="F49" i="5" s="1"/>
  <c r="G49" i="5" s="1"/>
  <c r="H49" i="5" s="1"/>
  <c r="M49" i="5" s="1"/>
  <c r="D66" i="5"/>
  <c r="E66" i="5" s="1"/>
  <c r="F66" i="5" s="1"/>
  <c r="G66" i="5" s="1"/>
  <c r="H66" i="5" s="1"/>
  <c r="M66" i="5" s="1"/>
  <c r="D53" i="5"/>
  <c r="E53" i="5" s="1"/>
  <c r="F53" i="5" s="1"/>
  <c r="G53" i="5" s="1"/>
  <c r="H53" i="5" s="1"/>
  <c r="M53" i="5" s="1"/>
  <c r="D18" i="5"/>
  <c r="E18" i="5" s="1"/>
  <c r="F18" i="5" s="1"/>
  <c r="G18" i="5" s="1"/>
  <c r="H18" i="5" s="1"/>
  <c r="M18" i="5" s="1"/>
  <c r="D30" i="5"/>
  <c r="E30" i="5" s="1"/>
  <c r="F30" i="5" s="1"/>
  <c r="G30" i="5" s="1"/>
  <c r="H30" i="5" s="1"/>
  <c r="M30" i="5" s="1"/>
  <c r="D27" i="5"/>
  <c r="E27" i="5" s="1"/>
  <c r="F27" i="5" s="1"/>
  <c r="G27" i="5" s="1"/>
  <c r="H27" i="5" s="1"/>
  <c r="M27" i="5" s="1"/>
  <c r="D31" i="5"/>
  <c r="E31" i="5" s="1"/>
  <c r="F31" i="5" s="1"/>
  <c r="G31" i="5" s="1"/>
  <c r="H31" i="5" s="1"/>
  <c r="M31" i="5" s="1"/>
  <c r="D73" i="5"/>
  <c r="E73" i="5" s="1"/>
  <c r="F73" i="5" s="1"/>
  <c r="G73" i="5" s="1"/>
  <c r="H73" i="5" s="1"/>
  <c r="M73" i="5" s="1"/>
  <c r="D40" i="5"/>
  <c r="E40" i="5" s="1"/>
  <c r="F40" i="5" s="1"/>
  <c r="G40" i="5" s="1"/>
  <c r="H40" i="5" s="1"/>
  <c r="M40" i="5" s="1"/>
  <c r="D32" i="5"/>
  <c r="E32" i="5" s="1"/>
  <c r="F32" i="5" s="1"/>
  <c r="G32" i="5" s="1"/>
  <c r="H32" i="5" s="1"/>
  <c r="M32" i="5" s="1"/>
  <c r="D56" i="5"/>
  <c r="E56" i="5" s="1"/>
  <c r="F56" i="5" s="1"/>
  <c r="G56" i="5" s="1"/>
  <c r="H56" i="5" s="1"/>
  <c r="M56" i="5" s="1"/>
  <c r="D41" i="5"/>
  <c r="E41" i="5" s="1"/>
  <c r="F41" i="5" s="1"/>
  <c r="G41" i="5" s="1"/>
  <c r="H41" i="5" s="1"/>
  <c r="M41" i="5" s="1"/>
  <c r="D29" i="5"/>
  <c r="E29" i="5" s="1"/>
  <c r="F29" i="5" s="1"/>
  <c r="G29" i="5" s="1"/>
  <c r="H29" i="5" s="1"/>
  <c r="M29" i="5" s="1"/>
  <c r="D20" i="5"/>
  <c r="E20" i="5" s="1"/>
  <c r="F20" i="5" s="1"/>
  <c r="G20" i="5" s="1"/>
  <c r="H20" i="5" s="1"/>
  <c r="M20" i="5" s="1"/>
  <c r="D43" i="5"/>
  <c r="E43" i="5" s="1"/>
  <c r="F43" i="5" s="1"/>
  <c r="G43" i="5" s="1"/>
  <c r="H43" i="5" s="1"/>
  <c r="M43" i="5" s="1"/>
  <c r="D23" i="5"/>
  <c r="E23" i="5" s="1"/>
  <c r="F23" i="5" s="1"/>
  <c r="G23" i="5" s="1"/>
  <c r="H23" i="5" s="1"/>
  <c r="M23" i="5" s="1"/>
  <c r="D57" i="5"/>
  <c r="E57" i="5" s="1"/>
  <c r="F57" i="5" s="1"/>
  <c r="G57" i="5" s="1"/>
  <c r="H57" i="5" s="1"/>
  <c r="M57" i="5" s="1"/>
  <c r="D22" i="5"/>
  <c r="E22" i="5" s="1"/>
  <c r="F22" i="5" s="1"/>
  <c r="G22" i="5" s="1"/>
  <c r="H22" i="5" s="1"/>
  <c r="M22" i="5" s="1"/>
  <c r="D76" i="5"/>
  <c r="E76" i="5" s="1"/>
  <c r="F76" i="5" s="1"/>
  <c r="G76" i="5" s="1"/>
  <c r="H76" i="5" s="1"/>
  <c r="M76" i="5" s="1"/>
  <c r="D37" i="5"/>
  <c r="E37" i="5" s="1"/>
  <c r="F37" i="5" s="1"/>
  <c r="G37" i="5" s="1"/>
  <c r="H37" i="5" s="1"/>
  <c r="M37" i="5" s="1"/>
  <c r="D48" i="5"/>
  <c r="E48" i="5" s="1"/>
  <c r="F48" i="5" s="1"/>
  <c r="G48" i="5" s="1"/>
  <c r="H48" i="5" s="1"/>
  <c r="M48" i="5" s="1"/>
  <c r="D44" i="5"/>
  <c r="E44" i="5" s="1"/>
  <c r="F44" i="5" s="1"/>
  <c r="G44" i="5" s="1"/>
  <c r="H44" i="5" s="1"/>
  <c r="M44" i="5" s="1"/>
  <c r="B36" i="5"/>
  <c r="D25" i="5"/>
  <c r="E25" i="5" s="1"/>
  <c r="F25" i="5" s="1"/>
  <c r="G25" i="5" s="1"/>
  <c r="H25" i="5" s="1"/>
  <c r="M25" i="5" s="1"/>
  <c r="D24" i="5"/>
  <c r="E24" i="5" s="1"/>
  <c r="F24" i="5" s="1"/>
  <c r="G24" i="5" s="1"/>
  <c r="H24" i="5" s="1"/>
  <c r="M24" i="5" s="1"/>
  <c r="D62" i="5"/>
  <c r="E62" i="5" s="1"/>
  <c r="F62" i="5" s="1"/>
  <c r="G62" i="5" s="1"/>
  <c r="H62" i="5" s="1"/>
  <c r="M62" i="5" s="1"/>
  <c r="D19" i="5"/>
  <c r="E19" i="5" s="1"/>
  <c r="F19" i="5" s="1"/>
  <c r="G19" i="5" s="1"/>
  <c r="H19" i="5" s="1"/>
  <c r="M19" i="5" s="1"/>
  <c r="D54" i="5"/>
  <c r="E54" i="5" s="1"/>
  <c r="F54" i="5" s="1"/>
  <c r="G54" i="5" s="1"/>
  <c r="H54" i="5" s="1"/>
  <c r="M54" i="5" s="1"/>
  <c r="D61" i="5"/>
  <c r="E61" i="5" s="1"/>
  <c r="F61" i="5" s="1"/>
  <c r="G61" i="5" s="1"/>
  <c r="H61" i="5" s="1"/>
  <c r="M61" i="5" s="1"/>
  <c r="D67" i="5"/>
  <c r="E67" i="5" s="1"/>
  <c r="F67" i="5" s="1"/>
  <c r="G67" i="5" s="1"/>
  <c r="H67" i="5" s="1"/>
  <c r="M67" i="5" s="1"/>
  <c r="D60" i="5"/>
  <c r="E60" i="5" s="1"/>
  <c r="F60" i="5" s="1"/>
  <c r="G60" i="5" s="1"/>
  <c r="H60" i="5" s="1"/>
  <c r="M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35" i="3"/>
  <c r="D151" i="3"/>
  <c r="D127" i="3"/>
  <c r="D112" i="3"/>
  <c r="D140" i="3"/>
  <c r="D117" i="3"/>
  <c r="D149" i="3"/>
  <c r="D146" i="3"/>
  <c r="D137" i="3"/>
  <c r="I101" i="1"/>
  <c r="J101" i="1" s="1"/>
  <c r="K101" i="1"/>
  <c r="D43" i="4" s="1"/>
  <c r="K131" i="1"/>
  <c r="D74" i="4" s="1"/>
  <c r="I131" i="1"/>
  <c r="J131" i="1" s="1"/>
  <c r="I149" i="1"/>
  <c r="J149" i="1" s="1"/>
  <c r="K149" i="1"/>
  <c r="D90" i="4" s="1"/>
  <c r="K108" i="1"/>
  <c r="D50" i="4" s="1"/>
  <c r="I108" i="1"/>
  <c r="J108" i="1" s="1"/>
  <c r="I137" i="1"/>
  <c r="J137" i="1" s="1"/>
  <c r="I139" i="1"/>
  <c r="J139" i="1" s="1"/>
  <c r="K140" i="1"/>
  <c r="D83" i="4" s="1"/>
  <c r="I140" i="1"/>
  <c r="J140" i="1" s="1"/>
  <c r="K103" i="1"/>
  <c r="D45" i="4" s="1"/>
  <c r="I103" i="1"/>
  <c r="J103" i="1" s="1"/>
  <c r="K116" i="1"/>
  <c r="D56" i="4" s="1"/>
  <c r="I116" i="1"/>
  <c r="J116" i="1" s="1"/>
  <c r="I127" i="1"/>
  <c r="J127" i="1" s="1"/>
  <c r="K127" i="1"/>
  <c r="D70" i="4" s="1"/>
  <c r="I150" i="1"/>
  <c r="J150" i="1" s="1"/>
  <c r="K150" i="1"/>
  <c r="D91" i="4" s="1"/>
  <c r="I144" i="1"/>
  <c r="J144" i="1" s="1"/>
  <c r="K144" i="1"/>
  <c r="D87" i="4" s="1"/>
  <c r="I117" i="1"/>
  <c r="J117" i="1" s="1"/>
  <c r="K117" i="1"/>
  <c r="D57" i="4" s="1"/>
  <c r="I119" i="1"/>
  <c r="J119" i="1" s="1"/>
  <c r="I151" i="1"/>
  <c r="J151" i="1" s="1"/>
  <c r="I105" i="1"/>
  <c r="J105" i="1" s="1"/>
  <c r="K142" i="1"/>
  <c r="D85" i="4" s="1"/>
  <c r="I142" i="1"/>
  <c r="J142" i="1" s="1"/>
  <c r="I115" i="1"/>
  <c r="J115" i="1" s="1"/>
  <c r="K153" i="1"/>
  <c r="D94" i="4" s="1"/>
  <c r="K126" i="1"/>
  <c r="D69" i="4" s="1"/>
  <c r="I136" i="1"/>
  <c r="J136" i="1" s="1"/>
  <c r="I121" i="1"/>
  <c r="J121" i="1" s="1"/>
  <c r="K141" i="1"/>
  <c r="D84" i="4" s="1"/>
  <c r="K122" i="1"/>
  <c r="D62" i="4" s="1"/>
  <c r="I155" i="1"/>
  <c r="J155" i="1" s="1"/>
  <c r="I112" i="1"/>
  <c r="J112" i="1" s="1"/>
  <c r="I96" i="1"/>
  <c r="J96" i="1" s="1"/>
  <c r="I98" i="1"/>
  <c r="J98" i="1" s="1"/>
  <c r="K118" i="1"/>
  <c r="D58" i="4" s="1"/>
  <c r="K134" i="1"/>
  <c r="D77" i="4" s="1"/>
  <c r="K128" i="1"/>
  <c r="D71" i="4" s="1"/>
  <c r="I146" i="1"/>
  <c r="J146" i="1" s="1"/>
  <c r="K107" i="1"/>
  <c r="D49" i="4" s="1"/>
  <c r="K133" i="1"/>
  <c r="D76" i="4" s="1"/>
  <c r="K30" i="1"/>
  <c r="C51" i="4" s="1"/>
  <c r="E51" i="4" s="1"/>
  <c r="D36" i="1"/>
  <c r="F36" i="1" s="1"/>
  <c r="G36" i="1" s="1"/>
  <c r="H36" i="1" s="1"/>
  <c r="I36" i="1" s="1"/>
  <c r="J36" i="1" s="1"/>
  <c r="D26" i="1"/>
  <c r="F26" i="1" s="1"/>
  <c r="G26" i="1" s="1"/>
  <c r="H26" i="1" s="1"/>
  <c r="D56" i="1"/>
  <c r="F56" i="1" s="1"/>
  <c r="G56" i="1" s="1"/>
  <c r="H56" i="1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52" i="1"/>
  <c r="J52" i="1" s="1"/>
  <c r="K9" i="1"/>
  <c r="G20" i="1"/>
  <c r="H20" i="1" s="1"/>
  <c r="K20" i="1" s="1"/>
  <c r="C41" i="4" s="1"/>
  <c r="E41" i="4" s="1"/>
  <c r="K11" i="1"/>
  <c r="K38" i="1"/>
  <c r="C57" i="4" s="1"/>
  <c r="E57" i="4" s="1"/>
  <c r="I38" i="1"/>
  <c r="J38" i="1" s="1"/>
  <c r="K22" i="1"/>
  <c r="C43" i="4" s="1"/>
  <c r="E43" i="4" s="1"/>
  <c r="I22" i="1"/>
  <c r="J22" i="1" s="1"/>
  <c r="K66" i="1"/>
  <c r="C88" i="4" s="1"/>
  <c r="E88" i="4" s="1"/>
  <c r="I66" i="1"/>
  <c r="J66" i="1" s="1"/>
  <c r="K48" i="1"/>
  <c r="C70" i="4" s="1"/>
  <c r="E70" i="4" s="1"/>
  <c r="K56" i="1"/>
  <c r="C78" i="4" s="1"/>
  <c r="E78" i="4" s="1"/>
  <c r="I56" i="1"/>
  <c r="J56" i="1" s="1"/>
  <c r="K36" i="1"/>
  <c r="C55" i="4" s="1"/>
  <c r="E55" i="4" s="1"/>
  <c r="I19" i="1"/>
  <c r="J19" i="1" s="1"/>
  <c r="K19" i="1"/>
  <c r="C40" i="4" s="1"/>
  <c r="E40" i="4" s="1"/>
  <c r="K63" i="1"/>
  <c r="C85" i="4" s="1"/>
  <c r="E85" i="4" s="1"/>
  <c r="I63" i="1"/>
  <c r="J63" i="1" s="1"/>
  <c r="K39" i="1"/>
  <c r="C58" i="4" s="1"/>
  <c r="E58" i="4" s="1"/>
  <c r="I57" i="1"/>
  <c r="J57" i="1" s="1"/>
  <c r="K70" i="1"/>
  <c r="C90" i="4" s="1"/>
  <c r="E90" i="4" s="1"/>
  <c r="I47" i="1"/>
  <c r="J47" i="1" s="1"/>
  <c r="K58" i="1"/>
  <c r="C80" i="4" s="1"/>
  <c r="E80" i="4" s="1"/>
  <c r="I26" i="1"/>
  <c r="J26" i="1" s="1"/>
  <c r="K26" i="1"/>
  <c r="C47" i="4" s="1"/>
  <c r="E47" i="4" s="1"/>
  <c r="K74" i="1"/>
  <c r="C94" i="4" s="1"/>
  <c r="E94" i="4" s="1"/>
  <c r="K75" i="1"/>
  <c r="C95" i="4" s="1"/>
  <c r="E95" i="4" s="1"/>
  <c r="I54" i="1"/>
  <c r="J54" i="1" s="1"/>
  <c r="I32" i="1"/>
  <c r="J32" i="1" s="1"/>
  <c r="K32" i="1"/>
  <c r="C53" i="4" s="1"/>
  <c r="E53" i="4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H58" i="5" l="1"/>
  <c r="M58" i="5" s="1"/>
  <c r="M17" i="5"/>
  <c r="H51" i="5"/>
  <c r="M51" i="5" s="1"/>
  <c r="H39" i="5"/>
  <c r="H38" i="5"/>
  <c r="M38" i="5" s="1"/>
  <c r="H63" i="5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C74" i="6"/>
  <c r="C73" i="6"/>
  <c r="C31" i="6"/>
  <c r="C87" i="6"/>
  <c r="C53" i="6"/>
  <c r="C69" i="6"/>
  <c r="C43" i="6"/>
  <c r="C66" i="6"/>
  <c r="C38" i="6"/>
  <c r="C48" i="6"/>
  <c r="C71" i="6"/>
  <c r="C80" i="6"/>
  <c r="C75" i="6"/>
  <c r="C59" i="6"/>
  <c r="C34" i="6"/>
  <c r="C32" i="6"/>
  <c r="C44" i="6"/>
  <c r="C39" i="6"/>
  <c r="C79" i="6"/>
  <c r="C52" i="6"/>
  <c r="C82" i="6"/>
  <c r="C40" i="6"/>
  <c r="C77" i="6"/>
  <c r="C86" i="6"/>
  <c r="C45" i="6"/>
  <c r="C36" i="6"/>
  <c r="C61" i="6"/>
  <c r="C70" i="6"/>
  <c r="C41" i="6"/>
  <c r="C50" i="6"/>
  <c r="C42" i="6"/>
  <c r="C62" i="6"/>
  <c r="C60" i="6"/>
  <c r="C85" i="6"/>
  <c r="C72" i="6"/>
  <c r="C63" i="6"/>
  <c r="C81" i="6"/>
  <c r="C67" i="6"/>
  <c r="C37" i="6"/>
  <c r="C47" i="6"/>
  <c r="C35" i="6"/>
  <c r="C51" i="6"/>
  <c r="C84" i="6"/>
  <c r="C30" i="6"/>
  <c r="C78" i="6"/>
  <c r="C68" i="6"/>
  <c r="C46" i="6"/>
  <c r="C83" i="6"/>
  <c r="C65" i="6"/>
  <c r="C33" i="6"/>
  <c r="I33" i="1"/>
  <c r="J33" i="1" s="1"/>
  <c r="I20" i="1"/>
  <c r="J20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C38" i="4" s="1"/>
  <c r="E38" i="4" s="1"/>
  <c r="I17" i="1"/>
  <c r="J17" i="1" s="1"/>
  <c r="I59" i="1"/>
  <c r="J59" i="1" s="1"/>
  <c r="K59" i="1"/>
  <c r="C81" i="4" s="1"/>
  <c r="E81" i="4" s="1"/>
  <c r="C64" i="6" l="1"/>
  <c r="C76" i="6"/>
  <c r="M63" i="5"/>
  <c r="C49" i="6"/>
  <c r="M39" i="5"/>
</calcChain>
</file>

<file path=xl/sharedStrings.xml><?xml version="1.0" encoding="utf-8"?>
<sst xmlns="http://schemas.openxmlformats.org/spreadsheetml/2006/main" count="690" uniqueCount="195">
  <si>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</si>
  <si>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</si>
  <si>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</si>
  <si>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</si>
  <si>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</si>
  <si>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</si>
  <si>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</si>
  <si>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</si>
  <si>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</si>
  <si>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</si>
  <si>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</si>
  <si>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</si>
  <si>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</si>
  <si>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</si>
  <si>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</si>
  <si>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</si>
  <si>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</si>
  <si>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</si>
  <si>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</si>
  <si>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</si>
  <si>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</si>
  <si>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</si>
  <si>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</si>
  <si>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</si>
  <si>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</si>
  <si>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</si>
  <si>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</si>
  <si>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</si>
  <si>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</si>
  <si>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</si>
  <si>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</si>
  <si>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</si>
  <si>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</si>
  <si>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</si>
  <si>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</si>
  <si>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</si>
  <si>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</si>
  <si>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</si>
  <si>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</si>
  <si>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</si>
  <si>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</si>
  <si>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</si>
  <si>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</si>
  <si>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</si>
  <si>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</si>
  <si>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</si>
  <si>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</si>
  <si>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</si>
  <si>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</si>
  <si>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</si>
  <si>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</si>
  <si>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</si>
  <si>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</si>
  <si>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</si>
  <si>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</si>
  <si>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</si>
  <si>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</si>
  <si>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</si>
  <si>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</si>
  <si>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</si>
  <si>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</si>
  <si>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</si>
  <si>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</si>
  <si>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</si>
  <si>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</si>
  <si>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</si>
  <si>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</si>
  <si>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</si>
  <si>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</si>
  <si>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</si>
  <si>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</si>
  <si>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</si>
  <si>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</si>
  <si>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</si>
  <si>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</si>
  <si>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</si>
  <si>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</si>
  <si>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</si>
  <si>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</si>
  <si>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</si>
  <si>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</si>
  <si>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</si>
  <si>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</si>
  <si>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</si>
  <si>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</si>
  <si>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</si>
  <si>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</si>
  <si>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</si>
  <si>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</si>
  <si>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</si>
  <si>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</si>
  <si>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</si>
  <si>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</si>
  <si>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</si>
  <si>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</si>
  <si>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</si>
  <si>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</si>
  <si>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</si>
  <si>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</si>
  <si>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</si>
  <si>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</si>
  <si>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</si>
  <si>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</si>
  <si>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</si>
  <si>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</si>
  <si>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</si>
  <si>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</si>
  <si>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</si>
  <si>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</si>
  <si>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</si>
  <si>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</si>
  <si>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</si>
  <si>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</si>
  <si>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</si>
  <si>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</si>
  <si>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</si>
  <si>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</si>
  <si>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</si>
  <si>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</si>
  <si>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</si>
  <si>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</si>
  <si>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</si>
  <si>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</si>
  <si>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</si>
  <si>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</si>
  <si>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</si>
  <si>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</si>
  <si>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</si>
  <si>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</si>
  <si>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</si>
  <si>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</si>
  <si>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</si>
  <si>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</si>
  <si>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</si>
  <si>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</si>
  <si>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</si>
  <si>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</si>
  <si>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</si>
  <si>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</si>
  <si>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</si>
  <si>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</si>
  <si>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</si>
  <si>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</si>
  <si>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</si>
  <si>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</si>
  <si>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</si>
  <si>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</si>
  <si>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</si>
  <si>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</si>
  <si>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</si>
  <si>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</si>
  <si>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</si>
  <si>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</si>
  <si>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</si>
  <si>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</si>
  <si>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</si>
  <si>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</si>
  <si>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</si>
  <si>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</si>
  <si>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</si>
  <si>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</si>
  <si>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</si>
  <si>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</si>
  <si>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</si>
  <si>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</si>
  <si>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</si>
  <si>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</si>
  <si>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</si>
  <si>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</si>
  <si>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</si>
  <si>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</si>
  <si>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</si>
  <si>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</si>
  <si>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</si>
  <si>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</si>
  <si>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</si>
  <si>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</si>
  <si>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</si>
  <si>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</si>
  <si>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</si>
  <si>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</si>
  <si>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</si>
  <si>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</si>
  <si>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</si>
  <si>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</si>
  <si>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</si>
  <si>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</si>
  <si>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</si>
  <si>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>EFFECTIVE 01 April 2015</t>
  </si>
  <si>
    <t>EFFECTIVE 1 April 2015</t>
  </si>
  <si>
    <t>These Regulations will come into operation at 00h01 on 01 April 2015</t>
  </si>
  <si>
    <t>No. R183</t>
  </si>
  <si>
    <t>No. R. 182</t>
  </si>
  <si>
    <t>These Regulations will come into operation at 00h01 on 01 April 2015.</t>
  </si>
  <si>
    <t>be sold at any place in South Africa is R957.0 per litre,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</si>
</sst>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 * #,##0.00_ ;_ * \-#,##0.00_ ;_ * &quot;-&quot;??_ ;_ @_ 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</numFmts>
  <fonts count="3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b/>
      <sz val="10"/>
      <color theme="0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3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2" fontId="0" fillId="0" borderId="0" xfId="0" applyNumberFormat="1" applyFill="1" applyProtection="1"/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5" fontId="29" fillId="3" borderId="12" xfId="0" applyFont="1" applyFill="1" applyBorder="1" applyAlignment="1" applyProtection="1">
      <alignment horizontal="center"/>
      <protection locked="0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01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April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 to 5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May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647699</xdr:colOff>
      <xdr:row>15</xdr:row>
      <xdr:rowOff>50953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181100" y="2105025"/>
          <a:ext cx="8940800" cy="917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685783</xdr:colOff>
      <xdr:row>23</xdr:row>
      <xdr:rowOff>38150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181100" y="4013200"/>
          <a:ext cx="8966183" cy="596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No.R.63 of 03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February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</a:t>
          </a:r>
        </a:p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zoomScaleNormal="100" workbookViewId="0">
      <selection activeCell="B17" sqref="B17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8.25" style="275" customWidth="1"/>
    <col min="10" max="10" width="8.75" style="104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188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1" t="s">
        <v>165</v>
      </c>
      <c r="B8" s="392"/>
      <c r="C8" s="392"/>
      <c r="D8" s="392"/>
      <c r="E8" s="392"/>
      <c r="F8" s="392"/>
      <c r="G8" s="392"/>
      <c r="H8" s="393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12"/>
      <c r="H10" s="387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E89</f>
        <v>1426.1089999999999</v>
      </c>
      <c r="C17" s="287">
        <v>37.119999999999997</v>
      </c>
      <c r="D17" s="285">
        <f>ROUND(SUM($B$17,C17),3)</f>
        <v>1463.229</v>
      </c>
      <c r="E17" s="285">
        <f>ROUND(D17+(D17*$E$15),3)</f>
        <v>1682.713</v>
      </c>
      <c r="F17" s="285">
        <f>ROUND(E17+(E17*$F$15),3)</f>
        <v>1918.2929999999999</v>
      </c>
      <c r="G17" s="285">
        <f>ROUND(F17,0)</f>
        <v>1918</v>
      </c>
      <c r="H17" s="289">
        <f>G17</f>
        <v>1918</v>
      </c>
      <c r="I17" s="254"/>
      <c r="L17" s="351">
        <v>1939</v>
      </c>
      <c r="M17" s="339">
        <f>H17-L17</f>
        <v>-21</v>
      </c>
      <c r="P17" s="208"/>
      <c r="T17" s="186"/>
    </row>
    <row r="18" spans="1:20" x14ac:dyDescent="0.2">
      <c r="A18" s="3" t="s">
        <v>26</v>
      </c>
      <c r="B18" s="199"/>
      <c r="C18" s="288">
        <v>45.22</v>
      </c>
      <c r="D18" s="286">
        <f t="shared" ref="D18:D33" si="0">ROUND(SUM($B$17,C18),3)</f>
        <v>1471.329</v>
      </c>
      <c r="E18" s="286">
        <f t="shared" ref="E18:E33" si="1">ROUND(D18+(D18*$E$15),3)</f>
        <v>1692.028</v>
      </c>
      <c r="F18" s="286">
        <f t="shared" ref="F18:F32" si="2">ROUND(E18+(E18*$F$15),3)</f>
        <v>1928.912</v>
      </c>
      <c r="G18" s="286">
        <f t="shared" ref="G18:G33" si="3">ROUND(F18,0)</f>
        <v>1929</v>
      </c>
      <c r="H18" s="290">
        <f t="shared" ref="H18:H33" si="4">IF(G18-L18=$H$17-$L$17,G18,IF(G18-L18&lt;$G$17-$L$17,G18+1,IF(G18-L18&gt;$G$17-$L$17,G18-1,FALSE)))</f>
        <v>1929</v>
      </c>
      <c r="I18" s="254"/>
      <c r="L18" s="352">
        <v>1950</v>
      </c>
      <c r="M18" s="340">
        <f t="shared" ref="M18:M76" si="5">H18-L18</f>
        <v>-21</v>
      </c>
      <c r="P18" s="208"/>
      <c r="T18" s="186"/>
    </row>
    <row r="19" spans="1:20" x14ac:dyDescent="0.2">
      <c r="A19" s="3" t="s">
        <v>27</v>
      </c>
      <c r="B19" s="199"/>
      <c r="C19" s="288">
        <v>51.25</v>
      </c>
      <c r="D19" s="286">
        <f t="shared" si="0"/>
        <v>1477.3589999999999</v>
      </c>
      <c r="E19" s="286">
        <f t="shared" si="1"/>
        <v>1698.963</v>
      </c>
      <c r="F19" s="286">
        <f t="shared" si="2"/>
        <v>1936.818</v>
      </c>
      <c r="G19" s="286">
        <f t="shared" si="3"/>
        <v>1937</v>
      </c>
      <c r="H19" s="290">
        <f t="shared" si="4"/>
        <v>1937</v>
      </c>
      <c r="I19" s="254"/>
      <c r="L19" s="352">
        <v>1958</v>
      </c>
      <c r="M19" s="340">
        <f t="shared" si="5"/>
        <v>-21</v>
      </c>
      <c r="P19" s="208"/>
      <c r="T19" s="186"/>
    </row>
    <row r="20" spans="1:20" x14ac:dyDescent="0.2">
      <c r="A20" s="3" t="s">
        <v>28</v>
      </c>
      <c r="B20" s="199"/>
      <c r="C20" s="288">
        <v>61.68</v>
      </c>
      <c r="D20" s="286">
        <f t="shared" si="0"/>
        <v>1487.789</v>
      </c>
      <c r="E20" s="286">
        <f t="shared" si="1"/>
        <v>1710.9570000000001</v>
      </c>
      <c r="F20" s="286">
        <f t="shared" si="2"/>
        <v>1950.491</v>
      </c>
      <c r="G20" s="286">
        <f t="shared" si="3"/>
        <v>1950</v>
      </c>
      <c r="H20" s="290">
        <f t="shared" si="4"/>
        <v>1951</v>
      </c>
      <c r="I20" s="254"/>
      <c r="L20" s="352">
        <v>1972</v>
      </c>
      <c r="M20" s="340">
        <f t="shared" si="5"/>
        <v>-21</v>
      </c>
      <c r="P20" s="208"/>
      <c r="T20" s="186"/>
    </row>
    <row r="21" spans="1:20" x14ac:dyDescent="0.2">
      <c r="A21" s="3" t="s">
        <v>29</v>
      </c>
      <c r="B21" s="199"/>
      <c r="C21" s="288">
        <v>75.790000000000006</v>
      </c>
      <c r="D21" s="286">
        <f t="shared" si="0"/>
        <v>1501.8989999999999</v>
      </c>
      <c r="E21" s="286">
        <f t="shared" si="1"/>
        <v>1727.184</v>
      </c>
      <c r="F21" s="286">
        <f t="shared" si="2"/>
        <v>1968.99</v>
      </c>
      <c r="G21" s="286">
        <f t="shared" si="3"/>
        <v>1969</v>
      </c>
      <c r="H21" s="290">
        <f t="shared" si="4"/>
        <v>1969</v>
      </c>
      <c r="I21" s="254"/>
      <c r="L21" s="352">
        <v>1990</v>
      </c>
      <c r="M21" s="340">
        <f t="shared" si="5"/>
        <v>-21</v>
      </c>
      <c r="P21" s="208"/>
      <c r="T21" s="186"/>
    </row>
    <row r="22" spans="1:20" x14ac:dyDescent="0.2">
      <c r="A22" s="3" t="s">
        <v>30</v>
      </c>
      <c r="B22" s="199"/>
      <c r="C22" s="288">
        <v>94.76</v>
      </c>
      <c r="D22" s="286">
        <f t="shared" si="0"/>
        <v>1520.8689999999999</v>
      </c>
      <c r="E22" s="286">
        <f t="shared" si="1"/>
        <v>1748.999</v>
      </c>
      <c r="F22" s="286">
        <f t="shared" si="2"/>
        <v>1993.8589999999999</v>
      </c>
      <c r="G22" s="286">
        <f t="shared" si="3"/>
        <v>1994</v>
      </c>
      <c r="H22" s="290">
        <f t="shared" si="4"/>
        <v>1994</v>
      </c>
      <c r="I22" s="254"/>
      <c r="L22" s="352">
        <v>2015</v>
      </c>
      <c r="M22" s="340">
        <f t="shared" si="5"/>
        <v>-21</v>
      </c>
      <c r="P22" s="208"/>
      <c r="T22" s="186"/>
    </row>
    <row r="23" spans="1:20" x14ac:dyDescent="0.2">
      <c r="A23" s="3" t="s">
        <v>31</v>
      </c>
      <c r="B23" s="199"/>
      <c r="C23" s="288">
        <v>110.67</v>
      </c>
      <c r="D23" s="286">
        <f t="shared" si="0"/>
        <v>1536.779</v>
      </c>
      <c r="E23" s="286">
        <f t="shared" si="1"/>
        <v>1767.296</v>
      </c>
      <c r="F23" s="286">
        <f t="shared" si="2"/>
        <v>2014.7170000000001</v>
      </c>
      <c r="G23" s="286">
        <f t="shared" si="3"/>
        <v>2015</v>
      </c>
      <c r="H23" s="290">
        <f t="shared" si="4"/>
        <v>2015</v>
      </c>
      <c r="I23" s="254"/>
      <c r="L23" s="352">
        <v>2036</v>
      </c>
      <c r="M23" s="340">
        <f t="shared" si="5"/>
        <v>-21</v>
      </c>
      <c r="P23" s="208"/>
      <c r="T23" s="186"/>
    </row>
    <row r="24" spans="1:20" x14ac:dyDescent="0.2">
      <c r="A24" s="3" t="s">
        <v>32</v>
      </c>
      <c r="B24" s="199"/>
      <c r="C24" s="288">
        <v>143.94</v>
      </c>
      <c r="D24" s="286">
        <f t="shared" si="0"/>
        <v>1570.049</v>
      </c>
      <c r="E24" s="286">
        <f t="shared" si="1"/>
        <v>1805.556</v>
      </c>
      <c r="F24" s="286">
        <f t="shared" si="2"/>
        <v>2058.3339999999998</v>
      </c>
      <c r="G24" s="286">
        <f t="shared" si="3"/>
        <v>2058</v>
      </c>
      <c r="H24" s="290">
        <f t="shared" si="4"/>
        <v>2058</v>
      </c>
      <c r="I24" s="254"/>
      <c r="L24" s="352">
        <v>2079</v>
      </c>
      <c r="M24" s="340">
        <f t="shared" si="5"/>
        <v>-21</v>
      </c>
      <c r="P24" s="208"/>
      <c r="T24" s="186"/>
    </row>
    <row r="25" spans="1:20" x14ac:dyDescent="0.2">
      <c r="A25" s="3" t="s">
        <v>33</v>
      </c>
      <c r="B25" s="199"/>
      <c r="C25" s="288">
        <v>174.46</v>
      </c>
      <c r="D25" s="286">
        <f t="shared" si="0"/>
        <v>1600.569</v>
      </c>
      <c r="E25" s="286">
        <f t="shared" si="1"/>
        <v>1840.654</v>
      </c>
      <c r="F25" s="286">
        <f t="shared" si="2"/>
        <v>2098.346</v>
      </c>
      <c r="G25" s="286">
        <f t="shared" si="3"/>
        <v>2098</v>
      </c>
      <c r="H25" s="290">
        <f t="shared" si="4"/>
        <v>2098</v>
      </c>
      <c r="I25" s="254"/>
      <c r="L25" s="352">
        <v>2119</v>
      </c>
      <c r="M25" s="340">
        <f t="shared" si="5"/>
        <v>-21</v>
      </c>
      <c r="P25" s="208"/>
      <c r="T25" s="186"/>
    </row>
    <row r="26" spans="1:20" x14ac:dyDescent="0.2">
      <c r="A26" s="3" t="s">
        <v>34</v>
      </c>
      <c r="B26" s="199"/>
      <c r="C26" s="288">
        <v>201.89</v>
      </c>
      <c r="D26" s="286">
        <f t="shared" si="0"/>
        <v>1627.999</v>
      </c>
      <c r="E26" s="286">
        <f t="shared" si="1"/>
        <v>1872.1990000000001</v>
      </c>
      <c r="F26" s="286">
        <f t="shared" si="2"/>
        <v>2134.3069999999998</v>
      </c>
      <c r="G26" s="286">
        <f t="shared" si="3"/>
        <v>2134</v>
      </c>
      <c r="H26" s="290">
        <f t="shared" si="4"/>
        <v>2134</v>
      </c>
      <c r="I26" s="254"/>
      <c r="L26" s="352">
        <v>2155</v>
      </c>
      <c r="M26" s="340">
        <f t="shared" si="5"/>
        <v>-21</v>
      </c>
      <c r="P26" s="208"/>
      <c r="T26" s="186"/>
    </row>
    <row r="27" spans="1:20" x14ac:dyDescent="0.2">
      <c r="A27" s="3" t="s">
        <v>35</v>
      </c>
      <c r="B27" s="199"/>
      <c r="C27" s="288">
        <v>229.32</v>
      </c>
      <c r="D27" s="286">
        <f t="shared" si="0"/>
        <v>1655.4290000000001</v>
      </c>
      <c r="E27" s="286">
        <f>ROUND(D27+(D27*$E$15),3)</f>
        <v>1903.7429999999999</v>
      </c>
      <c r="F27" s="286">
        <f t="shared" si="2"/>
        <v>2170.2669999999998</v>
      </c>
      <c r="G27" s="286">
        <f t="shared" si="3"/>
        <v>2170</v>
      </c>
      <c r="H27" s="290">
        <f t="shared" si="4"/>
        <v>2170</v>
      </c>
      <c r="I27" s="254"/>
      <c r="L27" s="352">
        <v>2191</v>
      </c>
      <c r="M27" s="340">
        <f t="shared" si="5"/>
        <v>-21</v>
      </c>
      <c r="P27" s="208"/>
      <c r="T27" s="186"/>
    </row>
    <row r="28" spans="1:20" x14ac:dyDescent="0.2">
      <c r="A28" s="3" t="s">
        <v>36</v>
      </c>
      <c r="B28" s="199"/>
      <c r="C28" s="288">
        <v>331.26</v>
      </c>
      <c r="D28" s="286">
        <f t="shared" si="0"/>
        <v>1757.3689999999999</v>
      </c>
      <c r="E28" s="286">
        <f t="shared" si="1"/>
        <v>2020.9739999999999</v>
      </c>
      <c r="F28" s="286">
        <f t="shared" si="2"/>
        <v>2303.91</v>
      </c>
      <c r="G28" s="286">
        <f t="shared" si="3"/>
        <v>2304</v>
      </c>
      <c r="H28" s="290">
        <f t="shared" si="4"/>
        <v>2304</v>
      </c>
      <c r="I28" s="254"/>
      <c r="L28" s="352">
        <v>2325</v>
      </c>
      <c r="M28" s="340">
        <f t="shared" si="5"/>
        <v>-21</v>
      </c>
      <c r="P28" s="208"/>
      <c r="T28" s="186"/>
    </row>
    <row r="29" spans="1:20" x14ac:dyDescent="0.2">
      <c r="A29" s="3" t="s">
        <v>37</v>
      </c>
      <c r="B29" s="199"/>
      <c r="C29" s="288">
        <v>213.85</v>
      </c>
      <c r="D29" s="286">
        <f t="shared" si="0"/>
        <v>1639.9590000000001</v>
      </c>
      <c r="E29" s="286">
        <f t="shared" si="1"/>
        <v>1885.953</v>
      </c>
      <c r="F29" s="286">
        <f t="shared" si="2"/>
        <v>2149.9859999999999</v>
      </c>
      <c r="G29" s="286">
        <f t="shared" si="3"/>
        <v>2150</v>
      </c>
      <c r="H29" s="290">
        <f t="shared" si="4"/>
        <v>2150</v>
      </c>
      <c r="I29" s="254"/>
      <c r="L29" s="352">
        <v>2171</v>
      </c>
      <c r="M29" s="340">
        <f t="shared" si="5"/>
        <v>-21</v>
      </c>
      <c r="P29" s="208"/>
      <c r="T29" s="186"/>
    </row>
    <row r="30" spans="1:20" x14ac:dyDescent="0.2">
      <c r="A30" s="3" t="s">
        <v>38</v>
      </c>
      <c r="B30" s="199"/>
      <c r="C30" s="288">
        <v>261.27</v>
      </c>
      <c r="D30" s="286">
        <f t="shared" si="0"/>
        <v>1687.3789999999999</v>
      </c>
      <c r="E30" s="286">
        <f t="shared" si="1"/>
        <v>1940.4860000000001</v>
      </c>
      <c r="F30" s="286">
        <f t="shared" si="2"/>
        <v>2212.154</v>
      </c>
      <c r="G30" s="286">
        <f t="shared" si="3"/>
        <v>2212</v>
      </c>
      <c r="H30" s="290">
        <f t="shared" si="4"/>
        <v>2212</v>
      </c>
      <c r="I30" s="254"/>
      <c r="L30" s="352">
        <v>2233</v>
      </c>
      <c r="M30" s="340">
        <f t="shared" si="5"/>
        <v>-21</v>
      </c>
      <c r="P30" s="208"/>
      <c r="T30" s="186"/>
    </row>
    <row r="31" spans="1:20" x14ac:dyDescent="0.2">
      <c r="A31" s="3" t="s">
        <v>39</v>
      </c>
      <c r="B31" s="199"/>
      <c r="C31" s="288">
        <v>254.55</v>
      </c>
      <c r="D31" s="286">
        <f t="shared" si="0"/>
        <v>1680.6590000000001</v>
      </c>
      <c r="E31" s="286">
        <f t="shared" si="1"/>
        <v>1932.758</v>
      </c>
      <c r="F31" s="286">
        <f t="shared" si="2"/>
        <v>2203.3440000000001</v>
      </c>
      <c r="G31" s="286">
        <f t="shared" si="3"/>
        <v>2203</v>
      </c>
      <c r="H31" s="290">
        <f t="shared" si="4"/>
        <v>2203</v>
      </c>
      <c r="I31" s="254"/>
      <c r="L31" s="352">
        <v>2224</v>
      </c>
      <c r="M31" s="340">
        <f t="shared" si="5"/>
        <v>-21</v>
      </c>
      <c r="P31" s="208"/>
      <c r="T31" s="186"/>
    </row>
    <row r="32" spans="1:20" x14ac:dyDescent="0.2">
      <c r="A32" s="7" t="s">
        <v>70</v>
      </c>
      <c r="B32" s="199"/>
      <c r="C32" s="288">
        <v>110.67</v>
      </c>
      <c r="D32" s="286">
        <f t="shared" si="0"/>
        <v>1536.779</v>
      </c>
      <c r="E32" s="286">
        <f t="shared" si="1"/>
        <v>1767.296</v>
      </c>
      <c r="F32" s="286">
        <f t="shared" si="2"/>
        <v>2014.7170000000001</v>
      </c>
      <c r="G32" s="286">
        <f t="shared" si="3"/>
        <v>2015</v>
      </c>
      <c r="H32" s="290">
        <f t="shared" si="4"/>
        <v>2015</v>
      </c>
      <c r="I32" s="254"/>
      <c r="K32" s="187"/>
      <c r="L32" s="352">
        <v>2036</v>
      </c>
      <c r="M32" s="340">
        <f t="shared" si="5"/>
        <v>-21</v>
      </c>
      <c r="P32" s="208"/>
      <c r="T32" s="186"/>
    </row>
    <row r="33" spans="1:51" x14ac:dyDescent="0.2">
      <c r="A33" s="7" t="s">
        <v>71</v>
      </c>
      <c r="B33" s="199"/>
      <c r="C33" s="288">
        <v>254.55</v>
      </c>
      <c r="D33" s="286">
        <f t="shared" si="0"/>
        <v>1680.6590000000001</v>
      </c>
      <c r="E33" s="286">
        <f t="shared" si="1"/>
        <v>1932.758</v>
      </c>
      <c r="F33" s="286">
        <f>ROUND(E33+(E33*$F$15),3)</f>
        <v>2203.3440000000001</v>
      </c>
      <c r="G33" s="286">
        <f t="shared" si="3"/>
        <v>2203</v>
      </c>
      <c r="H33" s="290">
        <f t="shared" si="4"/>
        <v>2203</v>
      </c>
      <c r="I33" s="254"/>
      <c r="K33" s="187"/>
      <c r="L33" s="352">
        <v>2224</v>
      </c>
      <c r="M33" s="340">
        <f t="shared" si="5"/>
        <v>-21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1426.1089999999999</v>
      </c>
      <c r="C36" s="288">
        <v>63.29</v>
      </c>
      <c r="D36" s="286">
        <f t="shared" ref="D36:D44" si="6">ROUND(SUM($B$17,C36),3)</f>
        <v>1489.3989999999999</v>
      </c>
      <c r="E36" s="286">
        <f t="shared" ref="E36:E44" si="7">ROUND(D36+(D36*$E$15),3)</f>
        <v>1712.809</v>
      </c>
      <c r="F36" s="286">
        <f t="shared" ref="F36:F44" si="8">ROUND(E36+(E36*$F$15),3)</f>
        <v>1952.6020000000001</v>
      </c>
      <c r="G36" s="286">
        <f t="shared" ref="G36:G44" si="9">ROUND(F36,0)</f>
        <v>1953</v>
      </c>
      <c r="H36" s="290">
        <f t="shared" ref="H36:H44" si="10">IF(G36-L36=$H$17-$L$17,G36,IF(G36-L36&lt;$G$17-$L$17,G36+1,IF(G36-L36&gt;$G$17-$L$17,G36-1,FALSE)))</f>
        <v>1953</v>
      </c>
      <c r="I36" s="254"/>
      <c r="K36" s="187"/>
      <c r="L36" s="352">
        <v>1974</v>
      </c>
      <c r="M36" s="340">
        <f t="shared" si="5"/>
        <v>-21</v>
      </c>
      <c r="P36" s="208"/>
      <c r="T36" s="186"/>
    </row>
    <row r="37" spans="1:51" x14ac:dyDescent="0.2">
      <c r="A37" s="3" t="s">
        <v>98</v>
      </c>
      <c r="B37" s="199"/>
      <c r="C37" s="288">
        <v>81.16</v>
      </c>
      <c r="D37" s="286">
        <f t="shared" si="6"/>
        <v>1507.269</v>
      </c>
      <c r="E37" s="286">
        <f t="shared" si="7"/>
        <v>1733.3589999999999</v>
      </c>
      <c r="F37" s="286">
        <f t="shared" si="8"/>
        <v>1976.029</v>
      </c>
      <c r="G37" s="286">
        <f t="shared" si="9"/>
        <v>1976</v>
      </c>
      <c r="H37" s="290">
        <f t="shared" si="10"/>
        <v>1976</v>
      </c>
      <c r="I37" s="254"/>
      <c r="K37" s="187"/>
      <c r="L37" s="352">
        <v>1997</v>
      </c>
      <c r="M37" s="340">
        <f t="shared" si="5"/>
        <v>-21</v>
      </c>
      <c r="P37" s="208"/>
      <c r="T37" s="186"/>
    </row>
    <row r="38" spans="1:51" x14ac:dyDescent="0.2">
      <c r="A38" s="3" t="s">
        <v>41</v>
      </c>
      <c r="B38" s="199"/>
      <c r="C38" s="288">
        <v>73.59</v>
      </c>
      <c r="D38" s="286">
        <f t="shared" si="6"/>
        <v>1499.6990000000001</v>
      </c>
      <c r="E38" s="286">
        <f t="shared" si="7"/>
        <v>1724.654</v>
      </c>
      <c r="F38" s="286">
        <f t="shared" si="8"/>
        <v>1966.106</v>
      </c>
      <c r="G38" s="286">
        <f t="shared" si="9"/>
        <v>1966</v>
      </c>
      <c r="H38" s="290">
        <f t="shared" si="10"/>
        <v>1966</v>
      </c>
      <c r="I38" s="254"/>
      <c r="K38" s="187"/>
      <c r="L38" s="352">
        <v>1987</v>
      </c>
      <c r="M38" s="340">
        <f t="shared" si="5"/>
        <v>-21</v>
      </c>
      <c r="P38" s="208"/>
      <c r="T38" s="186"/>
    </row>
    <row r="39" spans="1:51" x14ac:dyDescent="0.2">
      <c r="A39" s="3" t="s">
        <v>42</v>
      </c>
      <c r="B39" s="199"/>
      <c r="C39" s="288">
        <v>83.44</v>
      </c>
      <c r="D39" s="286">
        <f t="shared" si="6"/>
        <v>1509.549</v>
      </c>
      <c r="E39" s="286">
        <f t="shared" si="7"/>
        <v>1735.981</v>
      </c>
      <c r="F39" s="286">
        <f t="shared" si="8"/>
        <v>1979.018</v>
      </c>
      <c r="G39" s="286">
        <f t="shared" si="9"/>
        <v>1979</v>
      </c>
      <c r="H39" s="290">
        <f t="shared" si="10"/>
        <v>1979</v>
      </c>
      <c r="I39" s="254"/>
      <c r="K39" s="187"/>
      <c r="L39" s="352">
        <v>2000</v>
      </c>
      <c r="M39" s="340">
        <f t="shared" si="5"/>
        <v>-21</v>
      </c>
      <c r="P39" s="208"/>
      <c r="T39" s="186"/>
    </row>
    <row r="40" spans="1:51" x14ac:dyDescent="0.2">
      <c r="A40" s="3" t="s">
        <v>43</v>
      </c>
      <c r="B40" s="199"/>
      <c r="C40" s="288">
        <v>107.69</v>
      </c>
      <c r="D40" s="286">
        <f t="shared" si="6"/>
        <v>1533.799</v>
      </c>
      <c r="E40" s="286">
        <f t="shared" si="7"/>
        <v>1763.8689999999999</v>
      </c>
      <c r="F40" s="286">
        <f t="shared" si="8"/>
        <v>2010.8109999999999</v>
      </c>
      <c r="G40" s="286">
        <f t="shared" si="9"/>
        <v>2011</v>
      </c>
      <c r="H40" s="290">
        <f t="shared" si="10"/>
        <v>2011</v>
      </c>
      <c r="I40" s="254"/>
      <c r="K40" s="187"/>
      <c r="L40" s="352">
        <v>2032</v>
      </c>
      <c r="M40" s="340">
        <f t="shared" si="5"/>
        <v>-21</v>
      </c>
      <c r="P40" s="208"/>
      <c r="T40" s="186"/>
    </row>
    <row r="41" spans="1:51" x14ac:dyDescent="0.2">
      <c r="A41" s="3" t="s">
        <v>44</v>
      </c>
      <c r="B41" s="199"/>
      <c r="C41" s="288">
        <v>101.01</v>
      </c>
      <c r="D41" s="286">
        <f t="shared" si="6"/>
        <v>1527.1189999999999</v>
      </c>
      <c r="E41" s="286">
        <f t="shared" si="7"/>
        <v>1756.1869999999999</v>
      </c>
      <c r="F41" s="286">
        <f t="shared" si="8"/>
        <v>2002.0530000000001</v>
      </c>
      <c r="G41" s="286">
        <f t="shared" si="9"/>
        <v>2002</v>
      </c>
      <c r="H41" s="290">
        <f t="shared" si="10"/>
        <v>2002</v>
      </c>
      <c r="I41" s="254"/>
      <c r="K41" s="187"/>
      <c r="L41" s="352">
        <v>2023</v>
      </c>
      <c r="M41" s="340">
        <f t="shared" si="5"/>
        <v>-21</v>
      </c>
      <c r="P41" s="208"/>
      <c r="T41" s="186"/>
    </row>
    <row r="42" spans="1:51" x14ac:dyDescent="0.2">
      <c r="A42" s="3" t="s">
        <v>45</v>
      </c>
      <c r="B42" s="199"/>
      <c r="C42" s="288">
        <v>119.25</v>
      </c>
      <c r="D42" s="286">
        <f t="shared" si="6"/>
        <v>1545.3589999999999</v>
      </c>
      <c r="E42" s="286">
        <f t="shared" si="7"/>
        <v>1777.163</v>
      </c>
      <c r="F42" s="286">
        <f t="shared" si="8"/>
        <v>2025.9659999999999</v>
      </c>
      <c r="G42" s="286">
        <f t="shared" si="9"/>
        <v>2026</v>
      </c>
      <c r="H42" s="290">
        <f t="shared" si="10"/>
        <v>2026</v>
      </c>
      <c r="I42" s="254"/>
      <c r="K42" s="187"/>
      <c r="L42" s="352">
        <v>2047</v>
      </c>
      <c r="M42" s="340">
        <f t="shared" si="5"/>
        <v>-21</v>
      </c>
      <c r="P42" s="208"/>
      <c r="T42" s="186"/>
    </row>
    <row r="43" spans="1:51" x14ac:dyDescent="0.2">
      <c r="A43" s="3" t="s">
        <v>46</v>
      </c>
      <c r="B43" s="199"/>
      <c r="C43" s="288">
        <v>130</v>
      </c>
      <c r="D43" s="286">
        <f t="shared" si="6"/>
        <v>1556.1089999999999</v>
      </c>
      <c r="E43" s="286">
        <f t="shared" si="7"/>
        <v>1789.5250000000001</v>
      </c>
      <c r="F43" s="286">
        <f t="shared" si="8"/>
        <v>2040.059</v>
      </c>
      <c r="G43" s="286">
        <f t="shared" si="9"/>
        <v>2040</v>
      </c>
      <c r="H43" s="290">
        <f t="shared" si="10"/>
        <v>2040</v>
      </c>
      <c r="I43" s="254"/>
      <c r="K43" s="187"/>
      <c r="L43" s="352">
        <v>2061</v>
      </c>
      <c r="M43" s="340">
        <f t="shared" si="5"/>
        <v>-21</v>
      </c>
      <c r="P43" s="208"/>
      <c r="T43" s="186"/>
    </row>
    <row r="44" spans="1:51" x14ac:dyDescent="0.2">
      <c r="A44" s="3" t="s">
        <v>47</v>
      </c>
      <c r="B44" s="199"/>
      <c r="C44" s="288">
        <v>140.4</v>
      </c>
      <c r="D44" s="286">
        <f t="shared" si="6"/>
        <v>1566.509</v>
      </c>
      <c r="E44" s="286">
        <f t="shared" si="7"/>
        <v>1801.4849999999999</v>
      </c>
      <c r="F44" s="286">
        <f t="shared" si="8"/>
        <v>2053.6930000000002</v>
      </c>
      <c r="G44" s="286">
        <f t="shared" si="9"/>
        <v>2054</v>
      </c>
      <c r="H44" s="290">
        <f t="shared" si="10"/>
        <v>2054</v>
      </c>
      <c r="I44" s="254"/>
      <c r="K44" s="187"/>
      <c r="L44" s="352">
        <v>2075</v>
      </c>
      <c r="M44" s="340">
        <f t="shared" si="5"/>
        <v>-21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v>95.16</v>
      </c>
      <c r="D47" s="286">
        <f t="shared" ref="D47:D67" si="11">ROUND(SUM($B$17,C47),3)</f>
        <v>1521.269</v>
      </c>
      <c r="E47" s="286">
        <f t="shared" ref="E47:E67" si="12">ROUND(D47+(D47*$E$15),3)</f>
        <v>1749.4590000000001</v>
      </c>
      <c r="F47" s="286">
        <f t="shared" ref="F47:F67" si="13">ROUND(E47+(E47*$F$15),3)</f>
        <v>1994.383</v>
      </c>
      <c r="G47" s="286">
        <f t="shared" ref="G47:G67" si="14">ROUND(F47,0)</f>
        <v>1994</v>
      </c>
      <c r="H47" s="290">
        <f t="shared" ref="H47:H67" si="15">IF(G47-L47=$H$17-$L$17,G47,IF(G47-L47&lt;$G$17-$L$17,G47+1,IF(G47-L47&gt;$G$17-$L$17,G47-1,FALSE)))</f>
        <v>1995</v>
      </c>
      <c r="I47" s="362"/>
      <c r="K47" s="187"/>
      <c r="L47" s="352">
        <v>2016</v>
      </c>
      <c r="M47" s="340">
        <f t="shared" si="5"/>
        <v>-21</v>
      </c>
      <c r="P47" s="208"/>
      <c r="T47" s="186"/>
    </row>
    <row r="48" spans="1:51" x14ac:dyDescent="0.2">
      <c r="A48" s="3" t="s">
        <v>49</v>
      </c>
      <c r="B48" s="199"/>
      <c r="C48" s="288">
        <v>103.85</v>
      </c>
      <c r="D48" s="286">
        <f t="shared" si="11"/>
        <v>1529.9590000000001</v>
      </c>
      <c r="E48" s="286">
        <f t="shared" si="12"/>
        <v>1759.453</v>
      </c>
      <c r="F48" s="286">
        <f t="shared" si="13"/>
        <v>2005.7760000000001</v>
      </c>
      <c r="G48" s="286">
        <f t="shared" si="14"/>
        <v>2006</v>
      </c>
      <c r="H48" s="290">
        <f t="shared" si="15"/>
        <v>2006</v>
      </c>
      <c r="I48" s="362"/>
      <c r="K48" s="187"/>
      <c r="L48" s="352">
        <v>2027</v>
      </c>
      <c r="M48" s="340">
        <f t="shared" si="5"/>
        <v>-21</v>
      </c>
      <c r="P48" s="208"/>
      <c r="T48" s="186"/>
    </row>
    <row r="49" spans="1:51" x14ac:dyDescent="0.2">
      <c r="A49" s="3" t="s">
        <v>50</v>
      </c>
      <c r="B49" s="199"/>
      <c r="C49" s="288">
        <v>127.41</v>
      </c>
      <c r="D49" s="286">
        <f t="shared" si="11"/>
        <v>1553.519</v>
      </c>
      <c r="E49" s="286">
        <f t="shared" si="12"/>
        <v>1786.547</v>
      </c>
      <c r="F49" s="286">
        <f t="shared" si="13"/>
        <v>2036.664</v>
      </c>
      <c r="G49" s="286">
        <f t="shared" si="14"/>
        <v>2037</v>
      </c>
      <c r="H49" s="290">
        <f t="shared" si="15"/>
        <v>2037</v>
      </c>
      <c r="I49" s="362"/>
      <c r="K49" s="187"/>
      <c r="L49" s="352">
        <v>2058</v>
      </c>
      <c r="M49" s="340">
        <f t="shared" si="5"/>
        <v>-21</v>
      </c>
      <c r="P49" s="208"/>
      <c r="T49" s="186"/>
    </row>
    <row r="50" spans="1:51" s="229" customFormat="1" x14ac:dyDescent="0.2">
      <c r="A50" s="6" t="s">
        <v>51</v>
      </c>
      <c r="B50" s="228"/>
      <c r="C50" s="288">
        <v>155.21</v>
      </c>
      <c r="D50" s="286">
        <f t="shared" si="11"/>
        <v>1581.319</v>
      </c>
      <c r="E50" s="286">
        <f t="shared" si="12"/>
        <v>1818.5170000000001</v>
      </c>
      <c r="F50" s="286">
        <f t="shared" si="13"/>
        <v>2073.1089999999999</v>
      </c>
      <c r="G50" s="286">
        <f t="shared" si="14"/>
        <v>2073</v>
      </c>
      <c r="H50" s="290">
        <f t="shared" si="15"/>
        <v>2073</v>
      </c>
      <c r="I50" s="362"/>
      <c r="J50" s="104"/>
      <c r="K50" s="187"/>
      <c r="L50" s="352">
        <v>2094</v>
      </c>
      <c r="M50" s="344">
        <f t="shared" si="5"/>
        <v>-21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291">
        <v>175.96</v>
      </c>
      <c r="D51" s="291">
        <f t="shared" si="11"/>
        <v>1602.069</v>
      </c>
      <c r="E51" s="291">
        <f t="shared" si="12"/>
        <v>1842.3789999999999</v>
      </c>
      <c r="F51" s="291">
        <f t="shared" si="13"/>
        <v>2100.3119999999999</v>
      </c>
      <c r="G51" s="291">
        <f t="shared" si="14"/>
        <v>2100</v>
      </c>
      <c r="H51" s="348">
        <f t="shared" si="15"/>
        <v>2100</v>
      </c>
      <c r="I51" s="362"/>
      <c r="J51" s="104"/>
      <c r="K51" s="187"/>
      <c r="L51" s="351">
        <v>2121</v>
      </c>
      <c r="M51" s="345">
        <f t="shared" si="5"/>
        <v>-21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v>200.75</v>
      </c>
      <c r="D52" s="286">
        <f t="shared" si="11"/>
        <v>1626.8589999999999</v>
      </c>
      <c r="E52" s="286">
        <f t="shared" si="12"/>
        <v>1870.8879999999999</v>
      </c>
      <c r="F52" s="286">
        <f t="shared" si="13"/>
        <v>2132.8119999999999</v>
      </c>
      <c r="G52" s="286">
        <f t="shared" si="14"/>
        <v>2133</v>
      </c>
      <c r="H52" s="290">
        <f t="shared" si="15"/>
        <v>2133</v>
      </c>
      <c r="I52" s="362"/>
      <c r="J52" s="104"/>
      <c r="K52" s="187"/>
      <c r="L52" s="352">
        <v>2154</v>
      </c>
      <c r="M52" s="346">
        <f t="shared" si="5"/>
        <v>-21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v>219.51</v>
      </c>
      <c r="D53" s="286">
        <f t="shared" si="11"/>
        <v>1645.6189999999999</v>
      </c>
      <c r="E53" s="286">
        <f t="shared" si="12"/>
        <v>1892.462</v>
      </c>
      <c r="F53" s="286">
        <f t="shared" si="13"/>
        <v>2157.4070000000002</v>
      </c>
      <c r="G53" s="286">
        <f t="shared" si="14"/>
        <v>2157</v>
      </c>
      <c r="H53" s="290">
        <f t="shared" si="15"/>
        <v>2158</v>
      </c>
      <c r="I53" s="362"/>
      <c r="K53" s="187"/>
      <c r="L53" s="352">
        <v>2179</v>
      </c>
      <c r="M53" s="340">
        <f t="shared" si="5"/>
        <v>-21</v>
      </c>
      <c r="P53" s="208"/>
      <c r="T53" s="186"/>
    </row>
    <row r="54" spans="1:51" x14ac:dyDescent="0.2">
      <c r="A54" s="3" t="s">
        <v>56</v>
      </c>
      <c r="B54" s="199"/>
      <c r="C54" s="288">
        <v>255.69</v>
      </c>
      <c r="D54" s="286">
        <f t="shared" si="11"/>
        <v>1681.799</v>
      </c>
      <c r="E54" s="286">
        <f t="shared" si="12"/>
        <v>1934.069</v>
      </c>
      <c r="F54" s="286">
        <f t="shared" si="13"/>
        <v>2204.8389999999999</v>
      </c>
      <c r="G54" s="286">
        <f t="shared" si="14"/>
        <v>2205</v>
      </c>
      <c r="H54" s="290">
        <f t="shared" si="15"/>
        <v>2205</v>
      </c>
      <c r="I54" s="362"/>
      <c r="K54" s="187"/>
      <c r="L54" s="352">
        <v>2226</v>
      </c>
      <c r="M54" s="340">
        <f t="shared" si="5"/>
        <v>-21</v>
      </c>
      <c r="P54" s="208"/>
      <c r="T54" s="186"/>
    </row>
    <row r="55" spans="1:51" x14ac:dyDescent="0.2">
      <c r="A55" s="3" t="s">
        <v>57</v>
      </c>
      <c r="B55" s="199"/>
      <c r="C55" s="288">
        <v>270.05</v>
      </c>
      <c r="D55" s="286">
        <f t="shared" si="11"/>
        <v>1696.1590000000001</v>
      </c>
      <c r="E55" s="286">
        <f t="shared" si="12"/>
        <v>1950.5830000000001</v>
      </c>
      <c r="F55" s="286">
        <f t="shared" si="13"/>
        <v>2223.665</v>
      </c>
      <c r="G55" s="286">
        <f t="shared" si="14"/>
        <v>2224</v>
      </c>
      <c r="H55" s="290">
        <f t="shared" si="15"/>
        <v>2224</v>
      </c>
      <c r="I55" s="362"/>
      <c r="K55" s="187"/>
      <c r="L55" s="352">
        <v>2245</v>
      </c>
      <c r="M55" s="340">
        <f t="shared" si="5"/>
        <v>-21</v>
      </c>
      <c r="P55" s="208"/>
      <c r="T55" s="186"/>
    </row>
    <row r="56" spans="1:51" x14ac:dyDescent="0.2">
      <c r="A56" s="3" t="s">
        <v>58</v>
      </c>
      <c r="B56" s="199"/>
      <c r="C56" s="288">
        <v>291.11</v>
      </c>
      <c r="D56" s="286">
        <f t="shared" si="11"/>
        <v>1717.2190000000001</v>
      </c>
      <c r="E56" s="286">
        <f t="shared" si="12"/>
        <v>1974.8019999999999</v>
      </c>
      <c r="F56" s="286">
        <f t="shared" si="13"/>
        <v>2251.2739999999999</v>
      </c>
      <c r="G56" s="286">
        <f t="shared" si="14"/>
        <v>2251</v>
      </c>
      <c r="H56" s="290">
        <f t="shared" si="15"/>
        <v>2251</v>
      </c>
      <c r="I56" s="362"/>
      <c r="K56" s="187"/>
      <c r="L56" s="352">
        <v>2272</v>
      </c>
      <c r="M56" s="340">
        <f t="shared" si="5"/>
        <v>-21</v>
      </c>
      <c r="P56" s="208"/>
      <c r="T56" s="186"/>
    </row>
    <row r="57" spans="1:51" x14ac:dyDescent="0.2">
      <c r="A57" s="3" t="s">
        <v>59</v>
      </c>
      <c r="B57" s="199"/>
      <c r="C57" s="288">
        <v>275.85000000000002</v>
      </c>
      <c r="D57" s="286">
        <f t="shared" si="11"/>
        <v>1701.9590000000001</v>
      </c>
      <c r="E57" s="286">
        <f t="shared" si="12"/>
        <v>1957.2529999999999</v>
      </c>
      <c r="F57" s="286">
        <f t="shared" si="13"/>
        <v>2231.268</v>
      </c>
      <c r="G57" s="286">
        <f t="shared" si="14"/>
        <v>2231</v>
      </c>
      <c r="H57" s="290">
        <f t="shared" si="15"/>
        <v>2231</v>
      </c>
      <c r="I57" s="362"/>
      <c r="K57" s="187"/>
      <c r="L57" s="352">
        <v>2252</v>
      </c>
      <c r="M57" s="340">
        <f t="shared" si="5"/>
        <v>-21</v>
      </c>
      <c r="P57" s="208"/>
      <c r="T57" s="186"/>
    </row>
    <row r="58" spans="1:51" x14ac:dyDescent="0.2">
      <c r="A58" s="3" t="s">
        <v>60</v>
      </c>
      <c r="B58" s="199"/>
      <c r="C58" s="288">
        <v>264.63</v>
      </c>
      <c r="D58" s="286">
        <f t="shared" si="11"/>
        <v>1690.739</v>
      </c>
      <c r="E58" s="286">
        <f t="shared" si="12"/>
        <v>1944.35</v>
      </c>
      <c r="F58" s="286">
        <f t="shared" si="13"/>
        <v>2216.5590000000002</v>
      </c>
      <c r="G58" s="286">
        <f t="shared" si="14"/>
        <v>2217</v>
      </c>
      <c r="H58" s="290">
        <f t="shared" si="15"/>
        <v>2217</v>
      </c>
      <c r="I58" s="362"/>
      <c r="K58" s="187"/>
      <c r="L58" s="352">
        <v>2238</v>
      </c>
      <c r="M58" s="340">
        <f t="shared" si="5"/>
        <v>-21</v>
      </c>
      <c r="P58" s="208"/>
      <c r="T58" s="186"/>
    </row>
    <row r="59" spans="1:51" x14ac:dyDescent="0.2">
      <c r="A59" s="3" t="s">
        <v>61</v>
      </c>
      <c r="B59" s="199"/>
      <c r="C59" s="288">
        <v>310.81</v>
      </c>
      <c r="D59" s="286">
        <f t="shared" si="11"/>
        <v>1736.9190000000001</v>
      </c>
      <c r="E59" s="286">
        <f t="shared" si="12"/>
        <v>1997.4570000000001</v>
      </c>
      <c r="F59" s="286">
        <f t="shared" si="13"/>
        <v>2277.1010000000001</v>
      </c>
      <c r="G59" s="286">
        <f t="shared" si="14"/>
        <v>2277</v>
      </c>
      <c r="H59" s="290">
        <f t="shared" si="15"/>
        <v>2277</v>
      </c>
      <c r="I59" s="362"/>
      <c r="K59" s="187"/>
      <c r="L59" s="352">
        <v>2298</v>
      </c>
      <c r="M59" s="340">
        <f t="shared" si="5"/>
        <v>-21</v>
      </c>
      <c r="P59" s="208"/>
      <c r="T59" s="186"/>
    </row>
    <row r="60" spans="1:51" x14ac:dyDescent="0.2">
      <c r="A60" s="3" t="s">
        <v>72</v>
      </c>
      <c r="B60" s="199"/>
      <c r="C60" s="288">
        <f>C49</f>
        <v>127.41</v>
      </c>
      <c r="D60" s="286">
        <f t="shared" si="11"/>
        <v>1553.519</v>
      </c>
      <c r="E60" s="286">
        <f t="shared" si="12"/>
        <v>1786.547</v>
      </c>
      <c r="F60" s="286">
        <f t="shared" si="13"/>
        <v>2036.664</v>
      </c>
      <c r="G60" s="286">
        <f t="shared" si="14"/>
        <v>2037</v>
      </c>
      <c r="H60" s="290">
        <f t="shared" si="15"/>
        <v>2037</v>
      </c>
      <c r="I60" s="254"/>
      <c r="K60" s="187"/>
      <c r="L60" s="352">
        <v>2058</v>
      </c>
      <c r="M60" s="340">
        <f t="shared" si="5"/>
        <v>-21</v>
      </c>
      <c r="P60" s="208"/>
      <c r="T60" s="186"/>
    </row>
    <row r="61" spans="1:51" x14ac:dyDescent="0.2">
      <c r="A61" s="7" t="s">
        <v>73</v>
      </c>
      <c r="B61" s="228"/>
      <c r="C61" s="288">
        <f>C50</f>
        <v>155.21</v>
      </c>
      <c r="D61" s="286">
        <f t="shared" si="11"/>
        <v>1581.319</v>
      </c>
      <c r="E61" s="286">
        <f t="shared" si="12"/>
        <v>1818.5170000000001</v>
      </c>
      <c r="F61" s="286">
        <f t="shared" si="13"/>
        <v>2073.1089999999999</v>
      </c>
      <c r="G61" s="286">
        <f t="shared" si="14"/>
        <v>2073</v>
      </c>
      <c r="H61" s="290">
        <f t="shared" si="15"/>
        <v>2073</v>
      </c>
      <c r="I61" s="254"/>
      <c r="K61" s="187"/>
      <c r="L61" s="352">
        <v>2094</v>
      </c>
      <c r="M61" s="344">
        <f t="shared" si="5"/>
        <v>-21</v>
      </c>
      <c r="P61" s="208"/>
      <c r="T61" s="186"/>
    </row>
    <row r="62" spans="1:51" x14ac:dyDescent="0.2">
      <c r="A62" s="7" t="s">
        <v>74</v>
      </c>
      <c r="B62" s="199"/>
      <c r="C62" s="288">
        <f>C52</f>
        <v>200.75</v>
      </c>
      <c r="D62" s="286">
        <f t="shared" si="11"/>
        <v>1626.8589999999999</v>
      </c>
      <c r="E62" s="286">
        <f t="shared" si="12"/>
        <v>1870.8879999999999</v>
      </c>
      <c r="F62" s="286">
        <f t="shared" si="13"/>
        <v>2132.8119999999999</v>
      </c>
      <c r="G62" s="286">
        <f t="shared" si="14"/>
        <v>2133</v>
      </c>
      <c r="H62" s="290">
        <f t="shared" si="15"/>
        <v>2133</v>
      </c>
      <c r="I62" s="254"/>
      <c r="K62" s="187"/>
      <c r="L62" s="352">
        <v>2154</v>
      </c>
      <c r="M62" s="346">
        <f t="shared" si="5"/>
        <v>-21</v>
      </c>
      <c r="P62" s="208"/>
      <c r="T62" s="186"/>
    </row>
    <row r="63" spans="1:51" x14ac:dyDescent="0.2">
      <c r="A63" s="7" t="s">
        <v>75</v>
      </c>
      <c r="B63" s="199"/>
      <c r="C63" s="288">
        <f>C53</f>
        <v>219.51</v>
      </c>
      <c r="D63" s="286">
        <f t="shared" si="11"/>
        <v>1645.6189999999999</v>
      </c>
      <c r="E63" s="286">
        <f t="shared" si="12"/>
        <v>1892.462</v>
      </c>
      <c r="F63" s="286">
        <f t="shared" si="13"/>
        <v>2157.4070000000002</v>
      </c>
      <c r="G63" s="286">
        <f t="shared" si="14"/>
        <v>2157</v>
      </c>
      <c r="H63" s="290">
        <f t="shared" si="15"/>
        <v>2158</v>
      </c>
      <c r="I63" s="254"/>
      <c r="K63" s="187"/>
      <c r="L63" s="352">
        <v>2179</v>
      </c>
      <c r="M63" s="340">
        <f t="shared" si="5"/>
        <v>-21</v>
      </c>
      <c r="P63" s="208"/>
      <c r="T63" s="186"/>
    </row>
    <row r="64" spans="1:51" x14ac:dyDescent="0.2">
      <c r="A64" s="7" t="s">
        <v>76</v>
      </c>
      <c r="B64" s="199"/>
      <c r="C64" s="288">
        <f>C54</f>
        <v>255.69</v>
      </c>
      <c r="D64" s="286">
        <f t="shared" si="11"/>
        <v>1681.799</v>
      </c>
      <c r="E64" s="286">
        <f t="shared" si="12"/>
        <v>1934.069</v>
      </c>
      <c r="F64" s="286">
        <f t="shared" si="13"/>
        <v>2204.8389999999999</v>
      </c>
      <c r="G64" s="286">
        <f t="shared" si="14"/>
        <v>2205</v>
      </c>
      <c r="H64" s="290">
        <f t="shared" si="15"/>
        <v>2205</v>
      </c>
      <c r="I64" s="254"/>
      <c r="K64" s="187"/>
      <c r="L64" s="352">
        <v>2226</v>
      </c>
      <c r="M64" s="340">
        <f t="shared" si="5"/>
        <v>-21</v>
      </c>
      <c r="P64" s="208"/>
      <c r="T64" s="186"/>
    </row>
    <row r="65" spans="1:51" x14ac:dyDescent="0.2">
      <c r="A65" s="7" t="s">
        <v>77</v>
      </c>
      <c r="B65" s="199"/>
      <c r="C65" s="288">
        <f>C55</f>
        <v>270.05</v>
      </c>
      <c r="D65" s="286">
        <f t="shared" si="11"/>
        <v>1696.1590000000001</v>
      </c>
      <c r="E65" s="286">
        <f t="shared" si="12"/>
        <v>1950.5830000000001</v>
      </c>
      <c r="F65" s="286">
        <f t="shared" si="13"/>
        <v>2223.665</v>
      </c>
      <c r="G65" s="286">
        <f t="shared" si="14"/>
        <v>2224</v>
      </c>
      <c r="H65" s="290">
        <f t="shared" si="15"/>
        <v>2224</v>
      </c>
      <c r="I65" s="254"/>
      <c r="K65" s="187"/>
      <c r="L65" s="352">
        <v>2245</v>
      </c>
      <c r="M65" s="340">
        <f t="shared" si="5"/>
        <v>-21</v>
      </c>
      <c r="P65" s="208"/>
      <c r="T65" s="186"/>
    </row>
    <row r="66" spans="1:51" x14ac:dyDescent="0.2">
      <c r="A66" s="7" t="s">
        <v>78</v>
      </c>
      <c r="B66" s="199"/>
      <c r="C66" s="288">
        <f>C56</f>
        <v>291.11</v>
      </c>
      <c r="D66" s="286">
        <f t="shared" si="11"/>
        <v>1717.2190000000001</v>
      </c>
      <c r="E66" s="286">
        <f t="shared" si="12"/>
        <v>1974.8019999999999</v>
      </c>
      <c r="F66" s="286">
        <f t="shared" si="13"/>
        <v>2251.2739999999999</v>
      </c>
      <c r="G66" s="286">
        <f t="shared" si="14"/>
        <v>2251</v>
      </c>
      <c r="H66" s="290">
        <f t="shared" si="15"/>
        <v>2251</v>
      </c>
      <c r="I66" s="254"/>
      <c r="K66" s="187"/>
      <c r="L66" s="352">
        <v>2272</v>
      </c>
      <c r="M66" s="340">
        <f t="shared" si="5"/>
        <v>-21</v>
      </c>
      <c r="P66" s="208"/>
      <c r="T66" s="186"/>
    </row>
    <row r="67" spans="1:51" x14ac:dyDescent="0.2">
      <c r="A67" s="7" t="s">
        <v>79</v>
      </c>
      <c r="B67" s="199"/>
      <c r="C67" s="288">
        <f>C59</f>
        <v>310.81</v>
      </c>
      <c r="D67" s="286">
        <f t="shared" si="11"/>
        <v>1736.9190000000001</v>
      </c>
      <c r="E67" s="286">
        <f t="shared" si="12"/>
        <v>1997.4570000000001</v>
      </c>
      <c r="F67" s="286">
        <f t="shared" si="13"/>
        <v>2277.1010000000001</v>
      </c>
      <c r="G67" s="286">
        <f t="shared" si="14"/>
        <v>2277</v>
      </c>
      <c r="H67" s="290">
        <f t="shared" si="15"/>
        <v>2277</v>
      </c>
      <c r="I67" s="254"/>
      <c r="K67" s="187"/>
      <c r="L67" s="352">
        <v>2298</v>
      </c>
      <c r="M67" s="340">
        <f t="shared" si="5"/>
        <v>-21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1426.1089999999999</v>
      </c>
      <c r="C70" s="288">
        <v>146.63999999999999</v>
      </c>
      <c r="D70" s="286">
        <f t="shared" ref="D70:D76" si="16">ROUND(SUM($B$17,C70),3)</f>
        <v>1572.749</v>
      </c>
      <c r="E70" s="286">
        <f t="shared" ref="E70:E76" si="17">ROUND(D70+(D70*$E$15),3)</f>
        <v>1808.6610000000001</v>
      </c>
      <c r="F70" s="286">
        <f t="shared" ref="F70:F76" si="18">ROUND(E70+(E70*$F$15),3)</f>
        <v>2061.8739999999998</v>
      </c>
      <c r="G70" s="286">
        <f t="shared" ref="G70:G76" si="19">ROUND(F70,0)</f>
        <v>2062</v>
      </c>
      <c r="H70" s="290">
        <f t="shared" ref="H70:H76" si="20">IF(G70-L70=$H$17-$L$17,G70,IF(G70-L70&lt;$G$17-$L$17,G70+1,IF(G70-L70&gt;$G$17-$L$17,G70-1,FALSE)))</f>
        <v>2062</v>
      </c>
      <c r="I70" s="254"/>
      <c r="K70" s="187"/>
      <c r="L70" s="352">
        <v>2083</v>
      </c>
      <c r="M70" s="340">
        <f t="shared" si="5"/>
        <v>-21</v>
      </c>
      <c r="P70" s="208"/>
      <c r="T70" s="186"/>
    </row>
    <row r="71" spans="1:51" x14ac:dyDescent="0.2">
      <c r="A71" s="3" t="s">
        <v>63</v>
      </c>
      <c r="B71" s="199"/>
      <c r="C71" s="288">
        <v>179.38</v>
      </c>
      <c r="D71" s="286">
        <f t="shared" si="16"/>
        <v>1605.489</v>
      </c>
      <c r="E71" s="286">
        <f t="shared" si="17"/>
        <v>1846.3119999999999</v>
      </c>
      <c r="F71" s="286">
        <f t="shared" si="18"/>
        <v>2104.7959999999998</v>
      </c>
      <c r="G71" s="286">
        <f t="shared" si="19"/>
        <v>2105</v>
      </c>
      <c r="H71" s="290">
        <f t="shared" si="20"/>
        <v>2105</v>
      </c>
      <c r="I71" s="254"/>
      <c r="K71" s="187"/>
      <c r="L71" s="352">
        <v>2126</v>
      </c>
      <c r="M71" s="340">
        <f t="shared" si="5"/>
        <v>-21</v>
      </c>
      <c r="P71" s="208"/>
      <c r="T71" s="186"/>
    </row>
    <row r="72" spans="1:51" x14ac:dyDescent="0.2">
      <c r="A72" s="3" t="s">
        <v>64</v>
      </c>
      <c r="B72" s="199"/>
      <c r="C72" s="288">
        <v>203.55</v>
      </c>
      <c r="D72" s="286">
        <f t="shared" si="16"/>
        <v>1629.6590000000001</v>
      </c>
      <c r="E72" s="286">
        <f t="shared" si="17"/>
        <v>1874.1079999999999</v>
      </c>
      <c r="F72" s="286">
        <f t="shared" si="18"/>
        <v>2136.4830000000002</v>
      </c>
      <c r="G72" s="286">
        <f t="shared" si="19"/>
        <v>2136</v>
      </c>
      <c r="H72" s="290">
        <f t="shared" si="20"/>
        <v>2137</v>
      </c>
      <c r="I72" s="254"/>
      <c r="K72" s="187"/>
      <c r="L72" s="352">
        <v>2158</v>
      </c>
      <c r="M72" s="340">
        <f t="shared" si="5"/>
        <v>-21</v>
      </c>
      <c r="P72" s="208"/>
      <c r="T72" s="186"/>
    </row>
    <row r="73" spans="1:51" x14ac:dyDescent="0.2">
      <c r="A73" s="3" t="s">
        <v>65</v>
      </c>
      <c r="B73" s="199"/>
      <c r="C73" s="288">
        <v>200.15</v>
      </c>
      <c r="D73" s="286">
        <f t="shared" si="16"/>
        <v>1626.259</v>
      </c>
      <c r="E73" s="286">
        <f t="shared" si="17"/>
        <v>1870.1980000000001</v>
      </c>
      <c r="F73" s="286">
        <f t="shared" si="18"/>
        <v>2132.0259999999998</v>
      </c>
      <c r="G73" s="286">
        <f t="shared" si="19"/>
        <v>2132</v>
      </c>
      <c r="H73" s="290">
        <f t="shared" si="20"/>
        <v>2132</v>
      </c>
      <c r="I73" s="254"/>
      <c r="K73" s="187"/>
      <c r="L73" s="352">
        <v>2153</v>
      </c>
      <c r="M73" s="340">
        <f t="shared" si="5"/>
        <v>-21</v>
      </c>
      <c r="P73" s="208"/>
      <c r="T73" s="186"/>
    </row>
    <row r="74" spans="1:51" x14ac:dyDescent="0.2">
      <c r="A74" s="3" t="s">
        <v>66</v>
      </c>
      <c r="B74" s="199"/>
      <c r="C74" s="288">
        <v>210.6</v>
      </c>
      <c r="D74" s="286">
        <f t="shared" si="16"/>
        <v>1636.7090000000001</v>
      </c>
      <c r="E74" s="286">
        <f t="shared" si="17"/>
        <v>1882.2149999999999</v>
      </c>
      <c r="F74" s="286">
        <f t="shared" si="18"/>
        <v>2145.7249999999999</v>
      </c>
      <c r="G74" s="286">
        <f t="shared" si="19"/>
        <v>2146</v>
      </c>
      <c r="H74" s="290">
        <f t="shared" si="20"/>
        <v>2146</v>
      </c>
      <c r="I74" s="254"/>
      <c r="K74" s="187"/>
      <c r="L74" s="352">
        <v>2167</v>
      </c>
      <c r="M74" s="340">
        <f t="shared" si="5"/>
        <v>-21</v>
      </c>
      <c r="P74" s="208"/>
      <c r="T74" s="186"/>
    </row>
    <row r="75" spans="1:51" x14ac:dyDescent="0.2">
      <c r="A75" s="3" t="s">
        <v>67</v>
      </c>
      <c r="B75" s="199"/>
      <c r="C75" s="288">
        <v>210.04</v>
      </c>
      <c r="D75" s="286">
        <f t="shared" si="16"/>
        <v>1636.1489999999999</v>
      </c>
      <c r="E75" s="286">
        <f t="shared" si="17"/>
        <v>1881.5709999999999</v>
      </c>
      <c r="F75" s="286">
        <f t="shared" si="18"/>
        <v>2144.991</v>
      </c>
      <c r="G75" s="286">
        <f t="shared" si="19"/>
        <v>2145</v>
      </c>
      <c r="H75" s="290">
        <f t="shared" si="20"/>
        <v>2145</v>
      </c>
      <c r="I75" s="254"/>
      <c r="K75" s="187"/>
      <c r="L75" s="352">
        <v>2166</v>
      </c>
      <c r="M75" s="340">
        <f t="shared" si="5"/>
        <v>-21</v>
      </c>
      <c r="P75" s="208"/>
      <c r="T75" s="186"/>
    </row>
    <row r="76" spans="1:51" x14ac:dyDescent="0.2">
      <c r="A76" s="3" t="s">
        <v>68</v>
      </c>
      <c r="B76" s="199"/>
      <c r="C76" s="288">
        <v>232.31</v>
      </c>
      <c r="D76" s="286">
        <f t="shared" si="16"/>
        <v>1658.4190000000001</v>
      </c>
      <c r="E76" s="286">
        <f t="shared" si="17"/>
        <v>1907.182</v>
      </c>
      <c r="F76" s="286">
        <f t="shared" si="18"/>
        <v>2174.1869999999999</v>
      </c>
      <c r="G76" s="286">
        <f t="shared" si="19"/>
        <v>2174</v>
      </c>
      <c r="H76" s="290">
        <f t="shared" si="20"/>
        <v>2174</v>
      </c>
      <c r="I76" s="254"/>
      <c r="K76" s="187"/>
      <c r="L76" s="352">
        <v>2195</v>
      </c>
      <c r="M76" s="340">
        <f t="shared" si="5"/>
        <v>-21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5" x14ac:dyDescent="0.2">
      <c r="A82" s="282" t="s">
        <v>179</v>
      </c>
    </row>
    <row r="84" spans="1:5" x14ac:dyDescent="0.2">
      <c r="D84" s="207" t="s">
        <v>181</v>
      </c>
      <c r="E84" s="375">
        <v>770.10900000000004</v>
      </c>
    </row>
    <row r="85" spans="1:5" x14ac:dyDescent="0.2">
      <c r="D85" s="207" t="s">
        <v>182</v>
      </c>
      <c r="E85" s="356">
        <v>26</v>
      </c>
    </row>
    <row r="86" spans="1:5" x14ac:dyDescent="0.2">
      <c r="D86" s="207" t="s">
        <v>183</v>
      </c>
      <c r="E86" s="356">
        <v>126</v>
      </c>
    </row>
    <row r="87" spans="1:5" x14ac:dyDescent="0.2">
      <c r="D87" s="207" t="s">
        <v>184</v>
      </c>
      <c r="E87" s="356">
        <v>161</v>
      </c>
    </row>
    <row r="88" spans="1:5" x14ac:dyDescent="0.2">
      <c r="D88" s="207" t="s">
        <v>180</v>
      </c>
      <c r="E88" s="356">
        <v>343</v>
      </c>
    </row>
    <row r="89" spans="1:5" ht="13.5" thickBot="1" x14ac:dyDescent="0.25">
      <c r="E89" s="329">
        <f>SUM(E84:E88)</f>
        <v>1426.1089999999999</v>
      </c>
    </row>
    <row r="92" spans="1:5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abSelected="1" topLeftCell="A62" workbookViewId="0">
      <selection activeCell="D85" sqref="D85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4" t="s">
        <v>101</v>
      </c>
      <c r="D6" s="395"/>
      <c r="E6" s="396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09" t="s">
        <v>92</v>
      </c>
      <c r="C8" s="401"/>
      <c r="D8" s="401"/>
      <c r="E8" s="410"/>
      <c r="G8" s="368"/>
      <c r="H8" s="368"/>
      <c r="I8" s="370"/>
    </row>
    <row r="9" spans="1:11" s="1" customFormat="1" x14ac:dyDescent="0.2">
      <c r="A9" s="100"/>
      <c r="B9" s="177" t="s">
        <v>188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</f>
        <v>688.22799999999995</v>
      </c>
      <c r="D15" s="105">
        <v>2.6</v>
      </c>
      <c r="E15" s="332">
        <f>$C$15+D15</f>
        <v>690.82799999999997</v>
      </c>
      <c r="F15" s="360"/>
      <c r="G15" s="381"/>
      <c r="H15" s="384"/>
      <c r="I15" s="4"/>
      <c r="J15" s="1"/>
      <c r="K15" s="1"/>
    </row>
    <row r="16" spans="1:11" x14ac:dyDescent="0.2">
      <c r="A16" s="100"/>
      <c r="B16" s="115" t="s">
        <v>26</v>
      </c>
      <c r="C16" s="80"/>
      <c r="D16" s="104">
        <v>6.8</v>
      </c>
      <c r="E16" s="333">
        <f>$C$15+D16</f>
        <v>695.02799999999991</v>
      </c>
      <c r="F16" s="360"/>
      <c r="G16" s="381"/>
      <c r="H16" s="384"/>
      <c r="I16" s="4"/>
      <c r="J16" s="1"/>
      <c r="K16" s="1"/>
    </row>
    <row r="17" spans="1:11" x14ac:dyDescent="0.2">
      <c r="A17" s="100"/>
      <c r="B17" s="115" t="s">
        <v>27</v>
      </c>
      <c r="C17" s="80"/>
      <c r="D17" s="104">
        <v>10.5</v>
      </c>
      <c r="E17" s="333">
        <f t="shared" ref="E17:E31" si="0">$C$15+D17</f>
        <v>698.72799999999995</v>
      </c>
      <c r="F17" s="360"/>
      <c r="G17" s="381"/>
      <c r="H17" s="384"/>
      <c r="I17" s="4"/>
      <c r="J17" s="1"/>
      <c r="K17" s="1"/>
    </row>
    <row r="18" spans="1:11" x14ac:dyDescent="0.2">
      <c r="A18" s="100"/>
      <c r="B18" s="115" t="s">
        <v>28</v>
      </c>
      <c r="C18" s="80"/>
      <c r="D18" s="104">
        <v>15.5</v>
      </c>
      <c r="E18" s="333">
        <f t="shared" si="0"/>
        <v>703.72799999999995</v>
      </c>
      <c r="F18" s="360"/>
      <c r="G18" s="381"/>
      <c r="H18" s="384"/>
      <c r="I18" s="4"/>
      <c r="J18" s="1"/>
      <c r="K18" s="1"/>
    </row>
    <row r="19" spans="1:11" x14ac:dyDescent="0.2">
      <c r="A19" s="100"/>
      <c r="B19" s="115" t="s">
        <v>29</v>
      </c>
      <c r="C19" s="80"/>
      <c r="D19" s="104">
        <v>22.4</v>
      </c>
      <c r="E19" s="333">
        <f t="shared" si="0"/>
        <v>710.62799999999993</v>
      </c>
      <c r="F19" s="360"/>
      <c r="G19" s="381"/>
      <c r="H19" s="384"/>
      <c r="I19" s="4"/>
      <c r="J19" s="1"/>
      <c r="K19" s="1"/>
    </row>
    <row r="20" spans="1:11" x14ac:dyDescent="0.2">
      <c r="A20" s="100"/>
      <c r="B20" s="115" t="s">
        <v>30</v>
      </c>
      <c r="C20" s="80"/>
      <c r="D20" s="104">
        <v>32.4</v>
      </c>
      <c r="E20" s="333">
        <f t="shared" si="0"/>
        <v>720.62799999999993</v>
      </c>
      <c r="F20" s="360"/>
      <c r="G20" s="381"/>
      <c r="H20" s="384"/>
      <c r="I20" s="4"/>
      <c r="J20" s="1"/>
      <c r="K20" s="1"/>
    </row>
    <row r="21" spans="1:11" x14ac:dyDescent="0.2">
      <c r="A21" s="100"/>
      <c r="B21" s="115" t="s">
        <v>31</v>
      </c>
      <c r="C21" s="80"/>
      <c r="D21" s="104">
        <v>41.3</v>
      </c>
      <c r="E21" s="333">
        <f t="shared" si="0"/>
        <v>729.52799999999991</v>
      </c>
      <c r="F21" s="360"/>
      <c r="G21" s="381"/>
      <c r="H21" s="384"/>
      <c r="I21" s="4"/>
      <c r="J21" s="1"/>
      <c r="K21" s="1"/>
    </row>
    <row r="22" spans="1:11" x14ac:dyDescent="0.2">
      <c r="A22" s="100"/>
      <c r="B22" s="115" t="s">
        <v>32</v>
      </c>
      <c r="C22" s="80"/>
      <c r="D22" s="104">
        <v>58.2</v>
      </c>
      <c r="E22" s="333">
        <f t="shared" si="0"/>
        <v>746.428</v>
      </c>
      <c r="F22" s="360"/>
      <c r="G22" s="381"/>
      <c r="H22" s="384"/>
      <c r="I22" s="4"/>
      <c r="J22" s="1"/>
      <c r="K22" s="1"/>
    </row>
    <row r="23" spans="1:11" x14ac:dyDescent="0.2">
      <c r="A23" s="100"/>
      <c r="B23" s="115" t="s">
        <v>33</v>
      </c>
      <c r="C23" s="80"/>
      <c r="D23" s="104">
        <v>76.099999999999994</v>
      </c>
      <c r="E23" s="333">
        <f t="shared" si="0"/>
        <v>764.32799999999997</v>
      </c>
      <c r="F23" s="360"/>
      <c r="G23" s="381"/>
      <c r="H23" s="384"/>
      <c r="I23" s="4"/>
      <c r="J23" s="1"/>
      <c r="K23" s="1"/>
    </row>
    <row r="24" spans="1:11" x14ac:dyDescent="0.2">
      <c r="A24" s="100"/>
      <c r="B24" s="115" t="s">
        <v>34</v>
      </c>
      <c r="C24" s="80"/>
      <c r="D24" s="104">
        <v>87.199999999999989</v>
      </c>
      <c r="E24" s="333">
        <f t="shared" si="0"/>
        <v>775.42799999999988</v>
      </c>
      <c r="F24" s="360"/>
      <c r="G24" s="381"/>
      <c r="H24" s="384"/>
      <c r="I24" s="371"/>
      <c r="J24" s="1"/>
      <c r="K24" s="1"/>
    </row>
    <row r="25" spans="1:11" x14ac:dyDescent="0.2">
      <c r="A25" s="100"/>
      <c r="B25" s="115" t="s">
        <v>35</v>
      </c>
      <c r="C25" s="80"/>
      <c r="D25" s="104">
        <v>92.3</v>
      </c>
      <c r="E25" s="333">
        <f t="shared" si="0"/>
        <v>780.52799999999991</v>
      </c>
      <c r="F25" s="360"/>
      <c r="G25" s="381"/>
      <c r="H25" s="384"/>
      <c r="I25" s="371"/>
      <c r="J25" s="1"/>
      <c r="K25" s="1"/>
    </row>
    <row r="26" spans="1:11" x14ac:dyDescent="0.2">
      <c r="A26" s="100"/>
      <c r="B26" s="115" t="s">
        <v>36</v>
      </c>
      <c r="C26" s="80"/>
      <c r="D26" s="104">
        <v>93.6</v>
      </c>
      <c r="E26" s="333">
        <f t="shared" si="0"/>
        <v>781.82799999999997</v>
      </c>
      <c r="F26" s="360"/>
      <c r="G26" s="381"/>
      <c r="H26" s="384"/>
      <c r="I26" s="4"/>
      <c r="J26" s="1"/>
      <c r="K26" s="1"/>
    </row>
    <row r="27" spans="1:11" x14ac:dyDescent="0.2">
      <c r="A27" s="100"/>
      <c r="B27" s="115" t="s">
        <v>37</v>
      </c>
      <c r="C27" s="80"/>
      <c r="D27" s="104">
        <v>89.399999999999991</v>
      </c>
      <c r="E27" s="333">
        <f t="shared" si="0"/>
        <v>777.62799999999993</v>
      </c>
      <c r="F27" s="360"/>
      <c r="G27" s="381"/>
      <c r="H27" s="384"/>
      <c r="I27" s="4"/>
      <c r="J27" s="1"/>
      <c r="K27" s="1"/>
    </row>
    <row r="28" spans="1:11" x14ac:dyDescent="0.2">
      <c r="A28" s="100"/>
      <c r="B28" s="115" t="s">
        <v>38</v>
      </c>
      <c r="C28" s="80"/>
      <c r="D28" s="104">
        <v>105.3</v>
      </c>
      <c r="E28" s="333">
        <f t="shared" si="0"/>
        <v>793.52799999999991</v>
      </c>
      <c r="F28" s="360"/>
      <c r="G28" s="381"/>
      <c r="H28" s="384"/>
      <c r="I28" s="4"/>
      <c r="J28" s="1"/>
      <c r="K28" s="1"/>
    </row>
    <row r="29" spans="1:11" x14ac:dyDescent="0.2">
      <c r="A29" s="100"/>
      <c r="B29" s="115" t="s">
        <v>39</v>
      </c>
      <c r="C29" s="80"/>
      <c r="D29" s="104">
        <v>112.50000000000001</v>
      </c>
      <c r="E29" s="333">
        <f t="shared" si="0"/>
        <v>800.72799999999995</v>
      </c>
      <c r="F29" s="360"/>
      <c r="G29" s="381"/>
      <c r="H29" s="384"/>
      <c r="I29" s="4"/>
      <c r="J29" s="1"/>
      <c r="K29" s="1"/>
    </row>
    <row r="30" spans="1:11" x14ac:dyDescent="0.2">
      <c r="A30" s="100"/>
      <c r="B30" s="116" t="s">
        <v>70</v>
      </c>
      <c r="C30" s="19"/>
      <c r="D30" s="102">
        <f>D21</f>
        <v>41.3</v>
      </c>
      <c r="E30" s="333">
        <f t="shared" si="0"/>
        <v>729.52799999999991</v>
      </c>
      <c r="F30" s="360"/>
      <c r="G30" s="381"/>
      <c r="H30" s="384"/>
      <c r="I30" s="370"/>
      <c r="J30" s="1"/>
      <c r="K30" s="1"/>
    </row>
    <row r="31" spans="1:11" x14ac:dyDescent="0.2">
      <c r="A31" s="100"/>
      <c r="B31" s="116" t="s">
        <v>71</v>
      </c>
      <c r="C31" s="19"/>
      <c r="D31" s="102">
        <f>D29</f>
        <v>112.50000000000001</v>
      </c>
      <c r="E31" s="333">
        <f t="shared" si="0"/>
        <v>800.72799999999995</v>
      </c>
      <c r="F31" s="360"/>
      <c r="G31" s="381"/>
      <c r="H31" s="384"/>
      <c r="I31" s="370"/>
      <c r="J31" s="1"/>
      <c r="K31" s="1"/>
    </row>
    <row r="32" spans="1:11" x14ac:dyDescent="0.2">
      <c r="A32" s="100"/>
      <c r="B32" s="114"/>
      <c r="C32" s="77"/>
      <c r="D32" s="77"/>
      <c r="E32" s="96"/>
      <c r="F32"/>
      <c r="G32" s="199"/>
      <c r="H32" s="369"/>
      <c r="I32" s="370"/>
      <c r="J32" s="1"/>
      <c r="K32" s="1"/>
    </row>
    <row r="33" spans="1:11" x14ac:dyDescent="0.2">
      <c r="A33" s="100"/>
      <c r="B33" s="114"/>
      <c r="C33" s="19"/>
      <c r="D33" s="19"/>
      <c r="E33" s="94"/>
      <c r="F33"/>
      <c r="G33" s="199"/>
      <c r="H33" s="369"/>
      <c r="I33" s="370"/>
      <c r="J33" s="1"/>
      <c r="K33" s="1"/>
    </row>
    <row r="34" spans="1:11" x14ac:dyDescent="0.2">
      <c r="A34" s="100"/>
      <c r="B34" s="115" t="s">
        <v>40</v>
      </c>
      <c r="C34" s="80">
        <f>C15</f>
        <v>688.22799999999995</v>
      </c>
      <c r="D34" s="102">
        <v>16.100000000000001</v>
      </c>
      <c r="E34" s="333">
        <f t="shared" ref="E34:E42" si="1">$C$15+D34</f>
        <v>704.32799999999997</v>
      </c>
      <c r="F34" s="360"/>
      <c r="G34" s="381"/>
      <c r="H34" s="384"/>
      <c r="I34" s="370"/>
      <c r="J34" s="1"/>
      <c r="K34" s="1"/>
    </row>
    <row r="35" spans="1:11" x14ac:dyDescent="0.2">
      <c r="A35" s="100"/>
      <c r="B35" s="115" t="s">
        <v>98</v>
      </c>
      <c r="C35" s="80"/>
      <c r="D35" s="102">
        <v>25.4</v>
      </c>
      <c r="E35" s="333">
        <f>$C$15+D35</f>
        <v>713.62799999999993</v>
      </c>
      <c r="F35" s="360"/>
      <c r="G35" s="381"/>
      <c r="H35" s="384"/>
      <c r="I35" s="370"/>
      <c r="J35" s="1"/>
      <c r="K35" s="1"/>
    </row>
    <row r="36" spans="1:11" x14ac:dyDescent="0.2">
      <c r="A36" s="100"/>
      <c r="B36" s="115" t="s">
        <v>41</v>
      </c>
      <c r="C36" s="80"/>
      <c r="D36" s="102">
        <v>20</v>
      </c>
      <c r="E36" s="333">
        <f t="shared" si="1"/>
        <v>708.22799999999995</v>
      </c>
      <c r="F36" s="360"/>
      <c r="G36" s="381"/>
      <c r="H36" s="384"/>
      <c r="I36" s="370"/>
      <c r="J36" s="1"/>
      <c r="K36" s="1"/>
    </row>
    <row r="37" spans="1:11" x14ac:dyDescent="0.2">
      <c r="A37" s="100"/>
      <c r="B37" s="115" t="s">
        <v>42</v>
      </c>
      <c r="C37" s="80"/>
      <c r="D37" s="102">
        <v>28.5</v>
      </c>
      <c r="E37" s="333">
        <f t="shared" si="1"/>
        <v>716.72799999999995</v>
      </c>
      <c r="F37" s="360"/>
      <c r="G37" s="381"/>
      <c r="H37" s="384"/>
      <c r="I37" s="370"/>
      <c r="J37" s="1"/>
      <c r="K37" s="1"/>
    </row>
    <row r="38" spans="1:11" x14ac:dyDescent="0.2">
      <c r="A38" s="100"/>
      <c r="B38" s="115" t="s">
        <v>43</v>
      </c>
      <c r="C38" s="80"/>
      <c r="D38" s="102">
        <v>39.1</v>
      </c>
      <c r="E38" s="333">
        <f t="shared" si="1"/>
        <v>727.32799999999997</v>
      </c>
      <c r="F38" s="360"/>
      <c r="G38" s="381"/>
      <c r="H38" s="384"/>
      <c r="I38" s="370"/>
      <c r="J38" s="1"/>
      <c r="K38" s="1"/>
    </row>
    <row r="39" spans="1:11" x14ac:dyDescent="0.2">
      <c r="A39" s="100"/>
      <c r="B39" s="115" t="s">
        <v>44</v>
      </c>
      <c r="C39" s="80"/>
      <c r="D39" s="102">
        <v>36.799999999999997</v>
      </c>
      <c r="E39" s="333">
        <f t="shared" si="1"/>
        <v>725.02799999999991</v>
      </c>
      <c r="F39" s="360"/>
      <c r="G39" s="381"/>
      <c r="H39" s="384"/>
      <c r="I39" s="370"/>
      <c r="J39" s="1"/>
      <c r="K39" s="1"/>
    </row>
    <row r="40" spans="1:11" x14ac:dyDescent="0.2">
      <c r="A40" s="100"/>
      <c r="B40" s="115" t="s">
        <v>45</v>
      </c>
      <c r="C40" s="80"/>
      <c r="D40" s="102">
        <v>46.6</v>
      </c>
      <c r="E40" s="333">
        <f t="shared" si="1"/>
        <v>734.82799999999997</v>
      </c>
      <c r="F40" s="360"/>
      <c r="G40" s="381"/>
      <c r="H40" s="384"/>
      <c r="I40" s="370"/>
      <c r="J40" s="1"/>
      <c r="K40" s="1"/>
    </row>
    <row r="41" spans="1:11" x14ac:dyDescent="0.2">
      <c r="A41" s="100"/>
      <c r="B41" s="115" t="s">
        <v>46</v>
      </c>
      <c r="C41" s="80"/>
      <c r="D41" s="102">
        <v>50.4</v>
      </c>
      <c r="E41" s="333">
        <f t="shared" si="1"/>
        <v>738.62799999999993</v>
      </c>
      <c r="F41" s="360"/>
      <c r="G41" s="381"/>
      <c r="H41" s="384"/>
      <c r="I41" s="370"/>
      <c r="J41" s="1"/>
      <c r="K41" s="1"/>
    </row>
    <row r="42" spans="1:11" x14ac:dyDescent="0.2">
      <c r="A42" s="100"/>
      <c r="B42" s="115" t="s">
        <v>47</v>
      </c>
      <c r="C42" s="80"/>
      <c r="D42" s="102">
        <v>58.9</v>
      </c>
      <c r="E42" s="333">
        <f t="shared" si="1"/>
        <v>747.12799999999993</v>
      </c>
      <c r="F42" s="360"/>
      <c r="G42" s="381"/>
      <c r="H42" s="384"/>
      <c r="I42" s="370"/>
      <c r="J42" s="1"/>
      <c r="K42" s="1"/>
    </row>
    <row r="43" spans="1:11" x14ac:dyDescent="0.2">
      <c r="A43" s="100"/>
      <c r="B43" s="114"/>
      <c r="C43" s="77"/>
      <c r="D43" s="77"/>
      <c r="E43" s="96"/>
      <c r="F43"/>
      <c r="G43" s="199"/>
      <c r="H43" s="369"/>
      <c r="I43" s="370"/>
      <c r="J43" s="1"/>
      <c r="K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688.22799999999995</v>
      </c>
      <c r="D45" s="104">
        <v>32.6</v>
      </c>
      <c r="E45" s="333">
        <f t="shared" ref="E45:E65" si="2">$C$15+D45</f>
        <v>720.82799999999997</v>
      </c>
      <c r="F45" s="360"/>
      <c r="G45" s="381"/>
      <c r="H45" s="384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37.1</v>
      </c>
      <c r="E46" s="333">
        <f t="shared" si="2"/>
        <v>725.32799999999997</v>
      </c>
      <c r="F46" s="360"/>
      <c r="G46" s="381"/>
      <c r="H46" s="384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52.599999999999994</v>
      </c>
      <c r="E47" s="333">
        <f t="shared" si="2"/>
        <v>740.82799999999997</v>
      </c>
      <c r="F47" s="360"/>
      <c r="G47" s="381"/>
      <c r="H47" s="384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54</v>
      </c>
      <c r="E48" s="332">
        <f t="shared" si="2"/>
        <v>742.22799999999995</v>
      </c>
      <c r="F48" s="360"/>
      <c r="G48" s="381"/>
      <c r="H48" s="384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55.6</v>
      </c>
      <c r="E49" s="332">
        <f t="shared" si="2"/>
        <v>743.82799999999997</v>
      </c>
      <c r="F49" s="360"/>
      <c r="G49" s="381"/>
      <c r="H49" s="384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61.8</v>
      </c>
      <c r="E50" s="333">
        <f t="shared" si="2"/>
        <v>750.02799999999991</v>
      </c>
      <c r="F50" s="360"/>
      <c r="G50" s="381"/>
      <c r="H50" s="384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68.599999999999994</v>
      </c>
      <c r="E51" s="333">
        <f t="shared" si="2"/>
        <v>756.82799999999997</v>
      </c>
      <c r="F51" s="360"/>
      <c r="G51" s="381"/>
      <c r="H51" s="384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82.3</v>
      </c>
      <c r="E52" s="333">
        <f t="shared" si="2"/>
        <v>770.52799999999991</v>
      </c>
      <c r="F52" s="360"/>
      <c r="G52" s="381"/>
      <c r="H52" s="384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89.1</v>
      </c>
      <c r="E53" s="333">
        <f t="shared" si="2"/>
        <v>777.32799999999997</v>
      </c>
      <c r="F53" s="360"/>
      <c r="G53" s="381"/>
      <c r="H53" s="384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93.2</v>
      </c>
      <c r="E54" s="333">
        <f t="shared" si="2"/>
        <v>781.428</v>
      </c>
      <c r="F54" s="360"/>
      <c r="G54" s="381"/>
      <c r="H54" s="384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99.4</v>
      </c>
      <c r="E55" s="333">
        <f t="shared" si="2"/>
        <v>787.62799999999993</v>
      </c>
      <c r="F55" s="360"/>
      <c r="G55" s="381"/>
      <c r="H55" s="384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100.7</v>
      </c>
      <c r="E56" s="333">
        <f t="shared" si="2"/>
        <v>788.928</v>
      </c>
      <c r="F56" s="360"/>
      <c r="G56" s="381"/>
      <c r="H56" s="384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104.5</v>
      </c>
      <c r="E57" s="333">
        <f t="shared" si="2"/>
        <v>792.72799999999995</v>
      </c>
      <c r="F57" s="360"/>
      <c r="G57" s="381"/>
      <c r="H57" s="384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f>D47</f>
        <v>52.599999999999994</v>
      </c>
      <c r="E58" s="333">
        <f t="shared" si="2"/>
        <v>740.82799999999997</v>
      </c>
      <c r="F58" s="360"/>
      <c r="G58" s="381"/>
      <c r="H58" s="384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f>D48</f>
        <v>54</v>
      </c>
      <c r="E59" s="333">
        <f t="shared" si="2"/>
        <v>742.22799999999995</v>
      </c>
      <c r="F59" s="360"/>
      <c r="G59" s="381"/>
      <c r="H59" s="384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f>D50</f>
        <v>61.8</v>
      </c>
      <c r="E60" s="333">
        <f t="shared" si="2"/>
        <v>750.02799999999991</v>
      </c>
      <c r="F60" s="360"/>
      <c r="G60" s="381"/>
      <c r="H60" s="384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f>D51</f>
        <v>68.599999999999994</v>
      </c>
      <c r="E61" s="333">
        <f t="shared" si="2"/>
        <v>756.82799999999997</v>
      </c>
      <c r="F61" s="360"/>
      <c r="G61" s="381"/>
      <c r="H61" s="384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f>D52</f>
        <v>82.3</v>
      </c>
      <c r="E62" s="333">
        <f t="shared" si="2"/>
        <v>770.52799999999991</v>
      </c>
      <c r="F62" s="360"/>
      <c r="G62" s="381"/>
      <c r="H62" s="384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f>D53</f>
        <v>89.1</v>
      </c>
      <c r="E63" s="333">
        <f t="shared" si="2"/>
        <v>777.32799999999997</v>
      </c>
      <c r="F63" s="360"/>
      <c r="G63" s="381"/>
      <c r="H63" s="384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f>D54</f>
        <v>93.2</v>
      </c>
      <c r="E64" s="333">
        <f t="shared" si="2"/>
        <v>781.428</v>
      </c>
      <c r="F64" s="360"/>
      <c r="G64" s="381"/>
      <c r="H64" s="384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f>D57</f>
        <v>104.5</v>
      </c>
      <c r="E65" s="333">
        <f t="shared" si="2"/>
        <v>792.72799999999995</v>
      </c>
      <c r="F65" s="360"/>
      <c r="G65" s="381"/>
      <c r="H65" s="384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2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688.22799999999995</v>
      </c>
      <c r="D68" s="106">
        <v>59.2</v>
      </c>
      <c r="E68" s="333">
        <f t="shared" ref="E68:E74" si="3">$C$15+D68</f>
        <v>747.428</v>
      </c>
      <c r="F68" s="360"/>
      <c r="G68" s="383"/>
      <c r="H68" s="384"/>
    </row>
    <row r="69" spans="1:11" x14ac:dyDescent="0.2">
      <c r="A69" s="100"/>
      <c r="B69" s="115" t="s">
        <v>63</v>
      </c>
      <c r="C69" s="80"/>
      <c r="D69" s="106">
        <v>80.5</v>
      </c>
      <c r="E69" s="333">
        <f t="shared" si="3"/>
        <v>768.72799999999995</v>
      </c>
      <c r="F69" s="360"/>
      <c r="G69" s="383"/>
      <c r="H69" s="384"/>
    </row>
    <row r="70" spans="1:11" x14ac:dyDescent="0.2">
      <c r="A70" s="100"/>
      <c r="B70" s="115" t="s">
        <v>64</v>
      </c>
      <c r="C70" s="80"/>
      <c r="D70" s="106">
        <v>92.1</v>
      </c>
      <c r="E70" s="333">
        <f t="shared" si="3"/>
        <v>780.32799999999997</v>
      </c>
      <c r="F70" s="360"/>
      <c r="G70" s="383"/>
      <c r="H70" s="384"/>
    </row>
    <row r="71" spans="1:11" x14ac:dyDescent="0.2">
      <c r="A71" s="100"/>
      <c r="B71" s="115" t="s">
        <v>65</v>
      </c>
      <c r="C71" s="80"/>
      <c r="D71" s="106">
        <v>90.7</v>
      </c>
      <c r="E71" s="333">
        <f t="shared" si="3"/>
        <v>778.928</v>
      </c>
      <c r="F71" s="360"/>
      <c r="G71" s="383"/>
      <c r="H71" s="384"/>
    </row>
    <row r="72" spans="1:11" x14ac:dyDescent="0.2">
      <c r="A72" s="100"/>
      <c r="B72" s="115" t="s">
        <v>88</v>
      </c>
      <c r="C72" s="80" t="s">
        <v>89</v>
      </c>
      <c r="D72" s="106">
        <v>94.7</v>
      </c>
      <c r="E72" s="333">
        <f t="shared" si="3"/>
        <v>782.928</v>
      </c>
      <c r="F72" s="360"/>
      <c r="G72" s="383"/>
      <c r="H72" s="384"/>
    </row>
    <row r="73" spans="1:11" x14ac:dyDescent="0.2">
      <c r="A73" s="100"/>
      <c r="B73" s="115" t="s">
        <v>67</v>
      </c>
      <c r="C73" s="80"/>
      <c r="D73" s="106">
        <v>94.7</v>
      </c>
      <c r="E73" s="333">
        <f t="shared" si="3"/>
        <v>782.928</v>
      </c>
      <c r="F73" s="360"/>
      <c r="G73" s="383"/>
      <c r="H73" s="384"/>
    </row>
    <row r="74" spans="1:11" x14ac:dyDescent="0.2">
      <c r="A74" s="100"/>
      <c r="B74" s="115" t="s">
        <v>68</v>
      </c>
      <c r="C74" s="80"/>
      <c r="D74" s="106">
        <v>105.2</v>
      </c>
      <c r="E74" s="333">
        <f t="shared" si="3"/>
        <v>793.428</v>
      </c>
      <c r="F74" s="360"/>
      <c r="G74" s="383"/>
      <c r="H74" s="384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6" t="s">
        <v>90</v>
      </c>
      <c r="B77" s="407"/>
      <c r="C77" s="407"/>
      <c r="D77" s="407"/>
      <c r="E77" s="408"/>
      <c r="F77" s="111"/>
      <c r="H77" s="19"/>
    </row>
    <row r="78" spans="1:11" x14ac:dyDescent="0.2">
      <c r="A78" s="397"/>
      <c r="B78" s="398"/>
      <c r="C78" s="398"/>
      <c r="D78" s="398"/>
      <c r="E78" s="399"/>
      <c r="F78" s="108"/>
    </row>
    <row r="79" spans="1:11" x14ac:dyDescent="0.2">
      <c r="A79" s="397" t="s">
        <v>99</v>
      </c>
      <c r="B79" s="411"/>
      <c r="C79" s="411"/>
      <c r="D79" s="411"/>
      <c r="E79" s="412"/>
    </row>
    <row r="80" spans="1:11" x14ac:dyDescent="0.2">
      <c r="A80" s="397" t="s">
        <v>102</v>
      </c>
      <c r="B80" s="398"/>
      <c r="C80" s="398"/>
      <c r="D80" s="398"/>
      <c r="E80" s="399"/>
    </row>
    <row r="81" spans="1:6" x14ac:dyDescent="0.2">
      <c r="A81" s="400" t="s">
        <v>194</v>
      </c>
      <c r="B81" s="401"/>
      <c r="C81" s="401"/>
      <c r="D81" s="401"/>
      <c r="E81" s="402"/>
      <c r="F81" s="363"/>
    </row>
    <row r="82" spans="1:6" x14ac:dyDescent="0.2">
      <c r="A82" s="403" t="s">
        <v>100</v>
      </c>
      <c r="B82" s="404"/>
      <c r="C82" s="404"/>
      <c r="D82" s="404"/>
      <c r="E82" s="405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64" zoomScaleNormal="100" zoomScaleSheetLayoutView="100" workbookViewId="0">
      <selection activeCell="F93" sqref="F93"/>
    </sheetView>
  </sheetViews>
  <sheetFormatPr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3" t="s">
        <v>93</v>
      </c>
      <c r="C7" s="413"/>
      <c r="D7" s="413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5" t="s">
        <v>92</v>
      </c>
      <c r="B9" s="416"/>
      <c r="C9" s="416"/>
      <c r="D9" s="416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188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6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9">
        <f>1296.65-29.78-23.58+14-5.62-25.38-13-61+3.5+0.3+0.9-53.3-4.7-104-102+74+80.5+40</f>
        <v>1087.4900000000002</v>
      </c>
      <c r="C16" s="101">
        <f>Petrol!C17</f>
        <v>2.6</v>
      </c>
      <c r="D16" s="83">
        <f>B16+C16</f>
        <v>1090.0900000000001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6.8</v>
      </c>
      <c r="D17" s="80">
        <f>B16+C17</f>
        <v>1094.2900000000002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10.5</v>
      </c>
      <c r="D18" s="80">
        <f>B16+C18</f>
        <v>1097.9900000000002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15.5</v>
      </c>
      <c r="D19" s="80">
        <f>$B16+C19</f>
        <v>1102.9900000000002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22.4</v>
      </c>
      <c r="D20" s="80">
        <f>$B16+C20</f>
        <v>1109.8900000000003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32.4</v>
      </c>
      <c r="D21" s="80">
        <f>$B16+C21</f>
        <v>1119.8900000000003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41.3</v>
      </c>
      <c r="D22" s="80">
        <f>$B16+C22</f>
        <v>1128.7900000000002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58.2</v>
      </c>
      <c r="D23" s="80">
        <f>$B16+C23</f>
        <v>1145.6900000000003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76.099999999999994</v>
      </c>
      <c r="D24" s="80">
        <f>$B16+C24</f>
        <v>1163.5900000000001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87.2</v>
      </c>
      <c r="D25" s="80">
        <f>$B16+C25</f>
        <v>1174.6900000000003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92.3</v>
      </c>
      <c r="D26" s="80">
        <f>$B16+C26</f>
        <v>1179.7900000000002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93.6</v>
      </c>
      <c r="D27" s="80">
        <f>$B16+C27</f>
        <v>1181.0900000000001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89.4</v>
      </c>
      <c r="D28" s="80">
        <f>$B16+C28</f>
        <v>1176.8900000000003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105.3</v>
      </c>
      <c r="D29" s="80">
        <f>$B16+C29</f>
        <v>1192.7900000000002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112.5</v>
      </c>
      <c r="D30" s="80">
        <f>$B16+C30</f>
        <v>1199.9900000000002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41.3</v>
      </c>
      <c r="D31" s="80">
        <f>$B16+C31</f>
        <v>1128.7900000000002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112.5</v>
      </c>
      <c r="D32" s="80">
        <f>$B16+C32</f>
        <v>1199.9900000000002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1087.4900000000002</v>
      </c>
      <c r="C35" s="24">
        <f>Petrol!C36</f>
        <v>16.100000000000001</v>
      </c>
      <c r="D35" s="80">
        <f>$B16+C35</f>
        <v>1103.5900000000001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25.4</v>
      </c>
      <c r="D36" s="80">
        <f>B35+C36</f>
        <v>1112.8900000000003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20</v>
      </c>
      <c r="D37" s="80">
        <f>B35+C37</f>
        <v>1107.4900000000002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28.5</v>
      </c>
      <c r="D38" s="80">
        <f>B35+C38</f>
        <v>1115.9900000000002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39.1</v>
      </c>
      <c r="D39" s="80">
        <f>B35+C39</f>
        <v>1126.5900000000001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36.799999999999997</v>
      </c>
      <c r="D40" s="80">
        <f>B35+C40</f>
        <v>1124.2900000000002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46.6</v>
      </c>
      <c r="D41" s="80">
        <f>$B35+C41</f>
        <v>1134.0900000000001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50.4</v>
      </c>
      <c r="D42" s="80">
        <f>$B35+C42</f>
        <v>1137.8900000000003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58.9</v>
      </c>
      <c r="D43" s="80">
        <f>$B35+C43</f>
        <v>1146.3900000000003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1087.4900000000002</v>
      </c>
      <c r="C46" s="24">
        <f>Petrol!C47</f>
        <v>10.199999999999999</v>
      </c>
      <c r="D46" s="80">
        <f>$B46+C46</f>
        <v>1097.6900000000003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f>Petrol!C48</f>
        <v>25.6</v>
      </c>
      <c r="D47" s="80">
        <f>$B46+C47</f>
        <v>1113.0900000000001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f>Petrol!C49</f>
        <v>32.4</v>
      </c>
      <c r="D48" s="80">
        <f>$B46+C48</f>
        <v>1119.8900000000003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f>Petrol!C50</f>
        <v>37.700000000000003</v>
      </c>
      <c r="D49" s="80">
        <f>$B46+C49</f>
        <v>1125.1900000000003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83">
        <f>Petrol!C51</f>
        <v>35.299999999999997</v>
      </c>
      <c r="D50" s="83">
        <f>$B46+C50</f>
        <v>1122.7900000000002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f>Petrol!C52</f>
        <v>47.1</v>
      </c>
      <c r="D51" s="80">
        <f>$B46+C51</f>
        <v>1134.5900000000001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f>Petrol!C53</f>
        <v>62.9</v>
      </c>
      <c r="D52" s="80">
        <f>$B46+C52</f>
        <v>1150.3900000000003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f>Petrol!C54</f>
        <v>69</v>
      </c>
      <c r="D53" s="80">
        <f>$B46+C53</f>
        <v>1156.4900000000002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f>Petrol!C55</f>
        <v>82.1</v>
      </c>
      <c r="D54" s="80">
        <f>$B46+C54</f>
        <v>1169.5900000000001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f>Petrol!C56</f>
        <v>97.8</v>
      </c>
      <c r="D55" s="80">
        <f>$B46+C55</f>
        <v>1185.2900000000002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f>Petrol!C57</f>
        <v>85.7</v>
      </c>
      <c r="D56" s="80">
        <f>$B46+C56</f>
        <v>1173.1900000000003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f>Petrol!C58</f>
        <v>84.6</v>
      </c>
      <c r="D57" s="80">
        <f>$B46+C57</f>
        <v>1172.0900000000001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f>Petrol!C59</f>
        <v>98.6</v>
      </c>
      <c r="D58" s="80">
        <f>$B46+C58</f>
        <v>1186.0900000000001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f>Petrol!C60</f>
        <v>32.4</v>
      </c>
      <c r="D59" s="80">
        <f>$B46+C59</f>
        <v>1119.8900000000003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f>Petrol!C61</f>
        <v>37.700000000000003</v>
      </c>
      <c r="D60" s="80">
        <f>$B46+C60</f>
        <v>1125.1900000000003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f>Petrol!C62</f>
        <v>47.1</v>
      </c>
      <c r="D61" s="80">
        <f>$B46+C61</f>
        <v>1134.5900000000001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f>Petrol!C63</f>
        <v>62.9</v>
      </c>
      <c r="D62" s="80">
        <f>$B46+C62</f>
        <v>1150.3900000000003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f>Petrol!C64</f>
        <v>69</v>
      </c>
      <c r="D63" s="80">
        <f>$B46+C63</f>
        <v>1156.4900000000002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f>Petrol!C65</f>
        <v>82.1</v>
      </c>
      <c r="D64" s="80">
        <f>$B46+C64</f>
        <v>1169.5900000000001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f>Petrol!C66</f>
        <v>97.8</v>
      </c>
      <c r="D65" s="80">
        <f>$B46+C65</f>
        <v>1185.2900000000002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f>Petrol!C67</f>
        <v>98.6</v>
      </c>
      <c r="D66" s="80">
        <f>$B46+C66</f>
        <v>1186.0900000000001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1087.4900000000002</v>
      </c>
      <c r="C69" s="24">
        <f>Petrol!C70</f>
        <v>59.2</v>
      </c>
      <c r="D69" s="80">
        <f>$B46+C69</f>
        <v>1146.6900000000003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80.5</v>
      </c>
      <c r="D70" s="80">
        <f>$B46+C70</f>
        <v>1167.9900000000002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92.1</v>
      </c>
      <c r="D71" s="80">
        <f>$B46+C71</f>
        <v>1179.5900000000001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90.7</v>
      </c>
      <c r="D72" s="80">
        <f>$B46+C72</f>
        <v>1178.1900000000003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94.7</v>
      </c>
      <c r="D73" s="80">
        <f>$B46+C73</f>
        <v>1182.1900000000003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94.7</v>
      </c>
      <c r="D74" s="80">
        <f>$B46+C74</f>
        <v>1182.1900000000003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105.2</v>
      </c>
      <c r="D75" s="80">
        <f>$B46+C75</f>
        <v>1192.6900000000003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3" t="s">
        <v>94</v>
      </c>
      <c r="C83" s="414"/>
      <c r="D83" s="414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17" t="str">
        <f>A9</f>
        <v xml:space="preserve">WHOLESALE PRICES IN THE REPUBLIC OF SOUTH AFRICA </v>
      </c>
      <c r="B85" s="418"/>
      <c r="C85" s="418"/>
      <c r="D85" s="418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01 April 2015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</f>
        <v>1093.8900000000001</v>
      </c>
      <c r="C92" s="101">
        <f t="shared" ref="C92:C108" si="0">C16</f>
        <v>2.6</v>
      </c>
      <c r="D92" s="83">
        <f>B92+C92</f>
        <v>1096.49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6.8</v>
      </c>
      <c r="D93" s="80">
        <f>B92+C93</f>
        <v>1100.69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10.5</v>
      </c>
      <c r="D94" s="80">
        <f>B92+C94</f>
        <v>1104.3900000000001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15.5</v>
      </c>
      <c r="D95" s="80">
        <f>$B92+C95</f>
        <v>1109.3900000000001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22.4</v>
      </c>
      <c r="D96" s="80">
        <f>$B92+C96</f>
        <v>1116.2900000000002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32.4</v>
      </c>
      <c r="D97" s="80">
        <f>$B92+C97</f>
        <v>1126.2900000000002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41.3</v>
      </c>
      <c r="D98" s="80">
        <f>$B92+C98</f>
        <v>1135.19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58.2</v>
      </c>
      <c r="D99" s="80">
        <f>$B92+C99</f>
        <v>1152.0900000000001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76.099999999999994</v>
      </c>
      <c r="D100" s="80">
        <f>$B92+C100</f>
        <v>1169.99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87.2</v>
      </c>
      <c r="D101" s="80">
        <f>$B92+C101</f>
        <v>1181.0900000000001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92.3</v>
      </c>
      <c r="D102" s="80">
        <f>$B92+C102</f>
        <v>1186.19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93.6</v>
      </c>
      <c r="D103" s="80">
        <f>$B92+C103</f>
        <v>1187.49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89.4</v>
      </c>
      <c r="D104" s="80">
        <f>$B92+C104</f>
        <v>1183.2900000000002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105.3</v>
      </c>
      <c r="D105" s="80">
        <f>$B92+C105</f>
        <v>1199.19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112.5</v>
      </c>
      <c r="D106" s="80">
        <f>$B92+C106</f>
        <v>1206.3900000000001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41.3</v>
      </c>
      <c r="D107" s="80">
        <f>$B92+C107</f>
        <v>1135.19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112.5</v>
      </c>
      <c r="D108" s="80">
        <f>$B92+C108</f>
        <v>1206.3900000000001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1093.8900000000001</v>
      </c>
      <c r="C111" s="24">
        <f t="shared" ref="C111:C119" si="1">C35</f>
        <v>16.100000000000001</v>
      </c>
      <c r="D111" s="80">
        <f>$B92+C111</f>
        <v>1109.99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25.4</v>
      </c>
      <c r="D112" s="80">
        <f>B111+C112</f>
        <v>1119.2900000000002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20</v>
      </c>
      <c r="D113" s="80">
        <f>B111+C113</f>
        <v>1113.8900000000001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28.5</v>
      </c>
      <c r="D114" s="80">
        <f>B111+C114</f>
        <v>1122.3900000000001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39.1</v>
      </c>
      <c r="D115" s="80">
        <f>B111+C115</f>
        <v>1132.99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36.799999999999997</v>
      </c>
      <c r="D116" s="80">
        <f>B111+C116</f>
        <v>1130.69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46.6</v>
      </c>
      <c r="D117" s="80">
        <f>$B111+C117</f>
        <v>1140.49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50.4</v>
      </c>
      <c r="D118" s="80">
        <f>$B111+C118</f>
        <v>1144.2900000000002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58.9</v>
      </c>
      <c r="D119" s="80">
        <f>$B111+C119</f>
        <v>1152.7900000000002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1093.8900000000001</v>
      </c>
      <c r="C122" s="24">
        <f t="shared" ref="C122:C142" si="2">C46</f>
        <v>10.199999999999999</v>
      </c>
      <c r="D122" s="80">
        <f>$B122+C122</f>
        <v>1104.0900000000001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25.6</v>
      </c>
      <c r="D123" s="80">
        <f>$B122+C123</f>
        <v>1119.49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32.4</v>
      </c>
      <c r="D124" s="80">
        <f>$B122+C124</f>
        <v>1126.2900000000002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37.700000000000003</v>
      </c>
      <c r="D125" s="80">
        <f>$B122+C125</f>
        <v>1131.5900000000001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35.299999999999997</v>
      </c>
      <c r="D126" s="83">
        <f>$B122+C126</f>
        <v>1129.19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47.1</v>
      </c>
      <c r="D127" s="80">
        <f>$B122+C127</f>
        <v>1140.99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62.9</v>
      </c>
      <c r="D128" s="80">
        <f>$B122+C128</f>
        <v>1156.7900000000002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69</v>
      </c>
      <c r="D129" s="80">
        <f>$B122+C129</f>
        <v>1162.8900000000001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82.1</v>
      </c>
      <c r="D130" s="80">
        <f>$B122+C130</f>
        <v>1175.99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97.8</v>
      </c>
      <c r="D131" s="80">
        <f>$B122+C131</f>
        <v>1191.69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85.7</v>
      </c>
      <c r="D132" s="80">
        <f>$B122+C132</f>
        <v>1179.5900000000001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84.6</v>
      </c>
      <c r="D133" s="80">
        <f>$B122+C133</f>
        <v>1178.49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98.6</v>
      </c>
      <c r="D134" s="80">
        <f>$B122+C134</f>
        <v>1192.49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32.4</v>
      </c>
      <c r="D135" s="80">
        <f>$B122+C135</f>
        <v>1126.2900000000002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37.700000000000003</v>
      </c>
      <c r="D136" s="80">
        <f>$B122+C136</f>
        <v>1131.5900000000001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47.1</v>
      </c>
      <c r="D137" s="80">
        <f>$B122+C137</f>
        <v>1140.99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62.9</v>
      </c>
      <c r="D138" s="80">
        <f>$B122+C138</f>
        <v>1156.7900000000002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69</v>
      </c>
      <c r="D139" s="80">
        <f>$B122+C139</f>
        <v>1162.8900000000001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82.1</v>
      </c>
      <c r="D140" s="80">
        <f>$B122+C140</f>
        <v>1175.99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97.8</v>
      </c>
      <c r="D141" s="80">
        <f>$B122+C141</f>
        <v>1191.69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98.6</v>
      </c>
      <c r="D142" s="80">
        <f>$B122+C142</f>
        <v>1192.49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1093.8900000000001</v>
      </c>
      <c r="C145" s="24">
        <f t="shared" ref="C145:C151" si="3">C69</f>
        <v>59.2</v>
      </c>
      <c r="D145" s="80">
        <f>$B122+C145</f>
        <v>1153.0900000000001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80.5</v>
      </c>
      <c r="D146" s="80">
        <f>$B122+C146</f>
        <v>1174.3900000000001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92.1</v>
      </c>
      <c r="D147" s="80">
        <f>$B122+C147</f>
        <v>1185.99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90.7</v>
      </c>
      <c r="D148" s="80">
        <f>$B122+C148</f>
        <v>1184.5900000000001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94.7</v>
      </c>
      <c r="D149" s="80">
        <f>$B122+C149</f>
        <v>1188.5900000000001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94.7</v>
      </c>
      <c r="D150" s="80">
        <f>$B122+C150</f>
        <v>1188.5900000000001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105.2</v>
      </c>
      <c r="D151" s="80">
        <f>$B122+C151</f>
        <v>1199.0900000000001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22" zoomScale="90" zoomScaleNormal="90" workbookViewId="0">
      <selection activeCell="L178" sqref="L178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6" t="s">
        <v>95</v>
      </c>
      <c r="E8" s="414"/>
      <c r="F8" s="414"/>
      <c r="G8" s="414"/>
      <c r="H8" s="414"/>
      <c r="I8" s="414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1241</v>
      </c>
      <c r="L9" s="186"/>
      <c r="M9" s="219"/>
      <c r="N9" s="208"/>
      <c r="R9" s="388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09" t="s">
        <v>189</v>
      </c>
      <c r="I10" s="401"/>
      <c r="J10" s="401"/>
      <c r="K10" s="220">
        <f>FLOOR(F20+0.5,1)</f>
        <v>1241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1240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</f>
        <v>1074.2999999999997</v>
      </c>
      <c r="C17" s="101">
        <v>2.6</v>
      </c>
      <c r="D17" s="28">
        <f>SUM(B17,C17)</f>
        <v>1076.8999999999996</v>
      </c>
      <c r="E17" s="372">
        <f>143.3+7.8</f>
        <v>151.10000000000002</v>
      </c>
      <c r="F17" s="33">
        <f>SUM(D17,E17)</f>
        <v>1227.9999999999995</v>
      </c>
      <c r="G17" s="33">
        <f t="shared" ref="G17:G33" si="0">ROUND(((F17*10)+0.4)/10,0)</f>
        <v>1228</v>
      </c>
      <c r="H17" s="33">
        <f>IF(FLOOR(G17,1)&lt;1000,FLOOR(G17,1),FLOOR((G17),1))</f>
        <v>1228</v>
      </c>
      <c r="I17" s="373">
        <f>H17-F17</f>
        <v>0</v>
      </c>
      <c r="J17" s="33">
        <f t="shared" ref="J17:J33" si="1">I17+D17</f>
        <v>1076.8999999999996</v>
      </c>
      <c r="K17" s="129">
        <f t="shared" ref="K17:K32" si="2">H17</f>
        <v>1228</v>
      </c>
      <c r="L17" s="254"/>
      <c r="M17" s="376"/>
      <c r="N17" s="380"/>
      <c r="O17" s="254"/>
    </row>
    <row r="18" spans="1:45" x14ac:dyDescent="0.2">
      <c r="A18" s="3" t="s">
        <v>26</v>
      </c>
      <c r="B18" s="199"/>
      <c r="C18" s="102">
        <v>6.8</v>
      </c>
      <c r="D18" s="29">
        <f t="shared" ref="D18:D33" si="3">$B$17+C18</f>
        <v>1081.0999999999997</v>
      </c>
      <c r="E18" s="35">
        <f>$E$17</f>
        <v>151.10000000000002</v>
      </c>
      <c r="F18" s="34">
        <f t="shared" ref="F18:F33" si="4">D18+E18</f>
        <v>1232.1999999999998</v>
      </c>
      <c r="G18" s="34">
        <f t="shared" si="0"/>
        <v>1232</v>
      </c>
      <c r="H18" s="34">
        <f t="shared" ref="H18:H33" si="5">IF(FLOOR(G18,1)&lt;1000,FLOOR(G18,1),FLOOR((G18),1))</f>
        <v>1232</v>
      </c>
      <c r="I18" s="48">
        <f t="shared" ref="I18:I33" si="6">H18-F18</f>
        <v>-0.1999999999998181</v>
      </c>
      <c r="J18" s="34">
        <f t="shared" si="1"/>
        <v>1080.8999999999999</v>
      </c>
      <c r="K18" s="130">
        <f t="shared" si="2"/>
        <v>1232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10.5</v>
      </c>
      <c r="D19" s="29">
        <f t="shared" si="3"/>
        <v>1084.7999999999997</v>
      </c>
      <c r="E19" s="35">
        <f t="shared" ref="E19:E33" si="7">$E$17</f>
        <v>151.10000000000002</v>
      </c>
      <c r="F19" s="34">
        <f t="shared" si="4"/>
        <v>1235.8999999999996</v>
      </c>
      <c r="G19" s="34">
        <f t="shared" si="0"/>
        <v>1236</v>
      </c>
      <c r="H19" s="34">
        <f t="shared" si="5"/>
        <v>1236</v>
      </c>
      <c r="I19" s="48">
        <f t="shared" si="6"/>
        <v>0.1000000000003638</v>
      </c>
      <c r="J19" s="34">
        <f t="shared" si="1"/>
        <v>1084.9000000000001</v>
      </c>
      <c r="K19" s="130">
        <f t="shared" si="2"/>
        <v>1236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15.5</v>
      </c>
      <c r="D20" s="29">
        <f t="shared" si="3"/>
        <v>1089.7999999999997</v>
      </c>
      <c r="E20" s="35">
        <f t="shared" si="7"/>
        <v>151.10000000000002</v>
      </c>
      <c r="F20" s="34">
        <f t="shared" si="4"/>
        <v>1240.8999999999996</v>
      </c>
      <c r="G20" s="34">
        <f t="shared" si="0"/>
        <v>1241</v>
      </c>
      <c r="H20" s="34">
        <f t="shared" si="5"/>
        <v>1241</v>
      </c>
      <c r="I20" s="48">
        <f t="shared" si="6"/>
        <v>0.1000000000003638</v>
      </c>
      <c r="J20" s="34">
        <f t="shared" si="1"/>
        <v>1089.9000000000001</v>
      </c>
      <c r="K20" s="130">
        <f t="shared" si="2"/>
        <v>1241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22.4</v>
      </c>
      <c r="D21" s="29">
        <f t="shared" si="3"/>
        <v>1096.6999999999998</v>
      </c>
      <c r="E21" s="35">
        <f t="shared" si="7"/>
        <v>151.10000000000002</v>
      </c>
      <c r="F21" s="34">
        <f t="shared" si="4"/>
        <v>1247.7999999999997</v>
      </c>
      <c r="G21" s="34">
        <f t="shared" si="0"/>
        <v>1248</v>
      </c>
      <c r="H21" s="34">
        <f t="shared" si="5"/>
        <v>1248</v>
      </c>
      <c r="I21" s="48">
        <f t="shared" si="6"/>
        <v>0.20000000000027285</v>
      </c>
      <c r="J21" s="34">
        <f t="shared" si="1"/>
        <v>1096.9000000000001</v>
      </c>
      <c r="K21" s="130">
        <f t="shared" si="2"/>
        <v>1248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32.4</v>
      </c>
      <c r="D22" s="29">
        <f t="shared" si="3"/>
        <v>1106.6999999999998</v>
      </c>
      <c r="E22" s="35">
        <f t="shared" si="7"/>
        <v>151.10000000000002</v>
      </c>
      <c r="F22" s="34">
        <f t="shared" si="4"/>
        <v>1257.7999999999997</v>
      </c>
      <c r="G22" s="34">
        <f t="shared" si="0"/>
        <v>1258</v>
      </c>
      <c r="H22" s="34">
        <f t="shared" si="5"/>
        <v>1258</v>
      </c>
      <c r="I22" s="48">
        <f t="shared" si="6"/>
        <v>0.20000000000027285</v>
      </c>
      <c r="J22" s="34">
        <f t="shared" si="1"/>
        <v>1106.9000000000001</v>
      </c>
      <c r="K22" s="130">
        <f t="shared" si="2"/>
        <v>1258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41.3</v>
      </c>
      <c r="D23" s="29">
        <f t="shared" si="3"/>
        <v>1115.5999999999997</v>
      </c>
      <c r="E23" s="35">
        <f t="shared" si="7"/>
        <v>151.10000000000002</v>
      </c>
      <c r="F23" s="34">
        <f t="shared" si="4"/>
        <v>1266.6999999999998</v>
      </c>
      <c r="G23" s="34">
        <f t="shared" si="0"/>
        <v>1267</v>
      </c>
      <c r="H23" s="34">
        <f t="shared" si="5"/>
        <v>1267</v>
      </c>
      <c r="I23" s="48">
        <f t="shared" si="6"/>
        <v>0.3000000000001819</v>
      </c>
      <c r="J23" s="34">
        <f t="shared" si="1"/>
        <v>1115.8999999999999</v>
      </c>
      <c r="K23" s="130">
        <f t="shared" si="2"/>
        <v>1267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58.2</v>
      </c>
      <c r="D24" s="65">
        <f t="shared" si="3"/>
        <v>1132.4999999999998</v>
      </c>
      <c r="E24" s="35">
        <f t="shared" si="7"/>
        <v>151.10000000000002</v>
      </c>
      <c r="F24" s="66">
        <f t="shared" si="4"/>
        <v>1283.5999999999999</v>
      </c>
      <c r="G24" s="66">
        <f t="shared" si="0"/>
        <v>1284</v>
      </c>
      <c r="H24" s="66">
        <f t="shared" si="5"/>
        <v>1284</v>
      </c>
      <c r="I24" s="67">
        <f t="shared" si="6"/>
        <v>0.40000000000009095</v>
      </c>
      <c r="J24" s="66">
        <f t="shared" si="1"/>
        <v>1132.8999999999999</v>
      </c>
      <c r="K24" s="123">
        <f t="shared" si="2"/>
        <v>1284</v>
      </c>
      <c r="L24" s="254"/>
      <c r="M24" s="376"/>
      <c r="N24" s="367"/>
      <c r="O24" s="254"/>
    </row>
    <row r="25" spans="1:45" x14ac:dyDescent="0.2">
      <c r="A25" s="64" t="s">
        <v>33</v>
      </c>
      <c r="B25" s="227"/>
      <c r="C25" s="358">
        <v>76.099999999999994</v>
      </c>
      <c r="D25" s="65">
        <f>$B$17+C25</f>
        <v>1150.3999999999996</v>
      </c>
      <c r="E25" s="35">
        <f t="shared" si="7"/>
        <v>151.10000000000002</v>
      </c>
      <c r="F25" s="66">
        <f t="shared" si="4"/>
        <v>1301.4999999999995</v>
      </c>
      <c r="G25" s="66">
        <f t="shared" si="0"/>
        <v>1302</v>
      </c>
      <c r="H25" s="66">
        <f t="shared" si="5"/>
        <v>1302</v>
      </c>
      <c r="I25" s="67">
        <f>H25-F25</f>
        <v>0.50000000000045475</v>
      </c>
      <c r="J25" s="66">
        <f t="shared" si="1"/>
        <v>1150.9000000000001</v>
      </c>
      <c r="K25" s="123">
        <f>H25</f>
        <v>1302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87.2</v>
      </c>
      <c r="D26" s="65">
        <f t="shared" si="3"/>
        <v>1161.4999999999998</v>
      </c>
      <c r="E26" s="35">
        <f t="shared" si="7"/>
        <v>151.10000000000002</v>
      </c>
      <c r="F26" s="66">
        <f t="shared" si="4"/>
        <v>1312.6</v>
      </c>
      <c r="G26" s="66">
        <f t="shared" si="0"/>
        <v>1313</v>
      </c>
      <c r="H26" s="66">
        <f t="shared" si="5"/>
        <v>1313</v>
      </c>
      <c r="I26" s="67">
        <f t="shared" si="6"/>
        <v>0.40000000000009095</v>
      </c>
      <c r="J26" s="66">
        <f t="shared" si="1"/>
        <v>1161.8999999999999</v>
      </c>
      <c r="K26" s="123">
        <f t="shared" si="2"/>
        <v>1313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92.3</v>
      </c>
      <c r="D27" s="65">
        <f t="shared" si="3"/>
        <v>1166.5999999999997</v>
      </c>
      <c r="E27" s="35">
        <f t="shared" si="7"/>
        <v>151.10000000000002</v>
      </c>
      <c r="F27" s="66">
        <f t="shared" si="4"/>
        <v>1317.6999999999998</v>
      </c>
      <c r="G27" s="66">
        <f t="shared" si="0"/>
        <v>1318</v>
      </c>
      <c r="H27" s="66">
        <f t="shared" si="5"/>
        <v>1318</v>
      </c>
      <c r="I27" s="67">
        <f t="shared" si="6"/>
        <v>0.3000000000001819</v>
      </c>
      <c r="J27" s="66">
        <f t="shared" si="1"/>
        <v>1166.8999999999999</v>
      </c>
      <c r="K27" s="123">
        <f t="shared" si="2"/>
        <v>1318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93.6</v>
      </c>
      <c r="D28" s="65">
        <f>$B$17+C28</f>
        <v>1167.8999999999996</v>
      </c>
      <c r="E28" s="35">
        <f t="shared" si="7"/>
        <v>151.10000000000002</v>
      </c>
      <c r="F28" s="66">
        <f t="shared" si="4"/>
        <v>1318.9999999999995</v>
      </c>
      <c r="G28" s="66">
        <f t="shared" si="0"/>
        <v>1319</v>
      </c>
      <c r="H28" s="66">
        <f t="shared" si="5"/>
        <v>1319</v>
      </c>
      <c r="I28" s="67">
        <f>H28-F28</f>
        <v>0</v>
      </c>
      <c r="J28" s="66">
        <f t="shared" si="1"/>
        <v>1167.8999999999996</v>
      </c>
      <c r="K28" s="123">
        <f>H28</f>
        <v>1319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89.4</v>
      </c>
      <c r="D29" s="65">
        <f t="shared" si="3"/>
        <v>1163.6999999999998</v>
      </c>
      <c r="E29" s="35">
        <f t="shared" si="7"/>
        <v>151.10000000000002</v>
      </c>
      <c r="F29" s="66">
        <f t="shared" si="4"/>
        <v>1314.7999999999997</v>
      </c>
      <c r="G29" s="66">
        <f t="shared" si="0"/>
        <v>1315</v>
      </c>
      <c r="H29" s="66">
        <f t="shared" si="5"/>
        <v>1315</v>
      </c>
      <c r="I29" s="67">
        <f t="shared" si="6"/>
        <v>0.20000000000027285</v>
      </c>
      <c r="J29" s="66">
        <f t="shared" si="1"/>
        <v>1163.9000000000001</v>
      </c>
      <c r="K29" s="123">
        <f t="shared" si="2"/>
        <v>1315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105.3</v>
      </c>
      <c r="D30" s="65">
        <f t="shared" si="3"/>
        <v>1179.5999999999997</v>
      </c>
      <c r="E30" s="35">
        <f t="shared" si="7"/>
        <v>151.10000000000002</v>
      </c>
      <c r="F30" s="66">
        <f t="shared" si="4"/>
        <v>1330.6999999999998</v>
      </c>
      <c r="G30" s="66">
        <f t="shared" si="0"/>
        <v>1331</v>
      </c>
      <c r="H30" s="66">
        <f t="shared" si="5"/>
        <v>1331</v>
      </c>
      <c r="I30" s="67">
        <f t="shared" si="6"/>
        <v>0.3000000000001819</v>
      </c>
      <c r="J30" s="66">
        <f t="shared" si="1"/>
        <v>1179.8999999999999</v>
      </c>
      <c r="K30" s="123">
        <f t="shared" si="2"/>
        <v>1331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112.5</v>
      </c>
      <c r="D31" s="65">
        <f t="shared" si="3"/>
        <v>1186.7999999999997</v>
      </c>
      <c r="E31" s="35">
        <f t="shared" si="7"/>
        <v>151.10000000000002</v>
      </c>
      <c r="F31" s="66">
        <f t="shared" si="4"/>
        <v>1337.8999999999996</v>
      </c>
      <c r="G31" s="66">
        <f t="shared" si="0"/>
        <v>1338</v>
      </c>
      <c r="H31" s="66">
        <f t="shared" si="5"/>
        <v>1338</v>
      </c>
      <c r="I31" s="67">
        <f t="shared" si="6"/>
        <v>0.1000000000003638</v>
      </c>
      <c r="J31" s="66">
        <f t="shared" si="1"/>
        <v>1186.9000000000001</v>
      </c>
      <c r="K31" s="123">
        <f t="shared" si="2"/>
        <v>1338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41.3</v>
      </c>
      <c r="D32" s="65">
        <f t="shared" si="3"/>
        <v>1115.5999999999997</v>
      </c>
      <c r="E32" s="35">
        <f t="shared" si="7"/>
        <v>151.10000000000002</v>
      </c>
      <c r="F32" s="66">
        <f t="shared" si="4"/>
        <v>1266.6999999999998</v>
      </c>
      <c r="G32" s="66">
        <f t="shared" si="0"/>
        <v>1267</v>
      </c>
      <c r="H32" s="66">
        <f t="shared" si="5"/>
        <v>1267</v>
      </c>
      <c r="I32" s="67">
        <f t="shared" si="6"/>
        <v>0.3000000000001819</v>
      </c>
      <c r="J32" s="66">
        <f t="shared" si="1"/>
        <v>1115.8999999999999</v>
      </c>
      <c r="K32" s="123">
        <f t="shared" si="2"/>
        <v>1267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112.5</v>
      </c>
      <c r="D33" s="65">
        <f t="shared" si="3"/>
        <v>1186.7999999999997</v>
      </c>
      <c r="E33" s="35">
        <f t="shared" si="7"/>
        <v>151.10000000000002</v>
      </c>
      <c r="F33" s="66">
        <f t="shared" si="4"/>
        <v>1337.8999999999996</v>
      </c>
      <c r="G33" s="66">
        <f t="shared" si="0"/>
        <v>1338</v>
      </c>
      <c r="H33" s="66">
        <f t="shared" si="5"/>
        <v>1338</v>
      </c>
      <c r="I33" s="67">
        <f t="shared" si="6"/>
        <v>0.1000000000003638</v>
      </c>
      <c r="J33" s="66">
        <f t="shared" si="1"/>
        <v>1186.9000000000001</v>
      </c>
      <c r="K33" s="123">
        <f>H33</f>
        <v>1338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1074.2999999999997</v>
      </c>
      <c r="C36" s="102">
        <v>16.100000000000001</v>
      </c>
      <c r="D36" s="65">
        <f t="shared" ref="D36:D44" si="8">$B$17+C36</f>
        <v>1090.3999999999996</v>
      </c>
      <c r="E36" s="35">
        <f t="shared" ref="E36:E44" si="9">$E$17</f>
        <v>151.10000000000002</v>
      </c>
      <c r="F36" s="66">
        <f t="shared" ref="F36:F44" si="10">D36+E36</f>
        <v>1241.4999999999995</v>
      </c>
      <c r="G36" s="66">
        <f t="shared" ref="G36:G44" si="11">ROUND(((F36*10)+0.4)/10,0)</f>
        <v>1242</v>
      </c>
      <c r="H36" s="66">
        <f t="shared" ref="H36:H44" si="12">IF(FLOOR(G36,1)&lt;1000,FLOOR(G36,1),FLOOR((G36),1))</f>
        <v>1242</v>
      </c>
      <c r="I36" s="67">
        <f t="shared" ref="I36:I44" si="13">H36-F36</f>
        <v>0.50000000000045475</v>
      </c>
      <c r="J36" s="66">
        <f t="shared" ref="J36:J44" si="14">I36+D36</f>
        <v>1090.9000000000001</v>
      </c>
      <c r="K36" s="123">
        <f t="shared" ref="K36:K44" si="15">H36</f>
        <v>1242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25.4</v>
      </c>
      <c r="D37" s="65">
        <f>$B$17+C37</f>
        <v>1099.6999999999998</v>
      </c>
      <c r="E37" s="35">
        <f t="shared" si="9"/>
        <v>151.10000000000002</v>
      </c>
      <c r="F37" s="66">
        <f>D37+E37</f>
        <v>1250.7999999999997</v>
      </c>
      <c r="G37" s="66">
        <f>ROUND(((F37*10)+0.4)/10,0)</f>
        <v>1251</v>
      </c>
      <c r="H37" s="66">
        <f t="shared" si="12"/>
        <v>1251</v>
      </c>
      <c r="I37" s="67">
        <f>H37-F37</f>
        <v>0.20000000000027285</v>
      </c>
      <c r="J37" s="66">
        <f>I37+D37</f>
        <v>1099.9000000000001</v>
      </c>
      <c r="K37" s="123">
        <f>H37</f>
        <v>1251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20</v>
      </c>
      <c r="D38" s="65">
        <f>$B$17+C38</f>
        <v>1094.2999999999997</v>
      </c>
      <c r="E38" s="35">
        <f t="shared" si="9"/>
        <v>151.10000000000002</v>
      </c>
      <c r="F38" s="66">
        <f t="shared" si="10"/>
        <v>1245.3999999999996</v>
      </c>
      <c r="G38" s="66">
        <f t="shared" si="11"/>
        <v>1245</v>
      </c>
      <c r="H38" s="66">
        <f t="shared" si="12"/>
        <v>1245</v>
      </c>
      <c r="I38" s="67">
        <f>H38-F38</f>
        <v>-0.3999999999996362</v>
      </c>
      <c r="J38" s="66">
        <f t="shared" si="14"/>
        <v>1093.9000000000001</v>
      </c>
      <c r="K38" s="123">
        <f>H38</f>
        <v>1245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28.5</v>
      </c>
      <c r="D39" s="65">
        <f t="shared" si="8"/>
        <v>1102.7999999999997</v>
      </c>
      <c r="E39" s="35">
        <f t="shared" si="9"/>
        <v>151.10000000000002</v>
      </c>
      <c r="F39" s="66">
        <f t="shared" si="10"/>
        <v>1253.8999999999996</v>
      </c>
      <c r="G39" s="66">
        <f t="shared" si="11"/>
        <v>1254</v>
      </c>
      <c r="H39" s="66">
        <f t="shared" si="12"/>
        <v>1254</v>
      </c>
      <c r="I39" s="67">
        <f t="shared" si="13"/>
        <v>0.1000000000003638</v>
      </c>
      <c r="J39" s="66">
        <f t="shared" si="14"/>
        <v>1102.9000000000001</v>
      </c>
      <c r="K39" s="123">
        <f t="shared" si="15"/>
        <v>1254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39.1</v>
      </c>
      <c r="D40" s="65">
        <f t="shared" si="8"/>
        <v>1113.3999999999996</v>
      </c>
      <c r="E40" s="35">
        <f t="shared" si="9"/>
        <v>151.10000000000002</v>
      </c>
      <c r="F40" s="66">
        <f t="shared" si="10"/>
        <v>1264.4999999999995</v>
      </c>
      <c r="G40" s="66">
        <f t="shared" si="11"/>
        <v>1265</v>
      </c>
      <c r="H40" s="66">
        <f t="shared" si="12"/>
        <v>1265</v>
      </c>
      <c r="I40" s="67">
        <f t="shared" si="13"/>
        <v>0.50000000000045475</v>
      </c>
      <c r="J40" s="66">
        <f t="shared" si="14"/>
        <v>1113.9000000000001</v>
      </c>
      <c r="K40" s="123">
        <f t="shared" si="15"/>
        <v>1265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36.799999999999997</v>
      </c>
      <c r="D41" s="65">
        <f t="shared" si="8"/>
        <v>1111.0999999999997</v>
      </c>
      <c r="E41" s="35">
        <f t="shared" si="9"/>
        <v>151.10000000000002</v>
      </c>
      <c r="F41" s="66">
        <f t="shared" si="10"/>
        <v>1262.1999999999998</v>
      </c>
      <c r="G41" s="66">
        <f t="shared" si="11"/>
        <v>1262</v>
      </c>
      <c r="H41" s="66">
        <f t="shared" si="12"/>
        <v>1262</v>
      </c>
      <c r="I41" s="67">
        <f t="shared" si="13"/>
        <v>-0.1999999999998181</v>
      </c>
      <c r="J41" s="66">
        <f t="shared" si="14"/>
        <v>1110.8999999999999</v>
      </c>
      <c r="K41" s="123">
        <f t="shared" si="15"/>
        <v>1262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46.6</v>
      </c>
      <c r="D42" s="65">
        <f t="shared" si="8"/>
        <v>1120.8999999999996</v>
      </c>
      <c r="E42" s="35">
        <f t="shared" si="9"/>
        <v>151.10000000000002</v>
      </c>
      <c r="F42" s="66">
        <f t="shared" si="10"/>
        <v>1271.9999999999995</v>
      </c>
      <c r="G42" s="66">
        <f t="shared" si="11"/>
        <v>1272</v>
      </c>
      <c r="H42" s="66">
        <f t="shared" si="12"/>
        <v>1272</v>
      </c>
      <c r="I42" s="67">
        <f t="shared" si="13"/>
        <v>0</v>
      </c>
      <c r="J42" s="66">
        <f t="shared" si="14"/>
        <v>1120.8999999999996</v>
      </c>
      <c r="K42" s="123">
        <f t="shared" si="15"/>
        <v>1272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50.4</v>
      </c>
      <c r="D43" s="65">
        <f t="shared" si="8"/>
        <v>1124.6999999999998</v>
      </c>
      <c r="E43" s="35">
        <f t="shared" si="9"/>
        <v>151.10000000000002</v>
      </c>
      <c r="F43" s="66">
        <f t="shared" si="10"/>
        <v>1275.7999999999997</v>
      </c>
      <c r="G43" s="66">
        <f t="shared" si="11"/>
        <v>1276</v>
      </c>
      <c r="H43" s="66">
        <f t="shared" si="12"/>
        <v>1276</v>
      </c>
      <c r="I43" s="67">
        <f t="shared" si="13"/>
        <v>0.20000000000027285</v>
      </c>
      <c r="J43" s="66">
        <f t="shared" si="14"/>
        <v>1124.9000000000001</v>
      </c>
      <c r="K43" s="123">
        <f t="shared" si="15"/>
        <v>1276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58.9</v>
      </c>
      <c r="D44" s="65">
        <f t="shared" si="8"/>
        <v>1133.1999999999998</v>
      </c>
      <c r="E44" s="35">
        <f t="shared" si="9"/>
        <v>151.10000000000002</v>
      </c>
      <c r="F44" s="66">
        <f t="shared" si="10"/>
        <v>1284.2999999999997</v>
      </c>
      <c r="G44" s="66">
        <f t="shared" si="11"/>
        <v>1284</v>
      </c>
      <c r="H44" s="66">
        <f t="shared" si="12"/>
        <v>1284</v>
      </c>
      <c r="I44" s="67">
        <f t="shared" si="13"/>
        <v>-0.29999999999972715</v>
      </c>
      <c r="J44" s="66">
        <f t="shared" si="14"/>
        <v>1132.9000000000001</v>
      </c>
      <c r="K44" s="123">
        <f t="shared" si="15"/>
        <v>1284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10.199999999999999</v>
      </c>
      <c r="D47" s="65">
        <f t="shared" ref="D47:D67" si="16">$B$17+C47</f>
        <v>1084.4999999999998</v>
      </c>
      <c r="E47" s="35">
        <f t="shared" ref="E47:E67" si="17">$E$17</f>
        <v>151.10000000000002</v>
      </c>
      <c r="F47" s="66">
        <f t="shared" ref="F47:F67" si="18">D47+E47</f>
        <v>1235.5999999999999</v>
      </c>
      <c r="G47" s="66">
        <f t="shared" ref="G47:G67" si="19">ROUND(((F47*10)+0.4)/10,0)</f>
        <v>1236</v>
      </c>
      <c r="H47" s="66">
        <f t="shared" ref="H47:H67" si="20">IF(FLOOR(G47,1)&lt;1000,FLOOR(G47,1),FLOOR((G47),1))</f>
        <v>1236</v>
      </c>
      <c r="I47" s="67">
        <f t="shared" ref="I47:I52" si="21">H47-F47</f>
        <v>0.40000000000009095</v>
      </c>
      <c r="J47" s="66">
        <f t="shared" ref="J47:J67" si="22">I47+D47</f>
        <v>1084.8999999999999</v>
      </c>
      <c r="K47" s="123">
        <f t="shared" ref="K47:K67" si="23">H47</f>
        <v>1236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25.6</v>
      </c>
      <c r="D48" s="65">
        <f t="shared" si="16"/>
        <v>1099.8999999999996</v>
      </c>
      <c r="E48" s="35">
        <f t="shared" si="17"/>
        <v>151.10000000000002</v>
      </c>
      <c r="F48" s="66">
        <f t="shared" si="18"/>
        <v>1250.9999999999995</v>
      </c>
      <c r="G48" s="66">
        <f t="shared" si="19"/>
        <v>1251</v>
      </c>
      <c r="H48" s="66">
        <f t="shared" si="20"/>
        <v>1251</v>
      </c>
      <c r="I48" s="67">
        <f t="shared" si="21"/>
        <v>0</v>
      </c>
      <c r="J48" s="66">
        <f t="shared" si="22"/>
        <v>1099.8999999999996</v>
      </c>
      <c r="K48" s="123">
        <f t="shared" si="23"/>
        <v>1251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32.4</v>
      </c>
      <c r="D49" s="65">
        <f t="shared" si="16"/>
        <v>1106.6999999999998</v>
      </c>
      <c r="E49" s="35">
        <f t="shared" si="17"/>
        <v>151.10000000000002</v>
      </c>
      <c r="F49" s="66">
        <f t="shared" si="18"/>
        <v>1257.7999999999997</v>
      </c>
      <c r="G49" s="66">
        <f t="shared" si="19"/>
        <v>1258</v>
      </c>
      <c r="H49" s="66">
        <f t="shared" si="20"/>
        <v>1258</v>
      </c>
      <c r="I49" s="67">
        <f t="shared" si="21"/>
        <v>0.20000000000027285</v>
      </c>
      <c r="J49" s="66">
        <f t="shared" si="22"/>
        <v>1106.9000000000001</v>
      </c>
      <c r="K49" s="123">
        <f t="shared" si="23"/>
        <v>1258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37.700000000000003</v>
      </c>
      <c r="D50" s="65">
        <f t="shared" si="16"/>
        <v>1111.9999999999998</v>
      </c>
      <c r="E50" s="35">
        <f t="shared" si="17"/>
        <v>151.10000000000002</v>
      </c>
      <c r="F50" s="66">
        <f t="shared" si="18"/>
        <v>1263.0999999999999</v>
      </c>
      <c r="G50" s="66">
        <f t="shared" si="19"/>
        <v>1263</v>
      </c>
      <c r="H50" s="66">
        <f t="shared" si="20"/>
        <v>1263</v>
      </c>
      <c r="I50" s="67">
        <f t="shared" si="21"/>
        <v>-9.9999999999909051E-2</v>
      </c>
      <c r="J50" s="66">
        <f t="shared" si="22"/>
        <v>1111.8999999999999</v>
      </c>
      <c r="K50" s="123">
        <f t="shared" si="23"/>
        <v>1263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5">
        <v>35.299999999999997</v>
      </c>
      <c r="D51" s="74">
        <f t="shared" si="16"/>
        <v>1109.5999999999997</v>
      </c>
      <c r="E51" s="45">
        <f t="shared" si="17"/>
        <v>151.10000000000002</v>
      </c>
      <c r="F51" s="45">
        <f t="shared" si="18"/>
        <v>1260.6999999999998</v>
      </c>
      <c r="G51" s="45">
        <f t="shared" si="19"/>
        <v>1261</v>
      </c>
      <c r="H51" s="45">
        <f t="shared" si="20"/>
        <v>1261</v>
      </c>
      <c r="I51" s="53">
        <f t="shared" si="21"/>
        <v>0.3000000000001819</v>
      </c>
      <c r="J51" s="45">
        <f t="shared" si="22"/>
        <v>1109.8999999999999</v>
      </c>
      <c r="K51" s="126">
        <f t="shared" si="23"/>
        <v>1261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47.1</v>
      </c>
      <c r="D52" s="65">
        <f t="shared" si="16"/>
        <v>1121.3999999999996</v>
      </c>
      <c r="E52" s="35">
        <f t="shared" si="17"/>
        <v>151.10000000000002</v>
      </c>
      <c r="F52" s="66">
        <f t="shared" si="18"/>
        <v>1272.4999999999995</v>
      </c>
      <c r="G52" s="66">
        <f t="shared" si="19"/>
        <v>1273</v>
      </c>
      <c r="H52" s="66">
        <f t="shared" si="20"/>
        <v>1273</v>
      </c>
      <c r="I52" s="25">
        <f t="shared" si="21"/>
        <v>0.50000000000045475</v>
      </c>
      <c r="J52" s="66">
        <f t="shared" si="22"/>
        <v>1121.9000000000001</v>
      </c>
      <c r="K52" s="122">
        <f t="shared" si="23"/>
        <v>1273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62.9</v>
      </c>
      <c r="D53" s="65">
        <f t="shared" si="16"/>
        <v>1137.1999999999998</v>
      </c>
      <c r="E53" s="35">
        <f t="shared" si="17"/>
        <v>151.10000000000002</v>
      </c>
      <c r="F53" s="66">
        <f t="shared" si="18"/>
        <v>1288.2999999999997</v>
      </c>
      <c r="G53" s="66">
        <f t="shared" si="19"/>
        <v>1288</v>
      </c>
      <c r="H53" s="66">
        <f t="shared" si="20"/>
        <v>1288</v>
      </c>
      <c r="I53" s="25">
        <f t="shared" ref="I53:I67" si="24">H53-F53</f>
        <v>-0.29999999999972715</v>
      </c>
      <c r="J53" s="66">
        <f t="shared" si="22"/>
        <v>1136.9000000000001</v>
      </c>
      <c r="K53" s="122">
        <f t="shared" si="23"/>
        <v>1288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69</v>
      </c>
      <c r="D54" s="65">
        <f t="shared" si="16"/>
        <v>1143.2999999999997</v>
      </c>
      <c r="E54" s="35">
        <f t="shared" si="17"/>
        <v>151.10000000000002</v>
      </c>
      <c r="F54" s="66">
        <f t="shared" si="18"/>
        <v>1294.3999999999996</v>
      </c>
      <c r="G54" s="66">
        <f t="shared" si="19"/>
        <v>1294</v>
      </c>
      <c r="H54" s="66">
        <f t="shared" si="20"/>
        <v>1294</v>
      </c>
      <c r="I54" s="25">
        <f t="shared" si="24"/>
        <v>-0.3999999999996362</v>
      </c>
      <c r="J54" s="66">
        <f t="shared" si="22"/>
        <v>1142.9000000000001</v>
      </c>
      <c r="K54" s="122">
        <f t="shared" si="23"/>
        <v>1294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82.1</v>
      </c>
      <c r="D55" s="65">
        <f t="shared" si="16"/>
        <v>1156.3999999999996</v>
      </c>
      <c r="E55" s="35">
        <f t="shared" si="17"/>
        <v>151.10000000000002</v>
      </c>
      <c r="F55" s="66">
        <f t="shared" si="18"/>
        <v>1307.4999999999995</v>
      </c>
      <c r="G55" s="66">
        <f t="shared" si="19"/>
        <v>1308</v>
      </c>
      <c r="H55" s="66">
        <f t="shared" si="20"/>
        <v>1308</v>
      </c>
      <c r="I55" s="25">
        <f t="shared" si="24"/>
        <v>0.50000000000045475</v>
      </c>
      <c r="J55" s="66">
        <f t="shared" si="22"/>
        <v>1156.9000000000001</v>
      </c>
      <c r="K55" s="122">
        <f t="shared" si="23"/>
        <v>1308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97.8</v>
      </c>
      <c r="D56" s="65">
        <f t="shared" si="16"/>
        <v>1172.0999999999997</v>
      </c>
      <c r="E56" s="35">
        <f t="shared" si="17"/>
        <v>151.10000000000002</v>
      </c>
      <c r="F56" s="66">
        <f t="shared" si="18"/>
        <v>1323.1999999999998</v>
      </c>
      <c r="G56" s="66">
        <f t="shared" si="19"/>
        <v>1323</v>
      </c>
      <c r="H56" s="66">
        <f t="shared" si="20"/>
        <v>1323</v>
      </c>
      <c r="I56" s="25">
        <f t="shared" si="24"/>
        <v>-0.1999999999998181</v>
      </c>
      <c r="J56" s="66">
        <f t="shared" si="22"/>
        <v>1171.8999999999999</v>
      </c>
      <c r="K56" s="122">
        <f t="shared" si="23"/>
        <v>1323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85.7</v>
      </c>
      <c r="D57" s="65">
        <f t="shared" si="16"/>
        <v>1159.9999999999998</v>
      </c>
      <c r="E57" s="35">
        <f t="shared" si="17"/>
        <v>151.10000000000002</v>
      </c>
      <c r="F57" s="66">
        <f t="shared" si="18"/>
        <v>1311.1</v>
      </c>
      <c r="G57" s="66">
        <f t="shared" si="19"/>
        <v>1311</v>
      </c>
      <c r="H57" s="66">
        <f t="shared" si="20"/>
        <v>1311</v>
      </c>
      <c r="I57" s="25">
        <f t="shared" si="24"/>
        <v>-9.9999999999909051E-2</v>
      </c>
      <c r="J57" s="66">
        <f t="shared" si="22"/>
        <v>1159.8999999999999</v>
      </c>
      <c r="K57" s="122">
        <f t="shared" si="23"/>
        <v>1311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84.6</v>
      </c>
      <c r="D58" s="65">
        <f t="shared" si="16"/>
        <v>1158.8999999999996</v>
      </c>
      <c r="E58" s="35">
        <f t="shared" si="17"/>
        <v>151.10000000000002</v>
      </c>
      <c r="F58" s="66">
        <f t="shared" si="18"/>
        <v>1309.9999999999995</v>
      </c>
      <c r="G58" s="66">
        <f t="shared" si="19"/>
        <v>1310</v>
      </c>
      <c r="H58" s="66">
        <f t="shared" si="20"/>
        <v>1310</v>
      </c>
      <c r="I58" s="25">
        <f t="shared" si="24"/>
        <v>0</v>
      </c>
      <c r="J58" s="66">
        <f t="shared" si="22"/>
        <v>1158.8999999999996</v>
      </c>
      <c r="K58" s="122">
        <f t="shared" si="23"/>
        <v>1310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98.6</v>
      </c>
      <c r="D59" s="65">
        <f t="shared" si="16"/>
        <v>1172.8999999999996</v>
      </c>
      <c r="E59" s="35">
        <f t="shared" si="17"/>
        <v>151.10000000000002</v>
      </c>
      <c r="F59" s="66">
        <f t="shared" si="18"/>
        <v>1323.9999999999995</v>
      </c>
      <c r="G59" s="66">
        <f t="shared" si="19"/>
        <v>1324</v>
      </c>
      <c r="H59" s="66">
        <f t="shared" si="20"/>
        <v>1324</v>
      </c>
      <c r="I59" s="25">
        <f t="shared" si="24"/>
        <v>0</v>
      </c>
      <c r="J59" s="66">
        <f t="shared" si="22"/>
        <v>1172.8999999999996</v>
      </c>
      <c r="K59" s="122">
        <f t="shared" si="23"/>
        <v>1324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f>C49</f>
        <v>32.4</v>
      </c>
      <c r="D60" s="65">
        <f t="shared" si="16"/>
        <v>1106.6999999999998</v>
      </c>
      <c r="E60" s="35">
        <f t="shared" si="17"/>
        <v>151.10000000000002</v>
      </c>
      <c r="F60" s="66">
        <f t="shared" si="18"/>
        <v>1257.7999999999997</v>
      </c>
      <c r="G60" s="66">
        <f t="shared" si="19"/>
        <v>1258</v>
      </c>
      <c r="H60" s="66">
        <f t="shared" si="20"/>
        <v>1258</v>
      </c>
      <c r="I60" s="25">
        <f t="shared" si="24"/>
        <v>0.20000000000027285</v>
      </c>
      <c r="J60" s="66">
        <f t="shared" si="22"/>
        <v>1106.9000000000001</v>
      </c>
      <c r="K60" s="122">
        <f t="shared" si="23"/>
        <v>1258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f>C50</f>
        <v>37.700000000000003</v>
      </c>
      <c r="D61" s="65">
        <f t="shared" si="16"/>
        <v>1111.9999999999998</v>
      </c>
      <c r="E61" s="35">
        <f t="shared" si="17"/>
        <v>151.10000000000002</v>
      </c>
      <c r="F61" s="66">
        <f t="shared" si="18"/>
        <v>1263.0999999999999</v>
      </c>
      <c r="G61" s="66">
        <f t="shared" si="19"/>
        <v>1263</v>
      </c>
      <c r="H61" s="66">
        <f t="shared" si="20"/>
        <v>1263</v>
      </c>
      <c r="I61" s="25">
        <f t="shared" si="24"/>
        <v>-9.9999999999909051E-2</v>
      </c>
      <c r="J61" s="66">
        <f t="shared" si="22"/>
        <v>1111.8999999999999</v>
      </c>
      <c r="K61" s="122">
        <f t="shared" si="23"/>
        <v>1263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f>C52</f>
        <v>47.1</v>
      </c>
      <c r="D62" s="65">
        <f t="shared" si="16"/>
        <v>1121.3999999999996</v>
      </c>
      <c r="E62" s="35">
        <f t="shared" si="17"/>
        <v>151.10000000000002</v>
      </c>
      <c r="F62" s="66">
        <f t="shared" si="18"/>
        <v>1272.4999999999995</v>
      </c>
      <c r="G62" s="66">
        <f t="shared" si="19"/>
        <v>1273</v>
      </c>
      <c r="H62" s="66">
        <f t="shared" si="20"/>
        <v>1273</v>
      </c>
      <c r="I62" s="25">
        <f t="shared" si="24"/>
        <v>0.50000000000045475</v>
      </c>
      <c r="J62" s="66">
        <f t="shared" si="22"/>
        <v>1121.9000000000001</v>
      </c>
      <c r="K62" s="122">
        <f t="shared" si="23"/>
        <v>1273</v>
      </c>
      <c r="L62" s="254"/>
      <c r="M62" s="377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f>C53</f>
        <v>62.9</v>
      </c>
      <c r="D63" s="65">
        <f t="shared" si="16"/>
        <v>1137.1999999999998</v>
      </c>
      <c r="E63" s="35">
        <f t="shared" si="17"/>
        <v>151.10000000000002</v>
      </c>
      <c r="F63" s="66">
        <f t="shared" si="18"/>
        <v>1288.2999999999997</v>
      </c>
      <c r="G63" s="66">
        <f t="shared" si="19"/>
        <v>1288</v>
      </c>
      <c r="H63" s="66">
        <f t="shared" si="20"/>
        <v>1288</v>
      </c>
      <c r="I63" s="25">
        <f t="shared" si="24"/>
        <v>-0.29999999999972715</v>
      </c>
      <c r="J63" s="66">
        <f t="shared" si="22"/>
        <v>1136.9000000000001</v>
      </c>
      <c r="K63" s="122">
        <f t="shared" si="23"/>
        <v>1288</v>
      </c>
      <c r="L63" s="254"/>
      <c r="M63" s="59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f>C54</f>
        <v>69</v>
      </c>
      <c r="D64" s="65">
        <f t="shared" si="16"/>
        <v>1143.2999999999997</v>
      </c>
      <c r="E64" s="35">
        <f t="shared" si="17"/>
        <v>151.10000000000002</v>
      </c>
      <c r="F64" s="66">
        <f t="shared" si="18"/>
        <v>1294.3999999999996</v>
      </c>
      <c r="G64" s="66">
        <f t="shared" si="19"/>
        <v>1294</v>
      </c>
      <c r="H64" s="66">
        <f t="shared" si="20"/>
        <v>1294</v>
      </c>
      <c r="I64" s="25">
        <f t="shared" si="24"/>
        <v>-0.3999999999996362</v>
      </c>
      <c r="J64" s="66">
        <f t="shared" si="22"/>
        <v>1142.9000000000001</v>
      </c>
      <c r="K64" s="122">
        <f t="shared" si="23"/>
        <v>1294</v>
      </c>
      <c r="L64" s="254"/>
      <c r="M64" s="59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f>C55</f>
        <v>82.1</v>
      </c>
      <c r="D65" s="65">
        <f t="shared" si="16"/>
        <v>1156.3999999999996</v>
      </c>
      <c r="E65" s="35">
        <f t="shared" si="17"/>
        <v>151.10000000000002</v>
      </c>
      <c r="F65" s="66">
        <f t="shared" si="18"/>
        <v>1307.4999999999995</v>
      </c>
      <c r="G65" s="66">
        <f t="shared" si="19"/>
        <v>1308</v>
      </c>
      <c r="H65" s="66">
        <f t="shared" si="20"/>
        <v>1308</v>
      </c>
      <c r="I65" s="25">
        <f t="shared" si="24"/>
        <v>0.50000000000045475</v>
      </c>
      <c r="J65" s="66">
        <f t="shared" si="22"/>
        <v>1156.9000000000001</v>
      </c>
      <c r="K65" s="122">
        <f t="shared" si="23"/>
        <v>1308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f>C56</f>
        <v>97.8</v>
      </c>
      <c r="D66" s="65">
        <f t="shared" si="16"/>
        <v>1172.0999999999997</v>
      </c>
      <c r="E66" s="35">
        <f t="shared" si="17"/>
        <v>151.10000000000002</v>
      </c>
      <c r="F66" s="66">
        <f t="shared" si="18"/>
        <v>1323.1999999999998</v>
      </c>
      <c r="G66" s="66">
        <f t="shared" si="19"/>
        <v>1323</v>
      </c>
      <c r="H66" s="66">
        <f t="shared" si="20"/>
        <v>1323</v>
      </c>
      <c r="I66" s="25">
        <f t="shared" si="24"/>
        <v>-0.1999999999998181</v>
      </c>
      <c r="J66" s="66">
        <f t="shared" si="22"/>
        <v>1171.8999999999999</v>
      </c>
      <c r="K66" s="122">
        <f t="shared" si="23"/>
        <v>1323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f>C59</f>
        <v>98.6</v>
      </c>
      <c r="D67" s="65">
        <f t="shared" si="16"/>
        <v>1172.8999999999996</v>
      </c>
      <c r="E67" s="35">
        <f t="shared" si="17"/>
        <v>151.10000000000002</v>
      </c>
      <c r="F67" s="66">
        <f t="shared" si="18"/>
        <v>1323.9999999999995</v>
      </c>
      <c r="G67" s="66">
        <f t="shared" si="19"/>
        <v>1324</v>
      </c>
      <c r="H67" s="66">
        <f t="shared" si="20"/>
        <v>1324</v>
      </c>
      <c r="I67" s="25">
        <f t="shared" si="24"/>
        <v>0</v>
      </c>
      <c r="J67" s="66">
        <f t="shared" si="22"/>
        <v>1172.8999999999996</v>
      </c>
      <c r="K67" s="122">
        <f t="shared" si="23"/>
        <v>1324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1074.2999999999997</v>
      </c>
      <c r="C70" s="358">
        <v>59.2</v>
      </c>
      <c r="D70" s="65">
        <f t="shared" ref="D70:D76" si="25">$B$17+C70</f>
        <v>1133.4999999999998</v>
      </c>
      <c r="E70" s="35">
        <f t="shared" ref="E70:E76" si="26">$E$17</f>
        <v>151.10000000000002</v>
      </c>
      <c r="F70" s="66">
        <f t="shared" ref="F70:F76" si="27">D70+E70</f>
        <v>1284.5999999999999</v>
      </c>
      <c r="G70" s="66">
        <f t="shared" ref="G70:G76" si="28">ROUND(((F70*10)+0.4)/10,0)</f>
        <v>1285</v>
      </c>
      <c r="H70" s="66">
        <f t="shared" ref="H70:H76" si="29">IF(FLOOR(G70,1)&lt;1000,FLOOR(G70,1),FLOOR((G70),1))</f>
        <v>1285</v>
      </c>
      <c r="I70" s="67">
        <f t="shared" ref="I70:I76" si="30">H70-F70</f>
        <v>0.40000000000009095</v>
      </c>
      <c r="J70" s="66">
        <f t="shared" ref="J70:J76" si="31">I70+D70</f>
        <v>1133.8999999999999</v>
      </c>
      <c r="K70" s="123">
        <f t="shared" ref="K70:K76" si="32">H70</f>
        <v>1285</v>
      </c>
      <c r="L70" s="254"/>
      <c r="M70" s="28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80.5</v>
      </c>
      <c r="D71" s="65">
        <f>$B$17+C71</f>
        <v>1154.7999999999997</v>
      </c>
      <c r="E71" s="35">
        <f t="shared" si="26"/>
        <v>151.10000000000002</v>
      </c>
      <c r="F71" s="66">
        <f t="shared" si="27"/>
        <v>1305.8999999999996</v>
      </c>
      <c r="G71" s="66">
        <f t="shared" si="28"/>
        <v>1306</v>
      </c>
      <c r="H71" s="66">
        <f t="shared" si="29"/>
        <v>1306</v>
      </c>
      <c r="I71" s="67">
        <f>H71-F71</f>
        <v>0.1000000000003638</v>
      </c>
      <c r="J71" s="66">
        <f t="shared" si="31"/>
        <v>1154.9000000000001</v>
      </c>
      <c r="K71" s="123">
        <f>H71</f>
        <v>1306</v>
      </c>
      <c r="L71" s="254"/>
      <c r="M71" s="28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92.1</v>
      </c>
      <c r="D72" s="30">
        <f t="shared" si="25"/>
        <v>1166.3999999999996</v>
      </c>
      <c r="E72" s="35">
        <f t="shared" si="26"/>
        <v>151.10000000000002</v>
      </c>
      <c r="F72" s="35">
        <f t="shared" si="27"/>
        <v>1317.4999999999995</v>
      </c>
      <c r="G72" s="35">
        <f t="shared" si="28"/>
        <v>1318</v>
      </c>
      <c r="H72" s="66">
        <f t="shared" si="29"/>
        <v>1318</v>
      </c>
      <c r="I72" s="25">
        <f t="shared" si="30"/>
        <v>0.50000000000045475</v>
      </c>
      <c r="J72" s="35">
        <f t="shared" si="31"/>
        <v>1166.9000000000001</v>
      </c>
      <c r="K72" s="122">
        <f t="shared" si="32"/>
        <v>1318</v>
      </c>
      <c r="L72" s="254"/>
      <c r="M72" s="28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90.7</v>
      </c>
      <c r="D73" s="30">
        <f t="shared" si="25"/>
        <v>1164.9999999999998</v>
      </c>
      <c r="E73" s="35">
        <f t="shared" si="26"/>
        <v>151.10000000000002</v>
      </c>
      <c r="F73" s="35">
        <f t="shared" si="27"/>
        <v>1316.1</v>
      </c>
      <c r="G73" s="35">
        <f t="shared" si="28"/>
        <v>1316</v>
      </c>
      <c r="H73" s="66">
        <f t="shared" si="29"/>
        <v>1316</v>
      </c>
      <c r="I73" s="25">
        <f t="shared" si="30"/>
        <v>-9.9999999999909051E-2</v>
      </c>
      <c r="J73" s="35">
        <f t="shared" si="31"/>
        <v>1164.8999999999999</v>
      </c>
      <c r="K73" s="122">
        <f t="shared" si="32"/>
        <v>1316</v>
      </c>
      <c r="L73" s="254"/>
      <c r="M73" s="28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94.7</v>
      </c>
      <c r="D74" s="30">
        <f t="shared" si="25"/>
        <v>1168.9999999999998</v>
      </c>
      <c r="E74" s="35">
        <f t="shared" si="26"/>
        <v>151.10000000000002</v>
      </c>
      <c r="F74" s="35">
        <f t="shared" si="27"/>
        <v>1320.1</v>
      </c>
      <c r="G74" s="35">
        <f t="shared" si="28"/>
        <v>1320</v>
      </c>
      <c r="H74" s="66">
        <f t="shared" si="29"/>
        <v>1320</v>
      </c>
      <c r="I74" s="25">
        <f t="shared" si="30"/>
        <v>-9.9999999999909051E-2</v>
      </c>
      <c r="J74" s="35">
        <f t="shared" si="31"/>
        <v>1168.8999999999999</v>
      </c>
      <c r="K74" s="122">
        <f t="shared" si="32"/>
        <v>1320</v>
      </c>
      <c r="L74" s="254"/>
      <c r="M74" s="379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94.7</v>
      </c>
      <c r="D75" s="65">
        <f t="shared" si="25"/>
        <v>1168.9999999999998</v>
      </c>
      <c r="E75" s="35">
        <f t="shared" si="26"/>
        <v>151.10000000000002</v>
      </c>
      <c r="F75" s="66">
        <f t="shared" si="27"/>
        <v>1320.1</v>
      </c>
      <c r="G75" s="66">
        <f t="shared" si="28"/>
        <v>1320</v>
      </c>
      <c r="H75" s="66">
        <f t="shared" si="29"/>
        <v>1320</v>
      </c>
      <c r="I75" s="67">
        <f t="shared" si="30"/>
        <v>-9.9999999999909051E-2</v>
      </c>
      <c r="J75" s="66">
        <f t="shared" si="31"/>
        <v>1168.8999999999999</v>
      </c>
      <c r="K75" s="123">
        <f t="shared" si="32"/>
        <v>1320</v>
      </c>
      <c r="L75" s="254"/>
      <c r="M75" s="379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105.2</v>
      </c>
      <c r="D76" s="30">
        <f t="shared" si="25"/>
        <v>1179.4999999999998</v>
      </c>
      <c r="E76" s="35">
        <f t="shared" si="26"/>
        <v>151.10000000000002</v>
      </c>
      <c r="F76" s="35">
        <f t="shared" si="27"/>
        <v>1330.6</v>
      </c>
      <c r="G76" s="35">
        <f t="shared" si="28"/>
        <v>1331</v>
      </c>
      <c r="H76" s="66">
        <f t="shared" si="29"/>
        <v>1331</v>
      </c>
      <c r="I76" s="25">
        <f t="shared" si="30"/>
        <v>0.40000000000009095</v>
      </c>
      <c r="J76" s="35">
        <f t="shared" si="31"/>
        <v>1179.8999999999999</v>
      </c>
      <c r="K76" s="122">
        <f t="shared" si="32"/>
        <v>1331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90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90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90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90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90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90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90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90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90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1" t="str">
        <f>D8</f>
        <v>PETROL PUMP PRICES BY ZONE IN THE REPUBLIC OF SOUTH AFRICA</v>
      </c>
      <c r="E87" s="418"/>
      <c r="F87" s="418"/>
      <c r="G87" s="418"/>
      <c r="H87" s="418"/>
      <c r="I87" s="418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1" t="str">
        <f>H10</f>
        <v>EFFECTIVE 1 April 2015</v>
      </c>
      <c r="I89" s="418"/>
      <c r="J89" s="418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</f>
        <v>1092.2999999999997</v>
      </c>
      <c r="C96" s="101">
        <f t="shared" ref="C96:C112" si="33">C17</f>
        <v>2.6</v>
      </c>
      <c r="D96" s="23">
        <f t="shared" ref="D96:D101" si="34">$B$96+C96</f>
        <v>1094.8999999999996</v>
      </c>
      <c r="E96" s="36">
        <f t="shared" ref="E96:E112" si="35">$E$17</f>
        <v>151.10000000000002</v>
      </c>
      <c r="F96" s="36">
        <f t="shared" ref="F96:F112" si="36">D96+E96</f>
        <v>1245.9999999999995</v>
      </c>
      <c r="G96" s="36">
        <f t="shared" ref="G96:G112" si="37">ROUND(((F96*10)+0.4)/10,0)</f>
        <v>1246</v>
      </c>
      <c r="H96" s="36">
        <f>IF(FLOOR(G96,1)&lt;1000,FLOOR(G96,1),FLOOR((G96),1))</f>
        <v>1246</v>
      </c>
      <c r="I96" s="36">
        <f t="shared" ref="I96:I155" si="38">H96-F96</f>
        <v>0</v>
      </c>
      <c r="J96" s="36">
        <f t="shared" ref="J96:J112" si="39">I96+D96</f>
        <v>1094.8999999999996</v>
      </c>
      <c r="K96" s="56">
        <f t="shared" ref="K96:K112" si="40">H96</f>
        <v>1246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6.8</v>
      </c>
      <c r="D97" s="21">
        <f t="shared" si="34"/>
        <v>1099.0999999999997</v>
      </c>
      <c r="E97" s="35">
        <f t="shared" si="35"/>
        <v>151.10000000000002</v>
      </c>
      <c r="F97" s="38">
        <f t="shared" si="36"/>
        <v>1250.1999999999998</v>
      </c>
      <c r="G97" s="38">
        <f t="shared" si="37"/>
        <v>1250</v>
      </c>
      <c r="H97" s="38">
        <f t="shared" ref="H97:H112" si="41">IF(FLOOR(G97,1)&lt;1000,FLOOR(G97,1),FLOOR((G97),1))</f>
        <v>1250</v>
      </c>
      <c r="I97" s="50">
        <f t="shared" si="38"/>
        <v>-0.1999999999998181</v>
      </c>
      <c r="J97" s="38">
        <f t="shared" si="39"/>
        <v>1098.8999999999999</v>
      </c>
      <c r="K97" s="55">
        <f t="shared" si="40"/>
        <v>1250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10.5</v>
      </c>
      <c r="D98" s="21">
        <f t="shared" si="34"/>
        <v>1102.7999999999997</v>
      </c>
      <c r="E98" s="35">
        <f t="shared" si="35"/>
        <v>151.10000000000002</v>
      </c>
      <c r="F98" s="38">
        <f t="shared" si="36"/>
        <v>1253.8999999999996</v>
      </c>
      <c r="G98" s="38">
        <f t="shared" si="37"/>
        <v>1254</v>
      </c>
      <c r="H98" s="38">
        <f t="shared" si="41"/>
        <v>1254</v>
      </c>
      <c r="I98" s="50">
        <f t="shared" si="38"/>
        <v>0.1000000000003638</v>
      </c>
      <c r="J98" s="38">
        <f t="shared" si="39"/>
        <v>1102.9000000000001</v>
      </c>
      <c r="K98" s="55">
        <f t="shared" si="40"/>
        <v>1254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15.5</v>
      </c>
      <c r="D99" s="21">
        <f t="shared" si="34"/>
        <v>1107.7999999999997</v>
      </c>
      <c r="E99" s="35">
        <f t="shared" si="35"/>
        <v>151.10000000000002</v>
      </c>
      <c r="F99" s="38">
        <f t="shared" si="36"/>
        <v>1258.8999999999996</v>
      </c>
      <c r="G99" s="38">
        <f t="shared" si="37"/>
        <v>1259</v>
      </c>
      <c r="H99" s="38">
        <f t="shared" si="41"/>
        <v>1259</v>
      </c>
      <c r="I99" s="50">
        <f t="shared" si="38"/>
        <v>0.1000000000003638</v>
      </c>
      <c r="J99" s="38">
        <f t="shared" si="39"/>
        <v>1107.9000000000001</v>
      </c>
      <c r="K99" s="55">
        <f t="shared" si="40"/>
        <v>1259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22.4</v>
      </c>
      <c r="D100" s="21">
        <f t="shared" si="34"/>
        <v>1114.6999999999998</v>
      </c>
      <c r="E100" s="35">
        <f t="shared" si="35"/>
        <v>151.10000000000002</v>
      </c>
      <c r="F100" s="38">
        <f t="shared" si="36"/>
        <v>1265.7999999999997</v>
      </c>
      <c r="G100" s="38">
        <f t="shared" si="37"/>
        <v>1266</v>
      </c>
      <c r="H100" s="38">
        <f t="shared" si="41"/>
        <v>1266</v>
      </c>
      <c r="I100" s="50">
        <f t="shared" si="38"/>
        <v>0.20000000000027285</v>
      </c>
      <c r="J100" s="38">
        <f t="shared" si="39"/>
        <v>1114.9000000000001</v>
      </c>
      <c r="K100" s="55">
        <f t="shared" si="40"/>
        <v>1266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32.4</v>
      </c>
      <c r="D101" s="21">
        <f t="shared" si="34"/>
        <v>1124.6999999999998</v>
      </c>
      <c r="E101" s="35">
        <f t="shared" si="35"/>
        <v>151.10000000000002</v>
      </c>
      <c r="F101" s="38">
        <f t="shared" si="36"/>
        <v>1275.7999999999997</v>
      </c>
      <c r="G101" s="38">
        <f t="shared" si="37"/>
        <v>1276</v>
      </c>
      <c r="H101" s="38">
        <f t="shared" si="41"/>
        <v>1276</v>
      </c>
      <c r="I101" s="51">
        <f t="shared" si="38"/>
        <v>0.20000000000027285</v>
      </c>
      <c r="J101" s="42">
        <f t="shared" si="39"/>
        <v>1124.9000000000001</v>
      </c>
      <c r="K101" s="59">
        <f t="shared" si="40"/>
        <v>1276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41.3</v>
      </c>
      <c r="D102" s="21">
        <f t="shared" ref="D102:D110" si="42">$B$96+C102+L102</f>
        <v>1143.5999999999997</v>
      </c>
      <c r="E102" s="35">
        <f t="shared" si="35"/>
        <v>151.10000000000002</v>
      </c>
      <c r="F102" s="38">
        <f t="shared" si="36"/>
        <v>1294.6999999999998</v>
      </c>
      <c r="G102" s="38">
        <f t="shared" si="37"/>
        <v>1295</v>
      </c>
      <c r="H102" s="38">
        <f t="shared" si="41"/>
        <v>1295</v>
      </c>
      <c r="I102" s="51">
        <f t="shared" si="38"/>
        <v>0.3000000000001819</v>
      </c>
      <c r="J102" s="42">
        <f t="shared" si="39"/>
        <v>1143.8999999999999</v>
      </c>
      <c r="K102" s="59">
        <f t="shared" si="40"/>
        <v>1295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58.2</v>
      </c>
      <c r="D103" s="21">
        <f t="shared" si="42"/>
        <v>1160.4999999999998</v>
      </c>
      <c r="E103" s="35">
        <f t="shared" si="35"/>
        <v>151.10000000000002</v>
      </c>
      <c r="F103" s="38">
        <f t="shared" si="36"/>
        <v>1311.6</v>
      </c>
      <c r="G103" s="38">
        <f t="shared" si="37"/>
        <v>1312</v>
      </c>
      <c r="H103" s="38">
        <f t="shared" si="41"/>
        <v>1312</v>
      </c>
      <c r="I103" s="51">
        <f t="shared" si="38"/>
        <v>0.40000000000009095</v>
      </c>
      <c r="J103" s="42">
        <f t="shared" si="39"/>
        <v>1160.8999999999999</v>
      </c>
      <c r="K103" s="59">
        <f t="shared" si="40"/>
        <v>1312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76.099999999999994</v>
      </c>
      <c r="D104" s="21">
        <f t="shared" si="42"/>
        <v>1178.3999999999996</v>
      </c>
      <c r="E104" s="35">
        <f t="shared" si="35"/>
        <v>151.10000000000002</v>
      </c>
      <c r="F104" s="38">
        <f t="shared" si="36"/>
        <v>1329.4999999999995</v>
      </c>
      <c r="G104" s="38">
        <f t="shared" si="37"/>
        <v>1330</v>
      </c>
      <c r="H104" s="38">
        <f t="shared" si="41"/>
        <v>1330</v>
      </c>
      <c r="I104" s="51">
        <f t="shared" si="38"/>
        <v>0.50000000000045475</v>
      </c>
      <c r="J104" s="42">
        <f t="shared" si="39"/>
        <v>1178.9000000000001</v>
      </c>
      <c r="K104" s="59">
        <f t="shared" si="40"/>
        <v>1330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87.2</v>
      </c>
      <c r="D105" s="21">
        <f t="shared" si="42"/>
        <v>1189.4999999999998</v>
      </c>
      <c r="E105" s="35">
        <f t="shared" si="35"/>
        <v>151.10000000000002</v>
      </c>
      <c r="F105" s="38">
        <f t="shared" si="36"/>
        <v>1340.6</v>
      </c>
      <c r="G105" s="38">
        <f t="shared" si="37"/>
        <v>1341</v>
      </c>
      <c r="H105" s="38">
        <f t="shared" si="41"/>
        <v>1341</v>
      </c>
      <c r="I105" s="51">
        <f t="shared" si="38"/>
        <v>0.40000000000009095</v>
      </c>
      <c r="J105" s="42">
        <f t="shared" si="39"/>
        <v>1189.8999999999999</v>
      </c>
      <c r="K105" s="59">
        <f t="shared" si="40"/>
        <v>1341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92.3</v>
      </c>
      <c r="D106" s="21">
        <f t="shared" si="42"/>
        <v>1194.5999999999997</v>
      </c>
      <c r="E106" s="35">
        <f t="shared" si="35"/>
        <v>151.10000000000002</v>
      </c>
      <c r="F106" s="38">
        <f t="shared" si="36"/>
        <v>1345.6999999999998</v>
      </c>
      <c r="G106" s="38">
        <f t="shared" si="37"/>
        <v>1346</v>
      </c>
      <c r="H106" s="38">
        <f t="shared" si="41"/>
        <v>1346</v>
      </c>
      <c r="I106" s="51">
        <f t="shared" si="38"/>
        <v>0.3000000000001819</v>
      </c>
      <c r="J106" s="42">
        <f t="shared" si="39"/>
        <v>1194.8999999999999</v>
      </c>
      <c r="K106" s="59">
        <f t="shared" si="40"/>
        <v>1346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93.6</v>
      </c>
      <c r="D107" s="21">
        <f t="shared" si="42"/>
        <v>1195.8999999999996</v>
      </c>
      <c r="E107" s="35">
        <f t="shared" si="35"/>
        <v>151.10000000000002</v>
      </c>
      <c r="F107" s="38">
        <f t="shared" si="36"/>
        <v>1346.9999999999995</v>
      </c>
      <c r="G107" s="38">
        <f t="shared" si="37"/>
        <v>1347</v>
      </c>
      <c r="H107" s="38">
        <f t="shared" si="41"/>
        <v>1347</v>
      </c>
      <c r="I107" s="51">
        <f t="shared" si="38"/>
        <v>0</v>
      </c>
      <c r="J107" s="42">
        <f t="shared" si="39"/>
        <v>1195.8999999999996</v>
      </c>
      <c r="K107" s="59">
        <f t="shared" si="40"/>
        <v>1347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89.4</v>
      </c>
      <c r="D108" s="21">
        <f t="shared" si="42"/>
        <v>1191.6999999999998</v>
      </c>
      <c r="E108" s="35">
        <f t="shared" si="35"/>
        <v>151.10000000000002</v>
      </c>
      <c r="F108" s="38">
        <f t="shared" si="36"/>
        <v>1342.7999999999997</v>
      </c>
      <c r="G108" s="38">
        <f t="shared" si="37"/>
        <v>1343</v>
      </c>
      <c r="H108" s="38">
        <f t="shared" si="41"/>
        <v>1343</v>
      </c>
      <c r="I108" s="51">
        <f t="shared" si="38"/>
        <v>0.20000000000027285</v>
      </c>
      <c r="J108" s="42">
        <f t="shared" si="39"/>
        <v>1191.9000000000001</v>
      </c>
      <c r="K108" s="59">
        <f t="shared" si="40"/>
        <v>1343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105.3</v>
      </c>
      <c r="D109" s="21">
        <f t="shared" si="42"/>
        <v>1207.5999999999997</v>
      </c>
      <c r="E109" s="35">
        <f t="shared" si="35"/>
        <v>151.10000000000002</v>
      </c>
      <c r="F109" s="38">
        <f t="shared" si="36"/>
        <v>1358.6999999999998</v>
      </c>
      <c r="G109" s="38">
        <f t="shared" si="37"/>
        <v>1359</v>
      </c>
      <c r="H109" s="38">
        <f t="shared" si="41"/>
        <v>1359</v>
      </c>
      <c r="I109" s="51">
        <f t="shared" si="38"/>
        <v>0.3000000000001819</v>
      </c>
      <c r="J109" s="42">
        <f t="shared" si="39"/>
        <v>1207.8999999999999</v>
      </c>
      <c r="K109" s="59">
        <f t="shared" si="40"/>
        <v>1359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112.5</v>
      </c>
      <c r="D110" s="21">
        <f t="shared" si="42"/>
        <v>1214.7999999999997</v>
      </c>
      <c r="E110" s="35">
        <f t="shared" si="35"/>
        <v>151.10000000000002</v>
      </c>
      <c r="F110" s="38">
        <f t="shared" si="36"/>
        <v>1365.8999999999996</v>
      </c>
      <c r="G110" s="38">
        <f t="shared" si="37"/>
        <v>1366</v>
      </c>
      <c r="H110" s="38">
        <f t="shared" si="41"/>
        <v>1366</v>
      </c>
      <c r="I110" s="51">
        <f t="shared" si="38"/>
        <v>0.1000000000003638</v>
      </c>
      <c r="J110" s="42">
        <f t="shared" si="39"/>
        <v>1214.9000000000001</v>
      </c>
      <c r="K110" s="59">
        <f t="shared" si="40"/>
        <v>1366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41.3</v>
      </c>
      <c r="D111" s="21">
        <f>$B$96+C111</f>
        <v>1133.5999999999997</v>
      </c>
      <c r="E111" s="35">
        <f t="shared" si="35"/>
        <v>151.10000000000002</v>
      </c>
      <c r="F111" s="38">
        <f t="shared" si="36"/>
        <v>1284.6999999999998</v>
      </c>
      <c r="G111" s="38">
        <f t="shared" si="37"/>
        <v>1285</v>
      </c>
      <c r="H111" s="38">
        <f t="shared" si="41"/>
        <v>1285</v>
      </c>
      <c r="I111" s="51">
        <f t="shared" si="38"/>
        <v>0.3000000000001819</v>
      </c>
      <c r="J111" s="42">
        <f t="shared" si="39"/>
        <v>1133.8999999999999</v>
      </c>
      <c r="K111" s="59">
        <f t="shared" si="40"/>
        <v>1285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112.5</v>
      </c>
      <c r="D112" s="21">
        <f>$B$96+C112</f>
        <v>1204.7999999999997</v>
      </c>
      <c r="E112" s="35">
        <f t="shared" si="35"/>
        <v>151.10000000000002</v>
      </c>
      <c r="F112" s="38">
        <f t="shared" si="36"/>
        <v>1355.8999999999996</v>
      </c>
      <c r="G112" s="38">
        <f t="shared" si="37"/>
        <v>1356</v>
      </c>
      <c r="H112" s="38">
        <f t="shared" si="41"/>
        <v>1356</v>
      </c>
      <c r="I112" s="51">
        <f t="shared" si="38"/>
        <v>0.1000000000003638</v>
      </c>
      <c r="J112" s="42">
        <f t="shared" si="39"/>
        <v>1204.9000000000001</v>
      </c>
      <c r="K112" s="59">
        <f t="shared" si="40"/>
        <v>1356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1092.2999999999997</v>
      </c>
      <c r="C115" s="102">
        <f t="shared" ref="C115:C123" si="43">C36</f>
        <v>16.100000000000001</v>
      </c>
      <c r="D115" s="21">
        <f t="shared" ref="D115:D123" si="44">$B$96+C115</f>
        <v>1108.3999999999996</v>
      </c>
      <c r="E115" s="35">
        <f t="shared" ref="E115:E123" si="45">$E$17</f>
        <v>151.10000000000002</v>
      </c>
      <c r="F115" s="38">
        <f t="shared" ref="F115:F123" si="46">D115+E115</f>
        <v>1259.4999999999995</v>
      </c>
      <c r="G115" s="38">
        <f t="shared" ref="G115:G123" si="47">ROUND(((F115*10)+0.4)/10,0)</f>
        <v>1260</v>
      </c>
      <c r="H115" s="38">
        <f t="shared" ref="H115:H123" si="48">IF(FLOOR(G115,1)&lt;1000,FLOOR(G115,1),FLOOR((G115),1))</f>
        <v>1260</v>
      </c>
      <c r="I115" s="51">
        <f t="shared" si="38"/>
        <v>0.50000000000045475</v>
      </c>
      <c r="J115" s="42">
        <f t="shared" ref="J115:J123" si="49">I115+D115</f>
        <v>1108.9000000000001</v>
      </c>
      <c r="K115" s="59">
        <f t="shared" ref="K115:K123" si="50">H115</f>
        <v>1260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25.4</v>
      </c>
      <c r="D116" s="21">
        <f>$B$96+C116</f>
        <v>1117.6999999999998</v>
      </c>
      <c r="E116" s="35">
        <f t="shared" si="45"/>
        <v>151.10000000000002</v>
      </c>
      <c r="F116" s="38">
        <f>D116+E116</f>
        <v>1268.7999999999997</v>
      </c>
      <c r="G116" s="38">
        <f>ROUND(((F116*10)+0.4)/10,0)</f>
        <v>1269</v>
      </c>
      <c r="H116" s="38">
        <f t="shared" si="48"/>
        <v>1269</v>
      </c>
      <c r="I116" s="51">
        <f>H116-F116</f>
        <v>0.20000000000027285</v>
      </c>
      <c r="J116" s="42">
        <f>I116+D116</f>
        <v>1117.9000000000001</v>
      </c>
      <c r="K116" s="59">
        <f>H116</f>
        <v>1269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20</v>
      </c>
      <c r="D117" s="21">
        <f t="shared" si="44"/>
        <v>1112.2999999999997</v>
      </c>
      <c r="E117" s="35">
        <f t="shared" si="45"/>
        <v>151.10000000000002</v>
      </c>
      <c r="F117" s="38">
        <f t="shared" si="46"/>
        <v>1263.3999999999996</v>
      </c>
      <c r="G117" s="38">
        <f t="shared" si="47"/>
        <v>1263</v>
      </c>
      <c r="H117" s="38">
        <f t="shared" si="48"/>
        <v>1263</v>
      </c>
      <c r="I117" s="51">
        <f t="shared" si="38"/>
        <v>-0.3999999999996362</v>
      </c>
      <c r="J117" s="42">
        <f t="shared" si="49"/>
        <v>1111.9000000000001</v>
      </c>
      <c r="K117" s="59">
        <f t="shared" si="50"/>
        <v>1263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28.5</v>
      </c>
      <c r="D118" s="21">
        <f t="shared" si="44"/>
        <v>1120.7999999999997</v>
      </c>
      <c r="E118" s="35">
        <f t="shared" si="45"/>
        <v>151.10000000000002</v>
      </c>
      <c r="F118" s="38">
        <f t="shared" si="46"/>
        <v>1271.8999999999996</v>
      </c>
      <c r="G118" s="38">
        <f t="shared" si="47"/>
        <v>1272</v>
      </c>
      <c r="H118" s="38">
        <f t="shared" si="48"/>
        <v>1272</v>
      </c>
      <c r="I118" s="51">
        <f t="shared" si="38"/>
        <v>0.1000000000003638</v>
      </c>
      <c r="J118" s="42">
        <f t="shared" si="49"/>
        <v>1120.9000000000001</v>
      </c>
      <c r="K118" s="59">
        <f t="shared" si="50"/>
        <v>1272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39.1</v>
      </c>
      <c r="D119" s="21">
        <f t="shared" si="44"/>
        <v>1131.3999999999996</v>
      </c>
      <c r="E119" s="35">
        <f t="shared" si="45"/>
        <v>151.10000000000002</v>
      </c>
      <c r="F119" s="38">
        <f t="shared" si="46"/>
        <v>1282.4999999999995</v>
      </c>
      <c r="G119" s="38">
        <f t="shared" si="47"/>
        <v>1283</v>
      </c>
      <c r="H119" s="38">
        <f t="shared" si="48"/>
        <v>1283</v>
      </c>
      <c r="I119" s="51">
        <f t="shared" si="38"/>
        <v>0.50000000000045475</v>
      </c>
      <c r="J119" s="42">
        <f t="shared" si="49"/>
        <v>1131.9000000000001</v>
      </c>
      <c r="K119" s="59">
        <f t="shared" si="50"/>
        <v>1283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36.799999999999997</v>
      </c>
      <c r="D120" s="21">
        <f t="shared" si="44"/>
        <v>1129.0999999999997</v>
      </c>
      <c r="E120" s="35">
        <f t="shared" si="45"/>
        <v>151.10000000000002</v>
      </c>
      <c r="F120" s="38">
        <f t="shared" si="46"/>
        <v>1280.1999999999998</v>
      </c>
      <c r="G120" s="38">
        <f t="shared" si="47"/>
        <v>1280</v>
      </c>
      <c r="H120" s="38">
        <f t="shared" si="48"/>
        <v>1280</v>
      </c>
      <c r="I120" s="51">
        <f t="shared" si="38"/>
        <v>-0.1999999999998181</v>
      </c>
      <c r="J120" s="42">
        <f t="shared" si="49"/>
        <v>1128.8999999999999</v>
      </c>
      <c r="K120" s="59">
        <f t="shared" si="50"/>
        <v>1280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46.6</v>
      </c>
      <c r="D121" s="21">
        <f t="shared" si="44"/>
        <v>1138.8999999999996</v>
      </c>
      <c r="E121" s="35">
        <f t="shared" si="45"/>
        <v>151.10000000000002</v>
      </c>
      <c r="F121" s="38">
        <f t="shared" si="46"/>
        <v>1289.9999999999995</v>
      </c>
      <c r="G121" s="38">
        <f t="shared" si="47"/>
        <v>1290</v>
      </c>
      <c r="H121" s="38">
        <f t="shared" si="48"/>
        <v>1290</v>
      </c>
      <c r="I121" s="51">
        <f t="shared" si="38"/>
        <v>0</v>
      </c>
      <c r="J121" s="42">
        <f t="shared" si="49"/>
        <v>1138.8999999999996</v>
      </c>
      <c r="K121" s="59">
        <f t="shared" si="50"/>
        <v>1290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50.4</v>
      </c>
      <c r="D122" s="21">
        <f t="shared" si="44"/>
        <v>1142.6999999999998</v>
      </c>
      <c r="E122" s="35">
        <f t="shared" si="45"/>
        <v>151.10000000000002</v>
      </c>
      <c r="F122" s="38">
        <f t="shared" si="46"/>
        <v>1293.7999999999997</v>
      </c>
      <c r="G122" s="38">
        <f t="shared" si="47"/>
        <v>1294</v>
      </c>
      <c r="H122" s="38">
        <f t="shared" si="48"/>
        <v>1294</v>
      </c>
      <c r="I122" s="51">
        <f t="shared" si="38"/>
        <v>0.20000000000027285</v>
      </c>
      <c r="J122" s="42">
        <f t="shared" si="49"/>
        <v>1142.9000000000001</v>
      </c>
      <c r="K122" s="59">
        <f t="shared" si="50"/>
        <v>1294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58.9</v>
      </c>
      <c r="D123" s="21">
        <f t="shared" si="44"/>
        <v>1151.1999999999998</v>
      </c>
      <c r="E123" s="35">
        <f t="shared" si="45"/>
        <v>151.10000000000002</v>
      </c>
      <c r="F123" s="38">
        <f t="shared" si="46"/>
        <v>1302.2999999999997</v>
      </c>
      <c r="G123" s="38">
        <f t="shared" si="47"/>
        <v>1302</v>
      </c>
      <c r="H123" s="38">
        <f t="shared" si="48"/>
        <v>1302</v>
      </c>
      <c r="I123" s="51">
        <f t="shared" si="38"/>
        <v>-0.29999999999972715</v>
      </c>
      <c r="J123" s="42">
        <f t="shared" si="49"/>
        <v>1150.9000000000001</v>
      </c>
      <c r="K123" s="59">
        <f t="shared" si="50"/>
        <v>1302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10.199999999999999</v>
      </c>
      <c r="D126" s="21">
        <f>$B$96+C126</f>
        <v>1102.4999999999998</v>
      </c>
      <c r="E126" s="35">
        <f t="shared" ref="E126:E146" si="52">$E$17</f>
        <v>151.10000000000002</v>
      </c>
      <c r="F126" s="38">
        <f t="shared" ref="F126:F146" si="53">D126+E126</f>
        <v>1253.5999999999999</v>
      </c>
      <c r="G126" s="38">
        <f t="shared" ref="G126:G146" si="54">ROUND(((F126*10)+0.4)/10,0)</f>
        <v>1254</v>
      </c>
      <c r="H126" s="38">
        <f t="shared" ref="H126:H146" si="55">IF(FLOOR(G126,1)&lt;1000,FLOOR(G126,1),FLOOR((G126),1))</f>
        <v>1254</v>
      </c>
      <c r="I126" s="51">
        <f t="shared" si="38"/>
        <v>0.40000000000009095</v>
      </c>
      <c r="J126" s="42">
        <f t="shared" ref="J126:J146" si="56">I126+D126</f>
        <v>1102.8999999999999</v>
      </c>
      <c r="K126" s="59">
        <f t="shared" ref="K126:K146" si="57">H126</f>
        <v>1254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25.6</v>
      </c>
      <c r="D127" s="68">
        <f>$B$96+C127</f>
        <v>1117.8999999999996</v>
      </c>
      <c r="E127" s="35">
        <f t="shared" si="52"/>
        <v>151.10000000000002</v>
      </c>
      <c r="F127" s="42">
        <f t="shared" si="53"/>
        <v>1268.9999999999995</v>
      </c>
      <c r="G127" s="42">
        <f t="shared" si="54"/>
        <v>1269</v>
      </c>
      <c r="H127" s="38">
        <f t="shared" si="55"/>
        <v>1269</v>
      </c>
      <c r="I127" s="51">
        <f>H127-F127</f>
        <v>0</v>
      </c>
      <c r="J127" s="42">
        <f t="shared" si="56"/>
        <v>1117.8999999999996</v>
      </c>
      <c r="K127" s="59">
        <f t="shared" si="57"/>
        <v>1269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32.4</v>
      </c>
      <c r="D128" s="21">
        <f t="shared" ref="D128:D138" si="58">$B$96+C128+L128</f>
        <v>1134.6999999999998</v>
      </c>
      <c r="E128" s="35">
        <f t="shared" si="52"/>
        <v>151.10000000000002</v>
      </c>
      <c r="F128" s="38">
        <f t="shared" si="53"/>
        <v>1285.7999999999997</v>
      </c>
      <c r="G128" s="38">
        <f t="shared" si="54"/>
        <v>1286</v>
      </c>
      <c r="H128" s="38">
        <f t="shared" si="55"/>
        <v>1286</v>
      </c>
      <c r="I128" s="51">
        <f t="shared" si="38"/>
        <v>0.20000000000027285</v>
      </c>
      <c r="J128" s="42">
        <f t="shared" si="56"/>
        <v>1134.9000000000001</v>
      </c>
      <c r="K128" s="59">
        <f t="shared" si="57"/>
        <v>1286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37.700000000000003</v>
      </c>
      <c r="D129" s="21">
        <f t="shared" si="58"/>
        <v>1139.9999999999998</v>
      </c>
      <c r="E129" s="35">
        <f t="shared" si="52"/>
        <v>151.10000000000002</v>
      </c>
      <c r="F129" s="38">
        <f t="shared" si="53"/>
        <v>1291.0999999999999</v>
      </c>
      <c r="G129" s="38">
        <f t="shared" si="54"/>
        <v>1291</v>
      </c>
      <c r="H129" s="38">
        <f t="shared" si="55"/>
        <v>1291</v>
      </c>
      <c r="I129" s="51">
        <f t="shared" si="38"/>
        <v>-9.9999999999909051E-2</v>
      </c>
      <c r="J129" s="42">
        <f t="shared" si="56"/>
        <v>1139.8999999999999</v>
      </c>
      <c r="K129" s="59">
        <f t="shared" si="57"/>
        <v>1291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35.299999999999997</v>
      </c>
      <c r="D130" s="23">
        <f t="shared" si="58"/>
        <v>1137.5999999999997</v>
      </c>
      <c r="E130" s="36">
        <f t="shared" si="52"/>
        <v>151.10000000000002</v>
      </c>
      <c r="F130" s="36">
        <f t="shared" si="53"/>
        <v>1288.6999999999998</v>
      </c>
      <c r="G130" s="36">
        <f t="shared" si="54"/>
        <v>1289</v>
      </c>
      <c r="H130" s="36">
        <f t="shared" si="55"/>
        <v>1289</v>
      </c>
      <c r="I130" s="53">
        <f t="shared" si="38"/>
        <v>0.3000000000001819</v>
      </c>
      <c r="J130" s="45">
        <f t="shared" si="56"/>
        <v>1137.8999999999999</v>
      </c>
      <c r="K130" s="62">
        <f t="shared" si="57"/>
        <v>1289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47.1</v>
      </c>
      <c r="D131" s="21">
        <f t="shared" si="58"/>
        <v>1149.3999999999996</v>
      </c>
      <c r="E131" s="35">
        <f t="shared" si="52"/>
        <v>151.10000000000002</v>
      </c>
      <c r="F131" s="38">
        <f t="shared" si="53"/>
        <v>1300.4999999999995</v>
      </c>
      <c r="G131" s="38">
        <f t="shared" si="54"/>
        <v>1301</v>
      </c>
      <c r="H131" s="38">
        <f t="shared" si="55"/>
        <v>1301</v>
      </c>
      <c r="I131" s="50">
        <f>H131-F131</f>
        <v>0.50000000000045475</v>
      </c>
      <c r="J131" s="42">
        <f t="shared" si="56"/>
        <v>1149.9000000000001</v>
      </c>
      <c r="K131" s="55">
        <f t="shared" si="57"/>
        <v>1301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62.9</v>
      </c>
      <c r="D132" s="21">
        <f t="shared" si="58"/>
        <v>1165.1999999999998</v>
      </c>
      <c r="E132" s="35">
        <f t="shared" si="52"/>
        <v>151.10000000000002</v>
      </c>
      <c r="F132" s="38">
        <f t="shared" si="53"/>
        <v>1316.2999999999997</v>
      </c>
      <c r="G132" s="38">
        <f t="shared" si="54"/>
        <v>1316</v>
      </c>
      <c r="H132" s="38">
        <f t="shared" si="55"/>
        <v>1316</v>
      </c>
      <c r="I132" s="50">
        <f t="shared" ref="I132:I146" si="59">H132-F132</f>
        <v>-0.29999999999972715</v>
      </c>
      <c r="J132" s="42">
        <f t="shared" si="56"/>
        <v>1164.9000000000001</v>
      </c>
      <c r="K132" s="55">
        <f t="shared" si="57"/>
        <v>1316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69</v>
      </c>
      <c r="D133" s="21">
        <f t="shared" si="58"/>
        <v>1171.2999999999997</v>
      </c>
      <c r="E133" s="35">
        <f t="shared" si="52"/>
        <v>151.10000000000002</v>
      </c>
      <c r="F133" s="38">
        <f t="shared" si="53"/>
        <v>1322.3999999999996</v>
      </c>
      <c r="G133" s="38">
        <f t="shared" si="54"/>
        <v>1322</v>
      </c>
      <c r="H133" s="38">
        <f t="shared" si="55"/>
        <v>1322</v>
      </c>
      <c r="I133" s="50">
        <f t="shared" si="59"/>
        <v>-0.3999999999996362</v>
      </c>
      <c r="J133" s="42">
        <f t="shared" si="56"/>
        <v>1170.9000000000001</v>
      </c>
      <c r="K133" s="55">
        <f t="shared" si="57"/>
        <v>1322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82.1</v>
      </c>
      <c r="D134" s="21">
        <f t="shared" si="58"/>
        <v>1184.3999999999996</v>
      </c>
      <c r="E134" s="35">
        <f t="shared" si="52"/>
        <v>151.10000000000002</v>
      </c>
      <c r="F134" s="38">
        <f t="shared" si="53"/>
        <v>1335.4999999999995</v>
      </c>
      <c r="G134" s="38">
        <f t="shared" si="54"/>
        <v>1336</v>
      </c>
      <c r="H134" s="38">
        <f t="shared" si="55"/>
        <v>1336</v>
      </c>
      <c r="I134" s="50">
        <f t="shared" si="59"/>
        <v>0.50000000000045475</v>
      </c>
      <c r="J134" s="42">
        <f t="shared" si="56"/>
        <v>1184.9000000000001</v>
      </c>
      <c r="K134" s="55">
        <f t="shared" si="57"/>
        <v>1336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97.8</v>
      </c>
      <c r="D135" s="21">
        <f t="shared" si="58"/>
        <v>1200.0999999999997</v>
      </c>
      <c r="E135" s="35">
        <f t="shared" si="52"/>
        <v>151.10000000000002</v>
      </c>
      <c r="F135" s="38">
        <f t="shared" si="53"/>
        <v>1351.1999999999998</v>
      </c>
      <c r="G135" s="38">
        <f t="shared" si="54"/>
        <v>1351</v>
      </c>
      <c r="H135" s="38">
        <f t="shared" si="55"/>
        <v>1351</v>
      </c>
      <c r="I135" s="50">
        <f t="shared" si="59"/>
        <v>-0.1999999999998181</v>
      </c>
      <c r="J135" s="42">
        <f t="shared" si="56"/>
        <v>1199.8999999999999</v>
      </c>
      <c r="K135" s="55">
        <f t="shared" si="57"/>
        <v>1351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85.7</v>
      </c>
      <c r="D136" s="21">
        <f t="shared" si="58"/>
        <v>1187.9999999999998</v>
      </c>
      <c r="E136" s="35">
        <f t="shared" si="52"/>
        <v>151.10000000000002</v>
      </c>
      <c r="F136" s="38">
        <f t="shared" si="53"/>
        <v>1339.1</v>
      </c>
      <c r="G136" s="38">
        <f t="shared" si="54"/>
        <v>1339</v>
      </c>
      <c r="H136" s="38">
        <f t="shared" si="55"/>
        <v>1339</v>
      </c>
      <c r="I136" s="50">
        <f t="shared" si="59"/>
        <v>-9.9999999999909051E-2</v>
      </c>
      <c r="J136" s="42">
        <f t="shared" si="56"/>
        <v>1187.8999999999999</v>
      </c>
      <c r="K136" s="55">
        <f t="shared" si="57"/>
        <v>1339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84.6</v>
      </c>
      <c r="D137" s="21">
        <f t="shared" si="58"/>
        <v>1186.8999999999996</v>
      </c>
      <c r="E137" s="35">
        <f t="shared" si="52"/>
        <v>151.10000000000002</v>
      </c>
      <c r="F137" s="38">
        <f t="shared" si="53"/>
        <v>1337.9999999999995</v>
      </c>
      <c r="G137" s="38">
        <f t="shared" si="54"/>
        <v>1338</v>
      </c>
      <c r="H137" s="38">
        <f t="shared" si="55"/>
        <v>1338</v>
      </c>
      <c r="I137" s="50">
        <f t="shared" si="59"/>
        <v>0</v>
      </c>
      <c r="J137" s="42">
        <f t="shared" si="56"/>
        <v>1186.8999999999996</v>
      </c>
      <c r="K137" s="55">
        <f t="shared" si="57"/>
        <v>1338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98.6</v>
      </c>
      <c r="D138" s="21">
        <f t="shared" si="58"/>
        <v>1200.8999999999996</v>
      </c>
      <c r="E138" s="35">
        <f t="shared" si="52"/>
        <v>151.10000000000002</v>
      </c>
      <c r="F138" s="38">
        <f t="shared" si="53"/>
        <v>1351.9999999999995</v>
      </c>
      <c r="G138" s="38">
        <f t="shared" si="54"/>
        <v>1352</v>
      </c>
      <c r="H138" s="38">
        <f t="shared" si="55"/>
        <v>1352</v>
      </c>
      <c r="I138" s="50">
        <f t="shared" si="59"/>
        <v>0</v>
      </c>
      <c r="J138" s="42">
        <f t="shared" si="56"/>
        <v>1200.8999999999996</v>
      </c>
      <c r="K138" s="55">
        <f t="shared" si="57"/>
        <v>1352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32.4</v>
      </c>
      <c r="D139" s="21">
        <f t="shared" ref="D139:D146" si="60">$B$96+C139</f>
        <v>1124.6999999999998</v>
      </c>
      <c r="E139" s="35">
        <f t="shared" si="52"/>
        <v>151.10000000000002</v>
      </c>
      <c r="F139" s="38">
        <f t="shared" si="53"/>
        <v>1275.7999999999997</v>
      </c>
      <c r="G139" s="38">
        <f t="shared" si="54"/>
        <v>1276</v>
      </c>
      <c r="H139" s="38">
        <f t="shared" si="55"/>
        <v>1276</v>
      </c>
      <c r="I139" s="50">
        <f t="shared" si="59"/>
        <v>0.20000000000027285</v>
      </c>
      <c r="J139" s="42">
        <f t="shared" si="56"/>
        <v>1124.9000000000001</v>
      </c>
      <c r="K139" s="55">
        <f t="shared" si="57"/>
        <v>1276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37.700000000000003</v>
      </c>
      <c r="D140" s="21">
        <f t="shared" si="60"/>
        <v>1129.9999999999998</v>
      </c>
      <c r="E140" s="35">
        <f t="shared" si="52"/>
        <v>151.10000000000002</v>
      </c>
      <c r="F140" s="38">
        <f t="shared" si="53"/>
        <v>1281.0999999999999</v>
      </c>
      <c r="G140" s="38">
        <f t="shared" si="54"/>
        <v>1281</v>
      </c>
      <c r="H140" s="38">
        <f t="shared" si="55"/>
        <v>1281</v>
      </c>
      <c r="I140" s="50">
        <f t="shared" si="59"/>
        <v>-9.9999999999909051E-2</v>
      </c>
      <c r="J140" s="42">
        <f t="shared" si="56"/>
        <v>1129.8999999999999</v>
      </c>
      <c r="K140" s="55">
        <f t="shared" si="57"/>
        <v>1281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47.1</v>
      </c>
      <c r="D141" s="21">
        <f t="shared" si="60"/>
        <v>1139.3999999999996</v>
      </c>
      <c r="E141" s="35">
        <f t="shared" si="52"/>
        <v>151.10000000000002</v>
      </c>
      <c r="F141" s="38">
        <f t="shared" si="53"/>
        <v>1290.4999999999995</v>
      </c>
      <c r="G141" s="38">
        <f t="shared" si="54"/>
        <v>1291</v>
      </c>
      <c r="H141" s="38">
        <f t="shared" si="55"/>
        <v>1291</v>
      </c>
      <c r="I141" s="50">
        <f t="shared" si="59"/>
        <v>0.50000000000045475</v>
      </c>
      <c r="J141" s="42">
        <f t="shared" si="56"/>
        <v>1139.9000000000001</v>
      </c>
      <c r="K141" s="55">
        <f t="shared" si="57"/>
        <v>1291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62.9</v>
      </c>
      <c r="D142" s="21">
        <f t="shared" si="60"/>
        <v>1155.1999999999998</v>
      </c>
      <c r="E142" s="35">
        <f t="shared" si="52"/>
        <v>151.10000000000002</v>
      </c>
      <c r="F142" s="38">
        <f t="shared" si="53"/>
        <v>1306.2999999999997</v>
      </c>
      <c r="G142" s="38">
        <f t="shared" si="54"/>
        <v>1306</v>
      </c>
      <c r="H142" s="38">
        <f t="shared" si="55"/>
        <v>1306</v>
      </c>
      <c r="I142" s="50">
        <f t="shared" si="59"/>
        <v>-0.29999999999972715</v>
      </c>
      <c r="J142" s="42">
        <f t="shared" si="56"/>
        <v>1154.9000000000001</v>
      </c>
      <c r="K142" s="55">
        <f t="shared" si="57"/>
        <v>1306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69</v>
      </c>
      <c r="D143" s="21">
        <f t="shared" si="60"/>
        <v>1161.2999999999997</v>
      </c>
      <c r="E143" s="35">
        <f t="shared" si="52"/>
        <v>151.10000000000002</v>
      </c>
      <c r="F143" s="38">
        <f t="shared" si="53"/>
        <v>1312.3999999999996</v>
      </c>
      <c r="G143" s="38">
        <f t="shared" si="54"/>
        <v>1312</v>
      </c>
      <c r="H143" s="38">
        <f t="shared" si="55"/>
        <v>1312</v>
      </c>
      <c r="I143" s="50">
        <f t="shared" si="59"/>
        <v>-0.3999999999996362</v>
      </c>
      <c r="J143" s="42">
        <f t="shared" si="56"/>
        <v>1160.9000000000001</v>
      </c>
      <c r="K143" s="55">
        <f t="shared" si="57"/>
        <v>1312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82.1</v>
      </c>
      <c r="D144" s="21">
        <f t="shared" si="60"/>
        <v>1174.3999999999996</v>
      </c>
      <c r="E144" s="35">
        <f t="shared" si="52"/>
        <v>151.10000000000002</v>
      </c>
      <c r="F144" s="38">
        <f t="shared" si="53"/>
        <v>1325.4999999999995</v>
      </c>
      <c r="G144" s="38">
        <f t="shared" si="54"/>
        <v>1326</v>
      </c>
      <c r="H144" s="38">
        <f t="shared" si="55"/>
        <v>1326</v>
      </c>
      <c r="I144" s="50">
        <f t="shared" si="59"/>
        <v>0.50000000000045475</v>
      </c>
      <c r="J144" s="42">
        <f t="shared" si="56"/>
        <v>1174.9000000000001</v>
      </c>
      <c r="K144" s="55">
        <f t="shared" si="57"/>
        <v>1326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97.8</v>
      </c>
      <c r="D145" s="21">
        <f t="shared" si="60"/>
        <v>1190.0999999999997</v>
      </c>
      <c r="E145" s="35">
        <f t="shared" si="52"/>
        <v>151.10000000000002</v>
      </c>
      <c r="F145" s="38">
        <f t="shared" si="53"/>
        <v>1341.1999999999998</v>
      </c>
      <c r="G145" s="38">
        <f t="shared" si="54"/>
        <v>1341</v>
      </c>
      <c r="H145" s="38">
        <f t="shared" si="55"/>
        <v>1341</v>
      </c>
      <c r="I145" s="50">
        <f t="shared" si="59"/>
        <v>-0.1999999999998181</v>
      </c>
      <c r="J145" s="42">
        <f t="shared" si="56"/>
        <v>1189.8999999999999</v>
      </c>
      <c r="K145" s="55">
        <f t="shared" si="57"/>
        <v>1341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98.6</v>
      </c>
      <c r="D146" s="21">
        <f t="shared" si="60"/>
        <v>1190.8999999999996</v>
      </c>
      <c r="E146" s="35">
        <f t="shared" si="52"/>
        <v>151.10000000000002</v>
      </c>
      <c r="F146" s="38">
        <f t="shared" si="53"/>
        <v>1341.9999999999995</v>
      </c>
      <c r="G146" s="38">
        <f t="shared" si="54"/>
        <v>1342</v>
      </c>
      <c r="H146" s="38">
        <f t="shared" si="55"/>
        <v>1342</v>
      </c>
      <c r="I146" s="50">
        <f t="shared" si="59"/>
        <v>0</v>
      </c>
      <c r="J146" s="42">
        <f t="shared" si="56"/>
        <v>1190.8999999999996</v>
      </c>
      <c r="K146" s="55">
        <f t="shared" si="57"/>
        <v>1342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1092.2999999999997</v>
      </c>
      <c r="C149" s="102">
        <f t="shared" ref="C149:C155" si="61">C70</f>
        <v>59.2</v>
      </c>
      <c r="D149" s="21">
        <f t="shared" ref="D149:D155" si="62">$B$96+C149</f>
        <v>1151.4999999999998</v>
      </c>
      <c r="E149" s="35">
        <f t="shared" ref="E149:E155" si="63">$E$17</f>
        <v>151.10000000000002</v>
      </c>
      <c r="F149" s="38">
        <f t="shared" ref="F149:F155" si="64">D149+E149</f>
        <v>1302.5999999999999</v>
      </c>
      <c r="G149" s="38">
        <f t="shared" ref="G149:G155" si="65">ROUND(((F149*10)+0.4)/10,0)</f>
        <v>1303</v>
      </c>
      <c r="H149" s="38">
        <f t="shared" ref="H149:H155" si="66">IF(FLOOR(G149,1)&lt;1000,FLOOR(G149,1),FLOOR((G149),1))</f>
        <v>1303</v>
      </c>
      <c r="I149" s="51">
        <f t="shared" si="38"/>
        <v>0.40000000000009095</v>
      </c>
      <c r="J149" s="42">
        <f t="shared" ref="J149:J155" si="67">I149+D149</f>
        <v>1151.8999999999999</v>
      </c>
      <c r="K149" s="59">
        <f t="shared" ref="K149:K155" si="68">H149</f>
        <v>1303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80.5</v>
      </c>
      <c r="D150" s="21">
        <f t="shared" si="62"/>
        <v>1172.7999999999997</v>
      </c>
      <c r="E150" s="35">
        <f t="shared" si="63"/>
        <v>151.10000000000002</v>
      </c>
      <c r="F150" s="38">
        <f t="shared" si="64"/>
        <v>1323.8999999999996</v>
      </c>
      <c r="G150" s="38">
        <f t="shared" si="65"/>
        <v>1324</v>
      </c>
      <c r="H150" s="38">
        <f t="shared" si="66"/>
        <v>1324</v>
      </c>
      <c r="I150" s="51">
        <f t="shared" si="38"/>
        <v>0.1000000000003638</v>
      </c>
      <c r="J150" s="42">
        <f t="shared" si="67"/>
        <v>1172.9000000000001</v>
      </c>
      <c r="K150" s="59">
        <f t="shared" si="68"/>
        <v>1324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92.1</v>
      </c>
      <c r="D151" s="21">
        <f t="shared" si="62"/>
        <v>1184.3999999999996</v>
      </c>
      <c r="E151" s="35">
        <f t="shared" si="63"/>
        <v>151.10000000000002</v>
      </c>
      <c r="F151" s="38">
        <f t="shared" si="64"/>
        <v>1335.4999999999995</v>
      </c>
      <c r="G151" s="38">
        <f t="shared" si="65"/>
        <v>1336</v>
      </c>
      <c r="H151" s="38">
        <f t="shared" si="66"/>
        <v>1336</v>
      </c>
      <c r="I151" s="51">
        <f t="shared" si="38"/>
        <v>0.50000000000045475</v>
      </c>
      <c r="J151" s="42">
        <f t="shared" si="67"/>
        <v>1184.9000000000001</v>
      </c>
      <c r="K151" s="59">
        <f t="shared" si="68"/>
        <v>1336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90.7</v>
      </c>
      <c r="D152" s="21">
        <f t="shared" si="62"/>
        <v>1182.9999999999998</v>
      </c>
      <c r="E152" s="35">
        <f t="shared" si="63"/>
        <v>151.10000000000002</v>
      </c>
      <c r="F152" s="38">
        <f t="shared" si="64"/>
        <v>1334.1</v>
      </c>
      <c r="G152" s="38">
        <f t="shared" si="65"/>
        <v>1334</v>
      </c>
      <c r="H152" s="38">
        <f t="shared" si="66"/>
        <v>1334</v>
      </c>
      <c r="I152" s="51">
        <f t="shared" si="38"/>
        <v>-9.9999999999909051E-2</v>
      </c>
      <c r="J152" s="42">
        <f t="shared" si="67"/>
        <v>1182.8999999999999</v>
      </c>
      <c r="K152" s="59">
        <f t="shared" si="68"/>
        <v>1334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94.7</v>
      </c>
      <c r="D153" s="21">
        <f t="shared" si="62"/>
        <v>1186.9999999999998</v>
      </c>
      <c r="E153" s="35">
        <f t="shared" si="63"/>
        <v>151.10000000000002</v>
      </c>
      <c r="F153" s="38">
        <f t="shared" si="64"/>
        <v>1338.1</v>
      </c>
      <c r="G153" s="38">
        <f t="shared" si="65"/>
        <v>1338</v>
      </c>
      <c r="H153" s="38">
        <f t="shared" si="66"/>
        <v>1338</v>
      </c>
      <c r="I153" s="51">
        <f t="shared" si="38"/>
        <v>-9.9999999999909051E-2</v>
      </c>
      <c r="J153" s="42">
        <f t="shared" si="67"/>
        <v>1186.8999999999999</v>
      </c>
      <c r="K153" s="59">
        <f t="shared" si="68"/>
        <v>1338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94.7</v>
      </c>
      <c r="D154" s="21">
        <f t="shared" si="62"/>
        <v>1186.9999999999998</v>
      </c>
      <c r="E154" s="35">
        <f t="shared" si="63"/>
        <v>151.10000000000002</v>
      </c>
      <c r="F154" s="38">
        <f t="shared" si="64"/>
        <v>1338.1</v>
      </c>
      <c r="G154" s="38">
        <f t="shared" si="65"/>
        <v>1338</v>
      </c>
      <c r="H154" s="38">
        <f t="shared" si="66"/>
        <v>1338</v>
      </c>
      <c r="I154" s="51">
        <f t="shared" si="38"/>
        <v>-9.9999999999909051E-2</v>
      </c>
      <c r="J154" s="42">
        <f t="shared" si="67"/>
        <v>1186.8999999999999</v>
      </c>
      <c r="K154" s="59">
        <f t="shared" si="68"/>
        <v>1338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105.2</v>
      </c>
      <c r="D155" s="21">
        <f t="shared" si="62"/>
        <v>1197.4999999999998</v>
      </c>
      <c r="E155" s="35">
        <f t="shared" si="63"/>
        <v>151.10000000000002</v>
      </c>
      <c r="F155" s="38">
        <f t="shared" si="64"/>
        <v>1348.6</v>
      </c>
      <c r="G155" s="38">
        <f t="shared" si="65"/>
        <v>1349</v>
      </c>
      <c r="H155" s="38">
        <f t="shared" si="66"/>
        <v>1349</v>
      </c>
      <c r="I155" s="51">
        <f t="shared" si="38"/>
        <v>0.40000000000009095</v>
      </c>
      <c r="J155" s="42">
        <f t="shared" si="67"/>
        <v>1197.8999999999999</v>
      </c>
      <c r="K155" s="59">
        <f t="shared" si="68"/>
        <v>1349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90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1" t="str">
        <f>D8</f>
        <v>PETROL PUMP PRICES BY ZONE IN THE REPUBLIC OF SOUTH AFRICA</v>
      </c>
      <c r="E165" s="421"/>
      <c r="F165" s="421"/>
      <c r="G165" s="421"/>
      <c r="H165" s="421"/>
      <c r="I165" s="421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19" t="s">
        <v>97</v>
      </c>
      <c r="E167" s="420"/>
      <c r="F167" s="420"/>
      <c r="G167" s="223"/>
      <c r="H167" s="421" t="str">
        <f>H10</f>
        <v>EFFECTIVE 1 April 2015</v>
      </c>
      <c r="I167" s="418"/>
      <c r="J167" s="418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</f>
        <v>1092.2999999999997</v>
      </c>
      <c r="C174" s="101">
        <f t="shared" ref="C174:C190" si="69">C17</f>
        <v>2.6</v>
      </c>
      <c r="D174" s="20">
        <f t="shared" ref="D174:D190" si="70">$B$174+C174</f>
        <v>1094.8999999999996</v>
      </c>
      <c r="E174" s="39">
        <f t="shared" ref="E174:E190" si="71">$E$17</f>
        <v>151.10000000000002</v>
      </c>
      <c r="F174" s="39">
        <f t="shared" ref="F174:F190" si="72">D174+E174</f>
        <v>1245.9999999999995</v>
      </c>
      <c r="G174" s="39">
        <f t="shared" ref="G174:G190" si="73">ROUND(((F174*10)+0.4)/10,0)</f>
        <v>1246</v>
      </c>
      <c r="H174" s="39">
        <f>IF(FLOOR(G174,1)&lt;1000,FLOOR(G174,1),FLOOR((G174),1))</f>
        <v>1246</v>
      </c>
      <c r="I174" s="374">
        <f t="shared" ref="I174:I233" si="74">H174-F174</f>
        <v>0</v>
      </c>
      <c r="J174" s="39">
        <f t="shared" ref="J174:J190" si="75">I174+D174</f>
        <v>1094.8999999999996</v>
      </c>
      <c r="K174" s="121">
        <f t="shared" ref="K174:K190" si="76">H174</f>
        <v>1246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6.8</v>
      </c>
      <c r="D175" s="21">
        <f t="shared" si="70"/>
        <v>1099.0999999999997</v>
      </c>
      <c r="E175" s="35">
        <f t="shared" si="71"/>
        <v>151.10000000000002</v>
      </c>
      <c r="F175" s="38">
        <f t="shared" si="72"/>
        <v>1250.1999999999998</v>
      </c>
      <c r="G175" s="38">
        <f t="shared" si="73"/>
        <v>1250</v>
      </c>
      <c r="H175" s="38">
        <f>IF(FLOOR(G175,1)&lt;1000,FLOOR(G175,1),FLOOR((G175),1))</f>
        <v>1250</v>
      </c>
      <c r="I175" s="50">
        <f t="shared" si="74"/>
        <v>-0.1999999999998181</v>
      </c>
      <c r="J175" s="38">
        <f t="shared" si="75"/>
        <v>1098.8999999999999</v>
      </c>
      <c r="K175" s="122">
        <f t="shared" si="76"/>
        <v>1250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10.5</v>
      </c>
      <c r="D176" s="21">
        <f t="shared" si="70"/>
        <v>1102.7999999999997</v>
      </c>
      <c r="E176" s="35">
        <f t="shared" si="71"/>
        <v>151.10000000000002</v>
      </c>
      <c r="F176" s="38">
        <f t="shared" si="72"/>
        <v>1253.8999999999996</v>
      </c>
      <c r="G176" s="38">
        <f t="shared" si="73"/>
        <v>1254</v>
      </c>
      <c r="H176" s="38">
        <f t="shared" ref="H176:H190" si="77">IF(FLOOR(G176,1)&lt;1000,FLOOR(G176,1),FLOOR((G176),1))</f>
        <v>1254</v>
      </c>
      <c r="I176" s="50">
        <f t="shared" si="74"/>
        <v>0.1000000000003638</v>
      </c>
      <c r="J176" s="38">
        <f t="shared" si="75"/>
        <v>1102.9000000000001</v>
      </c>
      <c r="K176" s="122">
        <f t="shared" si="76"/>
        <v>1254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15.5</v>
      </c>
      <c r="D177" s="21">
        <f t="shared" si="70"/>
        <v>1107.7999999999997</v>
      </c>
      <c r="E177" s="35">
        <f t="shared" si="71"/>
        <v>151.10000000000002</v>
      </c>
      <c r="F177" s="38">
        <f t="shared" si="72"/>
        <v>1258.8999999999996</v>
      </c>
      <c r="G177" s="38">
        <f t="shared" si="73"/>
        <v>1259</v>
      </c>
      <c r="H177" s="38">
        <f t="shared" si="77"/>
        <v>1259</v>
      </c>
      <c r="I177" s="51">
        <f t="shared" si="74"/>
        <v>0.1000000000003638</v>
      </c>
      <c r="J177" s="42">
        <f t="shared" si="75"/>
        <v>1107.9000000000001</v>
      </c>
      <c r="K177" s="123">
        <f t="shared" si="76"/>
        <v>1259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22.4</v>
      </c>
      <c r="D178" s="21">
        <f t="shared" si="70"/>
        <v>1114.6999999999998</v>
      </c>
      <c r="E178" s="35">
        <f t="shared" si="71"/>
        <v>151.10000000000002</v>
      </c>
      <c r="F178" s="38">
        <f t="shared" si="72"/>
        <v>1265.7999999999997</v>
      </c>
      <c r="G178" s="38">
        <f t="shared" si="73"/>
        <v>1266</v>
      </c>
      <c r="H178" s="38">
        <f t="shared" si="77"/>
        <v>1266</v>
      </c>
      <c r="I178" s="51">
        <f t="shared" si="74"/>
        <v>0.20000000000027285</v>
      </c>
      <c r="J178" s="42">
        <f t="shared" si="75"/>
        <v>1114.9000000000001</v>
      </c>
      <c r="K178" s="123">
        <f t="shared" si="76"/>
        <v>1266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32.4</v>
      </c>
      <c r="D179" s="21">
        <f t="shared" si="70"/>
        <v>1124.6999999999998</v>
      </c>
      <c r="E179" s="35">
        <f t="shared" si="71"/>
        <v>151.10000000000002</v>
      </c>
      <c r="F179" s="38">
        <f t="shared" si="72"/>
        <v>1275.7999999999997</v>
      </c>
      <c r="G179" s="38">
        <f t="shared" si="73"/>
        <v>1276</v>
      </c>
      <c r="H179" s="38">
        <f t="shared" si="77"/>
        <v>1276</v>
      </c>
      <c r="I179" s="51">
        <f t="shared" si="74"/>
        <v>0.20000000000027285</v>
      </c>
      <c r="J179" s="42">
        <f t="shared" si="75"/>
        <v>1124.9000000000001</v>
      </c>
      <c r="K179" s="123">
        <f t="shared" si="76"/>
        <v>1276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41.3</v>
      </c>
      <c r="D180" s="21">
        <f t="shared" si="70"/>
        <v>1133.5999999999997</v>
      </c>
      <c r="E180" s="35">
        <f t="shared" si="71"/>
        <v>151.10000000000002</v>
      </c>
      <c r="F180" s="38">
        <f t="shared" si="72"/>
        <v>1284.6999999999998</v>
      </c>
      <c r="G180" s="38">
        <f t="shared" si="73"/>
        <v>1285</v>
      </c>
      <c r="H180" s="38">
        <f t="shared" si="77"/>
        <v>1285</v>
      </c>
      <c r="I180" s="51">
        <f t="shared" si="74"/>
        <v>0.3000000000001819</v>
      </c>
      <c r="J180" s="42">
        <f t="shared" si="75"/>
        <v>1133.8999999999999</v>
      </c>
      <c r="K180" s="123">
        <f t="shared" si="76"/>
        <v>1285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58.2</v>
      </c>
      <c r="D181" s="21">
        <f t="shared" si="70"/>
        <v>1150.4999999999998</v>
      </c>
      <c r="E181" s="35">
        <f t="shared" si="71"/>
        <v>151.10000000000002</v>
      </c>
      <c r="F181" s="38">
        <f t="shared" si="72"/>
        <v>1301.5999999999999</v>
      </c>
      <c r="G181" s="38">
        <f t="shared" si="73"/>
        <v>1302</v>
      </c>
      <c r="H181" s="38">
        <f t="shared" si="77"/>
        <v>1302</v>
      </c>
      <c r="I181" s="51">
        <f t="shared" si="74"/>
        <v>0.40000000000009095</v>
      </c>
      <c r="J181" s="42">
        <f t="shared" si="75"/>
        <v>1150.8999999999999</v>
      </c>
      <c r="K181" s="123">
        <f t="shared" si="76"/>
        <v>1302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76.099999999999994</v>
      </c>
      <c r="D182" s="21">
        <f t="shared" si="70"/>
        <v>1168.3999999999996</v>
      </c>
      <c r="E182" s="35">
        <f t="shared" si="71"/>
        <v>151.10000000000002</v>
      </c>
      <c r="F182" s="38">
        <f t="shared" si="72"/>
        <v>1319.4999999999995</v>
      </c>
      <c r="G182" s="38">
        <f t="shared" si="73"/>
        <v>1320</v>
      </c>
      <c r="H182" s="38">
        <f t="shared" si="77"/>
        <v>1320</v>
      </c>
      <c r="I182" s="51">
        <f t="shared" si="74"/>
        <v>0.50000000000045475</v>
      </c>
      <c r="J182" s="42">
        <f t="shared" si="75"/>
        <v>1168.9000000000001</v>
      </c>
      <c r="K182" s="123">
        <f t="shared" si="76"/>
        <v>1320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87.2</v>
      </c>
      <c r="D183" s="21">
        <f t="shared" si="70"/>
        <v>1179.4999999999998</v>
      </c>
      <c r="E183" s="35">
        <f t="shared" si="71"/>
        <v>151.10000000000002</v>
      </c>
      <c r="F183" s="38">
        <f t="shared" si="72"/>
        <v>1330.6</v>
      </c>
      <c r="G183" s="38">
        <f t="shared" si="73"/>
        <v>1331</v>
      </c>
      <c r="H183" s="38">
        <f t="shared" si="77"/>
        <v>1331</v>
      </c>
      <c r="I183" s="51">
        <f t="shared" si="74"/>
        <v>0.40000000000009095</v>
      </c>
      <c r="J183" s="42">
        <f t="shared" si="75"/>
        <v>1179.8999999999999</v>
      </c>
      <c r="K183" s="123">
        <f t="shared" si="76"/>
        <v>1331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92.3</v>
      </c>
      <c r="D184" s="21">
        <f t="shared" si="70"/>
        <v>1184.5999999999997</v>
      </c>
      <c r="E184" s="35">
        <f t="shared" si="71"/>
        <v>151.10000000000002</v>
      </c>
      <c r="F184" s="38">
        <f t="shared" si="72"/>
        <v>1335.6999999999998</v>
      </c>
      <c r="G184" s="38">
        <f t="shared" si="73"/>
        <v>1336</v>
      </c>
      <c r="H184" s="38">
        <f t="shared" si="77"/>
        <v>1336</v>
      </c>
      <c r="I184" s="51">
        <f t="shared" si="74"/>
        <v>0.3000000000001819</v>
      </c>
      <c r="J184" s="42">
        <f t="shared" si="75"/>
        <v>1184.8999999999999</v>
      </c>
      <c r="K184" s="123">
        <f t="shared" si="76"/>
        <v>1336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93.6</v>
      </c>
      <c r="D185" s="21">
        <f t="shared" si="70"/>
        <v>1185.8999999999996</v>
      </c>
      <c r="E185" s="35">
        <f t="shared" si="71"/>
        <v>151.10000000000002</v>
      </c>
      <c r="F185" s="38">
        <f t="shared" si="72"/>
        <v>1336.9999999999995</v>
      </c>
      <c r="G185" s="38">
        <f t="shared" si="73"/>
        <v>1337</v>
      </c>
      <c r="H185" s="38">
        <f t="shared" si="77"/>
        <v>1337</v>
      </c>
      <c r="I185" s="51">
        <f t="shared" si="74"/>
        <v>0</v>
      </c>
      <c r="J185" s="42">
        <f t="shared" si="75"/>
        <v>1185.8999999999996</v>
      </c>
      <c r="K185" s="123">
        <f t="shared" si="76"/>
        <v>1337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89.4</v>
      </c>
      <c r="D186" s="21">
        <f t="shared" si="70"/>
        <v>1181.6999999999998</v>
      </c>
      <c r="E186" s="35">
        <f t="shared" si="71"/>
        <v>151.10000000000002</v>
      </c>
      <c r="F186" s="38">
        <f t="shared" si="72"/>
        <v>1332.7999999999997</v>
      </c>
      <c r="G186" s="38">
        <f t="shared" si="73"/>
        <v>1333</v>
      </c>
      <c r="H186" s="38">
        <f t="shared" si="77"/>
        <v>1333</v>
      </c>
      <c r="I186" s="51">
        <f t="shared" si="74"/>
        <v>0.20000000000027285</v>
      </c>
      <c r="J186" s="42">
        <f t="shared" si="75"/>
        <v>1181.9000000000001</v>
      </c>
      <c r="K186" s="123">
        <f t="shared" si="76"/>
        <v>1333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105.3</v>
      </c>
      <c r="D187" s="21">
        <f t="shared" si="70"/>
        <v>1197.5999999999997</v>
      </c>
      <c r="E187" s="35">
        <f t="shared" si="71"/>
        <v>151.10000000000002</v>
      </c>
      <c r="F187" s="38">
        <f t="shared" si="72"/>
        <v>1348.6999999999998</v>
      </c>
      <c r="G187" s="38">
        <f t="shared" si="73"/>
        <v>1349</v>
      </c>
      <c r="H187" s="38">
        <f t="shared" si="77"/>
        <v>1349</v>
      </c>
      <c r="I187" s="51">
        <f t="shared" si="74"/>
        <v>0.3000000000001819</v>
      </c>
      <c r="J187" s="42">
        <f t="shared" si="75"/>
        <v>1197.8999999999999</v>
      </c>
      <c r="K187" s="123">
        <f t="shared" si="76"/>
        <v>1349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112.5</v>
      </c>
      <c r="D188" s="21">
        <f t="shared" si="70"/>
        <v>1204.7999999999997</v>
      </c>
      <c r="E188" s="35">
        <f t="shared" si="71"/>
        <v>151.10000000000002</v>
      </c>
      <c r="F188" s="38">
        <f t="shared" si="72"/>
        <v>1355.8999999999996</v>
      </c>
      <c r="G188" s="38">
        <f t="shared" si="73"/>
        <v>1356</v>
      </c>
      <c r="H188" s="38">
        <f t="shared" si="77"/>
        <v>1356</v>
      </c>
      <c r="I188" s="51">
        <f t="shared" si="74"/>
        <v>0.1000000000003638</v>
      </c>
      <c r="J188" s="42">
        <f t="shared" si="75"/>
        <v>1204.9000000000001</v>
      </c>
      <c r="K188" s="123">
        <f t="shared" si="76"/>
        <v>1356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41.3</v>
      </c>
      <c r="D189" s="21">
        <f t="shared" si="70"/>
        <v>1133.5999999999997</v>
      </c>
      <c r="E189" s="35">
        <f t="shared" si="71"/>
        <v>151.10000000000002</v>
      </c>
      <c r="F189" s="38">
        <f t="shared" si="72"/>
        <v>1284.6999999999998</v>
      </c>
      <c r="G189" s="38">
        <f t="shared" si="73"/>
        <v>1285</v>
      </c>
      <c r="H189" s="38">
        <f t="shared" si="77"/>
        <v>1285</v>
      </c>
      <c r="I189" s="51">
        <f t="shared" si="74"/>
        <v>0.3000000000001819</v>
      </c>
      <c r="J189" s="42">
        <f t="shared" si="75"/>
        <v>1133.8999999999999</v>
      </c>
      <c r="K189" s="123">
        <f t="shared" si="76"/>
        <v>1285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112.5</v>
      </c>
      <c r="D190" s="21">
        <f t="shared" si="70"/>
        <v>1204.7999999999997</v>
      </c>
      <c r="E190" s="35">
        <f t="shared" si="71"/>
        <v>151.10000000000002</v>
      </c>
      <c r="F190" s="38">
        <f t="shared" si="72"/>
        <v>1355.8999999999996</v>
      </c>
      <c r="G190" s="38">
        <f t="shared" si="73"/>
        <v>1356</v>
      </c>
      <c r="H190" s="38">
        <f t="shared" si="77"/>
        <v>1356</v>
      </c>
      <c r="I190" s="51">
        <f t="shared" si="74"/>
        <v>0.1000000000003638</v>
      </c>
      <c r="J190" s="42">
        <f t="shared" si="75"/>
        <v>1204.9000000000001</v>
      </c>
      <c r="K190" s="123">
        <f t="shared" si="76"/>
        <v>1356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1092.2999999999997</v>
      </c>
      <c r="C193" s="102">
        <f t="shared" ref="C193:C201" si="78">C36</f>
        <v>16.100000000000001</v>
      </c>
      <c r="D193" s="21">
        <f t="shared" ref="D193:D201" si="79">$B$174+C193</f>
        <v>1108.3999999999996</v>
      </c>
      <c r="E193" s="35">
        <f t="shared" ref="E193:E201" si="80">$E$17</f>
        <v>151.10000000000002</v>
      </c>
      <c r="F193" s="38">
        <f t="shared" ref="F193:F201" si="81">D193+E193</f>
        <v>1259.4999999999995</v>
      </c>
      <c r="G193" s="38">
        <f t="shared" ref="G193:G201" si="82">ROUND(((F193*10)+0.4)/10,0)</f>
        <v>1260</v>
      </c>
      <c r="H193" s="38">
        <f t="shared" ref="H193:H201" si="83">IF(FLOOR(G193,1)&lt;1000,FLOOR(G193,1),FLOOR((G193),1))</f>
        <v>1260</v>
      </c>
      <c r="I193" s="51">
        <f t="shared" si="74"/>
        <v>0.50000000000045475</v>
      </c>
      <c r="J193" s="42">
        <f t="shared" ref="J193:J201" si="84">I193+D193</f>
        <v>1108.9000000000001</v>
      </c>
      <c r="K193" s="123">
        <f t="shared" ref="K193:K201" si="85">H193</f>
        <v>1260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25.4</v>
      </c>
      <c r="D194" s="21">
        <f>$B$174+C194</f>
        <v>1117.6999999999998</v>
      </c>
      <c r="E194" s="35">
        <f t="shared" si="80"/>
        <v>151.10000000000002</v>
      </c>
      <c r="F194" s="38">
        <f>D194+E194</f>
        <v>1268.7999999999997</v>
      </c>
      <c r="G194" s="38">
        <f>ROUND(((F194*10)+0.4)/10,0)</f>
        <v>1269</v>
      </c>
      <c r="H194" s="38">
        <f t="shared" si="83"/>
        <v>1269</v>
      </c>
      <c r="I194" s="51">
        <f>H194-F194</f>
        <v>0.20000000000027285</v>
      </c>
      <c r="J194" s="42">
        <f>I194+D194</f>
        <v>1117.9000000000001</v>
      </c>
      <c r="K194" s="123">
        <f>H194</f>
        <v>1269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20</v>
      </c>
      <c r="D195" s="21">
        <f t="shared" si="79"/>
        <v>1112.2999999999997</v>
      </c>
      <c r="E195" s="35">
        <f t="shared" si="80"/>
        <v>151.10000000000002</v>
      </c>
      <c r="F195" s="38">
        <f t="shared" si="81"/>
        <v>1263.3999999999996</v>
      </c>
      <c r="G195" s="38">
        <f t="shared" si="82"/>
        <v>1263</v>
      </c>
      <c r="H195" s="38">
        <f t="shared" si="83"/>
        <v>1263</v>
      </c>
      <c r="I195" s="51">
        <f t="shared" si="74"/>
        <v>-0.3999999999996362</v>
      </c>
      <c r="J195" s="42">
        <f t="shared" si="84"/>
        <v>1111.9000000000001</v>
      </c>
      <c r="K195" s="123">
        <f t="shared" si="85"/>
        <v>1263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28.5</v>
      </c>
      <c r="D196" s="21">
        <f t="shared" si="79"/>
        <v>1120.7999999999997</v>
      </c>
      <c r="E196" s="35">
        <f t="shared" si="80"/>
        <v>151.10000000000002</v>
      </c>
      <c r="F196" s="38">
        <f t="shared" si="81"/>
        <v>1271.8999999999996</v>
      </c>
      <c r="G196" s="38">
        <f t="shared" si="82"/>
        <v>1272</v>
      </c>
      <c r="H196" s="38">
        <f t="shared" si="83"/>
        <v>1272</v>
      </c>
      <c r="I196" s="51">
        <f t="shared" si="74"/>
        <v>0.1000000000003638</v>
      </c>
      <c r="J196" s="42">
        <f t="shared" si="84"/>
        <v>1120.9000000000001</v>
      </c>
      <c r="K196" s="123">
        <f t="shared" si="85"/>
        <v>1272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39.1</v>
      </c>
      <c r="D197" s="21">
        <f t="shared" si="79"/>
        <v>1131.3999999999996</v>
      </c>
      <c r="E197" s="35">
        <f t="shared" si="80"/>
        <v>151.10000000000002</v>
      </c>
      <c r="F197" s="38">
        <f t="shared" si="81"/>
        <v>1282.4999999999995</v>
      </c>
      <c r="G197" s="38">
        <f t="shared" si="82"/>
        <v>1283</v>
      </c>
      <c r="H197" s="38">
        <f t="shared" si="83"/>
        <v>1283</v>
      </c>
      <c r="I197" s="51">
        <f t="shared" si="74"/>
        <v>0.50000000000045475</v>
      </c>
      <c r="J197" s="42">
        <f t="shared" si="84"/>
        <v>1131.9000000000001</v>
      </c>
      <c r="K197" s="123">
        <f t="shared" si="85"/>
        <v>1283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36.799999999999997</v>
      </c>
      <c r="D198" s="21">
        <f t="shared" si="79"/>
        <v>1129.0999999999997</v>
      </c>
      <c r="E198" s="35">
        <f t="shared" si="80"/>
        <v>151.10000000000002</v>
      </c>
      <c r="F198" s="38">
        <f t="shared" si="81"/>
        <v>1280.1999999999998</v>
      </c>
      <c r="G198" s="38">
        <f t="shared" si="82"/>
        <v>1280</v>
      </c>
      <c r="H198" s="38">
        <f t="shared" si="83"/>
        <v>1280</v>
      </c>
      <c r="I198" s="51">
        <f t="shared" si="74"/>
        <v>-0.1999999999998181</v>
      </c>
      <c r="J198" s="42">
        <f t="shared" si="84"/>
        <v>1128.8999999999999</v>
      </c>
      <c r="K198" s="123">
        <f t="shared" si="85"/>
        <v>1280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46.6</v>
      </c>
      <c r="D199" s="21">
        <f t="shared" si="79"/>
        <v>1138.8999999999996</v>
      </c>
      <c r="E199" s="35">
        <f t="shared" si="80"/>
        <v>151.10000000000002</v>
      </c>
      <c r="F199" s="38">
        <f t="shared" si="81"/>
        <v>1289.9999999999995</v>
      </c>
      <c r="G199" s="38">
        <f t="shared" si="82"/>
        <v>1290</v>
      </c>
      <c r="H199" s="38">
        <f t="shared" si="83"/>
        <v>1290</v>
      </c>
      <c r="I199" s="51">
        <f t="shared" si="74"/>
        <v>0</v>
      </c>
      <c r="J199" s="42">
        <f t="shared" si="84"/>
        <v>1138.8999999999996</v>
      </c>
      <c r="K199" s="123">
        <f t="shared" si="85"/>
        <v>1290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50.4</v>
      </c>
      <c r="D200" s="21">
        <f t="shared" si="79"/>
        <v>1142.6999999999998</v>
      </c>
      <c r="E200" s="35">
        <f t="shared" si="80"/>
        <v>151.10000000000002</v>
      </c>
      <c r="F200" s="38">
        <f t="shared" si="81"/>
        <v>1293.7999999999997</v>
      </c>
      <c r="G200" s="38">
        <f t="shared" si="82"/>
        <v>1294</v>
      </c>
      <c r="H200" s="38">
        <f t="shared" si="83"/>
        <v>1294</v>
      </c>
      <c r="I200" s="51">
        <f t="shared" si="74"/>
        <v>0.20000000000027285</v>
      </c>
      <c r="J200" s="42">
        <f t="shared" si="84"/>
        <v>1142.9000000000001</v>
      </c>
      <c r="K200" s="123">
        <f t="shared" si="85"/>
        <v>1294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58.9</v>
      </c>
      <c r="D201" s="21">
        <f t="shared" si="79"/>
        <v>1151.1999999999998</v>
      </c>
      <c r="E201" s="35">
        <f t="shared" si="80"/>
        <v>151.10000000000002</v>
      </c>
      <c r="F201" s="38">
        <f t="shared" si="81"/>
        <v>1302.2999999999997</v>
      </c>
      <c r="G201" s="38">
        <f t="shared" si="82"/>
        <v>1302</v>
      </c>
      <c r="H201" s="38">
        <f t="shared" si="83"/>
        <v>1302</v>
      </c>
      <c r="I201" s="51">
        <f t="shared" si="74"/>
        <v>-0.29999999999972715</v>
      </c>
      <c r="J201" s="42">
        <f t="shared" si="84"/>
        <v>1150.9000000000001</v>
      </c>
      <c r="K201" s="123">
        <f t="shared" si="85"/>
        <v>1302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10.199999999999999</v>
      </c>
      <c r="D204" s="21">
        <f t="shared" ref="D204:D224" si="87">$B$174+C204</f>
        <v>1102.4999999999998</v>
      </c>
      <c r="E204" s="35">
        <f t="shared" ref="E204:E224" si="88">$E$17</f>
        <v>151.10000000000002</v>
      </c>
      <c r="F204" s="38">
        <f t="shared" ref="F204:F224" si="89">D204+E204</f>
        <v>1253.5999999999999</v>
      </c>
      <c r="G204" s="38">
        <f t="shared" ref="G204:G224" si="90">ROUND(((F204*10)+0.4)/10,0)</f>
        <v>1254</v>
      </c>
      <c r="H204" s="38">
        <f t="shared" ref="H204:H224" si="91">IF(FLOOR(G204,1)&lt;1000,FLOOR(G204,1),FLOOR((G204),1))</f>
        <v>1254</v>
      </c>
      <c r="I204" s="51">
        <f t="shared" si="74"/>
        <v>0.40000000000009095</v>
      </c>
      <c r="J204" s="42">
        <f t="shared" ref="J204:J224" si="92">I204+D204</f>
        <v>1102.8999999999999</v>
      </c>
      <c r="K204" s="123">
        <f t="shared" ref="K204:K224" si="93">H204</f>
        <v>1254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25.6</v>
      </c>
      <c r="D205" s="68">
        <f t="shared" si="87"/>
        <v>1117.8999999999996</v>
      </c>
      <c r="E205" s="35">
        <f t="shared" si="88"/>
        <v>151.10000000000002</v>
      </c>
      <c r="F205" s="42">
        <f t="shared" si="89"/>
        <v>1268.9999999999995</v>
      </c>
      <c r="G205" s="42">
        <f t="shared" si="90"/>
        <v>1269</v>
      </c>
      <c r="H205" s="38">
        <f t="shared" si="91"/>
        <v>1269</v>
      </c>
      <c r="I205" s="51">
        <f t="shared" si="74"/>
        <v>0</v>
      </c>
      <c r="J205" s="42">
        <f t="shared" si="92"/>
        <v>1117.8999999999996</v>
      </c>
      <c r="K205" s="123">
        <f t="shared" si="93"/>
        <v>1269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32.4</v>
      </c>
      <c r="D206" s="21">
        <f t="shared" si="87"/>
        <v>1124.6999999999998</v>
      </c>
      <c r="E206" s="35">
        <f t="shared" si="88"/>
        <v>151.10000000000002</v>
      </c>
      <c r="F206" s="38">
        <f t="shared" si="89"/>
        <v>1275.7999999999997</v>
      </c>
      <c r="G206" s="38">
        <f t="shared" si="90"/>
        <v>1276</v>
      </c>
      <c r="H206" s="38">
        <f t="shared" si="91"/>
        <v>1276</v>
      </c>
      <c r="I206" s="51">
        <f t="shared" si="74"/>
        <v>0.20000000000027285</v>
      </c>
      <c r="J206" s="42">
        <f t="shared" si="92"/>
        <v>1124.9000000000001</v>
      </c>
      <c r="K206" s="123">
        <f t="shared" si="93"/>
        <v>1276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37.700000000000003</v>
      </c>
      <c r="D207" s="21">
        <f t="shared" si="87"/>
        <v>1129.9999999999998</v>
      </c>
      <c r="E207" s="35">
        <f t="shared" si="88"/>
        <v>151.10000000000002</v>
      </c>
      <c r="F207" s="38">
        <f t="shared" si="89"/>
        <v>1281.0999999999999</v>
      </c>
      <c r="G207" s="38">
        <f t="shared" si="90"/>
        <v>1281</v>
      </c>
      <c r="H207" s="38">
        <f t="shared" si="91"/>
        <v>1281</v>
      </c>
      <c r="I207" s="51">
        <f t="shared" si="74"/>
        <v>-9.9999999999909051E-2</v>
      </c>
      <c r="J207" s="42">
        <f t="shared" si="92"/>
        <v>1129.8999999999999</v>
      </c>
      <c r="K207" s="123">
        <f t="shared" si="93"/>
        <v>1281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35.299999999999997</v>
      </c>
      <c r="D208" s="23">
        <f t="shared" si="87"/>
        <v>1127.5999999999997</v>
      </c>
      <c r="E208" s="36">
        <f t="shared" si="88"/>
        <v>151.10000000000002</v>
      </c>
      <c r="F208" s="36">
        <f t="shared" si="89"/>
        <v>1278.6999999999998</v>
      </c>
      <c r="G208" s="36">
        <f t="shared" si="90"/>
        <v>1279</v>
      </c>
      <c r="H208" s="36">
        <f t="shared" si="91"/>
        <v>1279</v>
      </c>
      <c r="I208" s="53">
        <f t="shared" si="74"/>
        <v>0.3000000000001819</v>
      </c>
      <c r="J208" s="45">
        <f t="shared" si="92"/>
        <v>1127.8999999999999</v>
      </c>
      <c r="K208" s="126">
        <f t="shared" si="93"/>
        <v>1279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47.1</v>
      </c>
      <c r="D209" s="21">
        <f t="shared" si="87"/>
        <v>1139.3999999999996</v>
      </c>
      <c r="E209" s="35">
        <f t="shared" si="88"/>
        <v>151.10000000000002</v>
      </c>
      <c r="F209" s="38">
        <f t="shared" si="89"/>
        <v>1290.4999999999995</v>
      </c>
      <c r="G209" s="38">
        <f t="shared" si="90"/>
        <v>1291</v>
      </c>
      <c r="H209" s="38">
        <f t="shared" si="91"/>
        <v>1291</v>
      </c>
      <c r="I209" s="50">
        <f>H209-F209</f>
        <v>0.50000000000045475</v>
      </c>
      <c r="J209" s="42">
        <f t="shared" si="92"/>
        <v>1139.9000000000001</v>
      </c>
      <c r="K209" s="122">
        <f t="shared" si="93"/>
        <v>1291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62.9</v>
      </c>
      <c r="D210" s="21">
        <f t="shared" si="87"/>
        <v>1155.1999999999998</v>
      </c>
      <c r="E210" s="35">
        <f t="shared" si="88"/>
        <v>151.10000000000002</v>
      </c>
      <c r="F210" s="38">
        <f t="shared" si="89"/>
        <v>1306.2999999999997</v>
      </c>
      <c r="G210" s="38">
        <f t="shared" si="90"/>
        <v>1306</v>
      </c>
      <c r="H210" s="38">
        <f t="shared" si="91"/>
        <v>1306</v>
      </c>
      <c r="I210" s="50">
        <f t="shared" ref="I210:I224" si="94">H210-F210</f>
        <v>-0.29999999999972715</v>
      </c>
      <c r="J210" s="42">
        <f t="shared" si="92"/>
        <v>1154.9000000000001</v>
      </c>
      <c r="K210" s="122">
        <f t="shared" si="93"/>
        <v>1306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69</v>
      </c>
      <c r="D211" s="21">
        <f t="shared" si="87"/>
        <v>1161.2999999999997</v>
      </c>
      <c r="E211" s="35">
        <f t="shared" si="88"/>
        <v>151.10000000000002</v>
      </c>
      <c r="F211" s="38">
        <f t="shared" si="89"/>
        <v>1312.3999999999996</v>
      </c>
      <c r="G211" s="38">
        <f t="shared" si="90"/>
        <v>1312</v>
      </c>
      <c r="H211" s="38">
        <f t="shared" si="91"/>
        <v>1312</v>
      </c>
      <c r="I211" s="50">
        <f t="shared" si="94"/>
        <v>-0.3999999999996362</v>
      </c>
      <c r="J211" s="42">
        <f t="shared" si="92"/>
        <v>1160.9000000000001</v>
      </c>
      <c r="K211" s="122">
        <f t="shared" si="93"/>
        <v>1312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82.1</v>
      </c>
      <c r="D212" s="21">
        <f t="shared" si="87"/>
        <v>1174.3999999999996</v>
      </c>
      <c r="E212" s="35">
        <f t="shared" si="88"/>
        <v>151.10000000000002</v>
      </c>
      <c r="F212" s="38">
        <f t="shared" si="89"/>
        <v>1325.4999999999995</v>
      </c>
      <c r="G212" s="38">
        <f t="shared" si="90"/>
        <v>1326</v>
      </c>
      <c r="H212" s="38">
        <f t="shared" si="91"/>
        <v>1326</v>
      </c>
      <c r="I212" s="50">
        <f t="shared" si="94"/>
        <v>0.50000000000045475</v>
      </c>
      <c r="J212" s="42">
        <f t="shared" si="92"/>
        <v>1174.9000000000001</v>
      </c>
      <c r="K212" s="122">
        <f t="shared" si="93"/>
        <v>1326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97.8</v>
      </c>
      <c r="D213" s="21">
        <f t="shared" si="87"/>
        <v>1190.0999999999997</v>
      </c>
      <c r="E213" s="35">
        <f t="shared" si="88"/>
        <v>151.10000000000002</v>
      </c>
      <c r="F213" s="38">
        <f t="shared" si="89"/>
        <v>1341.1999999999998</v>
      </c>
      <c r="G213" s="38">
        <f t="shared" si="90"/>
        <v>1341</v>
      </c>
      <c r="H213" s="38">
        <f t="shared" si="91"/>
        <v>1341</v>
      </c>
      <c r="I213" s="50">
        <f t="shared" si="94"/>
        <v>-0.1999999999998181</v>
      </c>
      <c r="J213" s="42">
        <f t="shared" si="92"/>
        <v>1189.8999999999999</v>
      </c>
      <c r="K213" s="122">
        <f t="shared" si="93"/>
        <v>1341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85.7</v>
      </c>
      <c r="D214" s="21">
        <f t="shared" si="87"/>
        <v>1177.9999999999998</v>
      </c>
      <c r="E214" s="35">
        <f t="shared" si="88"/>
        <v>151.10000000000002</v>
      </c>
      <c r="F214" s="38">
        <f t="shared" si="89"/>
        <v>1329.1</v>
      </c>
      <c r="G214" s="38">
        <f t="shared" si="90"/>
        <v>1329</v>
      </c>
      <c r="H214" s="38">
        <f t="shared" si="91"/>
        <v>1329</v>
      </c>
      <c r="I214" s="50">
        <f t="shared" si="94"/>
        <v>-9.9999999999909051E-2</v>
      </c>
      <c r="J214" s="42">
        <f t="shared" si="92"/>
        <v>1177.8999999999999</v>
      </c>
      <c r="K214" s="122">
        <f t="shared" si="93"/>
        <v>1329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84.6</v>
      </c>
      <c r="D215" s="21">
        <f t="shared" si="87"/>
        <v>1176.8999999999996</v>
      </c>
      <c r="E215" s="35">
        <f t="shared" si="88"/>
        <v>151.10000000000002</v>
      </c>
      <c r="F215" s="38">
        <f t="shared" si="89"/>
        <v>1327.9999999999995</v>
      </c>
      <c r="G215" s="38">
        <f t="shared" si="90"/>
        <v>1328</v>
      </c>
      <c r="H215" s="38">
        <f t="shared" si="91"/>
        <v>1328</v>
      </c>
      <c r="I215" s="50">
        <f t="shared" si="94"/>
        <v>0</v>
      </c>
      <c r="J215" s="42">
        <f t="shared" si="92"/>
        <v>1176.8999999999996</v>
      </c>
      <c r="K215" s="122">
        <f t="shared" si="93"/>
        <v>1328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98.6</v>
      </c>
      <c r="D216" s="21">
        <f t="shared" si="87"/>
        <v>1190.8999999999996</v>
      </c>
      <c r="E216" s="35">
        <f t="shared" si="88"/>
        <v>151.10000000000002</v>
      </c>
      <c r="F216" s="38">
        <f t="shared" si="89"/>
        <v>1341.9999999999995</v>
      </c>
      <c r="G216" s="38">
        <f t="shared" si="90"/>
        <v>1342</v>
      </c>
      <c r="H216" s="38">
        <f t="shared" si="91"/>
        <v>1342</v>
      </c>
      <c r="I216" s="50">
        <f t="shared" si="94"/>
        <v>0</v>
      </c>
      <c r="J216" s="42">
        <f t="shared" si="92"/>
        <v>1190.8999999999996</v>
      </c>
      <c r="K216" s="122">
        <f t="shared" si="93"/>
        <v>1342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32.4</v>
      </c>
      <c r="D217" s="21">
        <f t="shared" si="87"/>
        <v>1124.6999999999998</v>
      </c>
      <c r="E217" s="35">
        <f t="shared" si="88"/>
        <v>151.10000000000002</v>
      </c>
      <c r="F217" s="38">
        <f t="shared" si="89"/>
        <v>1275.7999999999997</v>
      </c>
      <c r="G217" s="38">
        <f t="shared" si="90"/>
        <v>1276</v>
      </c>
      <c r="H217" s="38">
        <f t="shared" si="91"/>
        <v>1276</v>
      </c>
      <c r="I217" s="50">
        <f t="shared" si="94"/>
        <v>0.20000000000027285</v>
      </c>
      <c r="J217" s="42">
        <f t="shared" si="92"/>
        <v>1124.9000000000001</v>
      </c>
      <c r="K217" s="122">
        <f t="shared" si="93"/>
        <v>1276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37.700000000000003</v>
      </c>
      <c r="D218" s="21">
        <f t="shared" si="87"/>
        <v>1129.9999999999998</v>
      </c>
      <c r="E218" s="35">
        <f t="shared" si="88"/>
        <v>151.10000000000002</v>
      </c>
      <c r="F218" s="38">
        <f t="shared" si="89"/>
        <v>1281.0999999999999</v>
      </c>
      <c r="G218" s="38">
        <f t="shared" si="90"/>
        <v>1281</v>
      </c>
      <c r="H218" s="38">
        <f t="shared" si="91"/>
        <v>1281</v>
      </c>
      <c r="I218" s="50">
        <f t="shared" si="94"/>
        <v>-9.9999999999909051E-2</v>
      </c>
      <c r="J218" s="42">
        <f t="shared" si="92"/>
        <v>1129.8999999999999</v>
      </c>
      <c r="K218" s="122">
        <f t="shared" si="93"/>
        <v>1281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47.1</v>
      </c>
      <c r="D219" s="21">
        <f t="shared" si="87"/>
        <v>1139.3999999999996</v>
      </c>
      <c r="E219" s="35">
        <f t="shared" si="88"/>
        <v>151.10000000000002</v>
      </c>
      <c r="F219" s="38">
        <f t="shared" si="89"/>
        <v>1290.4999999999995</v>
      </c>
      <c r="G219" s="38">
        <f t="shared" si="90"/>
        <v>1291</v>
      </c>
      <c r="H219" s="38">
        <f t="shared" si="91"/>
        <v>1291</v>
      </c>
      <c r="I219" s="50">
        <f t="shared" si="94"/>
        <v>0.50000000000045475</v>
      </c>
      <c r="J219" s="42">
        <f t="shared" si="92"/>
        <v>1139.9000000000001</v>
      </c>
      <c r="K219" s="122">
        <f t="shared" si="93"/>
        <v>1291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62.9</v>
      </c>
      <c r="D220" s="21">
        <f t="shared" si="87"/>
        <v>1155.1999999999998</v>
      </c>
      <c r="E220" s="35">
        <f t="shared" si="88"/>
        <v>151.10000000000002</v>
      </c>
      <c r="F220" s="38">
        <f t="shared" si="89"/>
        <v>1306.2999999999997</v>
      </c>
      <c r="G220" s="38">
        <f t="shared" si="90"/>
        <v>1306</v>
      </c>
      <c r="H220" s="38">
        <f t="shared" si="91"/>
        <v>1306</v>
      </c>
      <c r="I220" s="50">
        <f t="shared" si="94"/>
        <v>-0.29999999999972715</v>
      </c>
      <c r="J220" s="42">
        <f t="shared" si="92"/>
        <v>1154.9000000000001</v>
      </c>
      <c r="K220" s="122">
        <f t="shared" si="93"/>
        <v>1306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69</v>
      </c>
      <c r="D221" s="21">
        <f t="shared" si="87"/>
        <v>1161.2999999999997</v>
      </c>
      <c r="E221" s="35">
        <f t="shared" si="88"/>
        <v>151.10000000000002</v>
      </c>
      <c r="F221" s="38">
        <f t="shared" si="89"/>
        <v>1312.3999999999996</v>
      </c>
      <c r="G221" s="38">
        <f t="shared" si="90"/>
        <v>1312</v>
      </c>
      <c r="H221" s="38">
        <f t="shared" si="91"/>
        <v>1312</v>
      </c>
      <c r="I221" s="50">
        <f t="shared" si="94"/>
        <v>-0.3999999999996362</v>
      </c>
      <c r="J221" s="42">
        <f t="shared" si="92"/>
        <v>1160.9000000000001</v>
      </c>
      <c r="K221" s="122">
        <f t="shared" si="93"/>
        <v>1312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82.1</v>
      </c>
      <c r="D222" s="21">
        <f t="shared" si="87"/>
        <v>1174.3999999999996</v>
      </c>
      <c r="E222" s="35">
        <f t="shared" si="88"/>
        <v>151.10000000000002</v>
      </c>
      <c r="F222" s="38">
        <f t="shared" si="89"/>
        <v>1325.4999999999995</v>
      </c>
      <c r="G222" s="38">
        <f t="shared" si="90"/>
        <v>1326</v>
      </c>
      <c r="H222" s="38">
        <f t="shared" si="91"/>
        <v>1326</v>
      </c>
      <c r="I222" s="50">
        <f t="shared" si="94"/>
        <v>0.50000000000045475</v>
      </c>
      <c r="J222" s="42">
        <f t="shared" si="92"/>
        <v>1174.9000000000001</v>
      </c>
      <c r="K222" s="122">
        <f t="shared" si="93"/>
        <v>1326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97.8</v>
      </c>
      <c r="D223" s="21">
        <f t="shared" si="87"/>
        <v>1190.0999999999997</v>
      </c>
      <c r="E223" s="35">
        <f t="shared" si="88"/>
        <v>151.10000000000002</v>
      </c>
      <c r="F223" s="38">
        <f t="shared" si="89"/>
        <v>1341.1999999999998</v>
      </c>
      <c r="G223" s="38">
        <f t="shared" si="90"/>
        <v>1341</v>
      </c>
      <c r="H223" s="38">
        <f t="shared" si="91"/>
        <v>1341</v>
      </c>
      <c r="I223" s="50">
        <f t="shared" si="94"/>
        <v>-0.1999999999998181</v>
      </c>
      <c r="J223" s="42">
        <f t="shared" si="92"/>
        <v>1189.8999999999999</v>
      </c>
      <c r="K223" s="122">
        <f t="shared" si="93"/>
        <v>1341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98.6</v>
      </c>
      <c r="D224" s="21">
        <f t="shared" si="87"/>
        <v>1190.8999999999996</v>
      </c>
      <c r="E224" s="35">
        <f t="shared" si="88"/>
        <v>151.10000000000002</v>
      </c>
      <c r="F224" s="38">
        <f t="shared" si="89"/>
        <v>1341.9999999999995</v>
      </c>
      <c r="G224" s="38">
        <f t="shared" si="90"/>
        <v>1342</v>
      </c>
      <c r="H224" s="38">
        <f t="shared" si="91"/>
        <v>1342</v>
      </c>
      <c r="I224" s="50">
        <f t="shared" si="94"/>
        <v>0</v>
      </c>
      <c r="J224" s="42">
        <f t="shared" si="92"/>
        <v>1190.8999999999996</v>
      </c>
      <c r="K224" s="122">
        <f t="shared" si="93"/>
        <v>1342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1092.2999999999997</v>
      </c>
      <c r="C227" s="67">
        <f t="shared" ref="C227:C233" si="95">C70</f>
        <v>59.2</v>
      </c>
      <c r="D227" s="21">
        <f t="shared" ref="D227:D233" si="96">$B$174+C227</f>
        <v>1151.4999999999998</v>
      </c>
      <c r="E227" s="35">
        <f t="shared" ref="E227:E233" si="97">$E$17</f>
        <v>151.10000000000002</v>
      </c>
      <c r="F227" s="38">
        <f t="shared" ref="F227:F233" si="98">D227+E227</f>
        <v>1302.5999999999999</v>
      </c>
      <c r="G227" s="38">
        <f t="shared" ref="G227:G233" si="99">ROUND(((F227*10)+0.4)/10,0)</f>
        <v>1303</v>
      </c>
      <c r="H227" s="38">
        <f t="shared" ref="H227:H233" si="100">IF(FLOOR(G227,1)&lt;1000,FLOOR(G227,1),FLOOR((G227),1))</f>
        <v>1303</v>
      </c>
      <c r="I227" s="51">
        <f t="shared" si="74"/>
        <v>0.40000000000009095</v>
      </c>
      <c r="J227" s="42">
        <f t="shared" ref="J227:J233" si="101">I227+D227</f>
        <v>1151.8999999999999</v>
      </c>
      <c r="K227" s="123">
        <f t="shared" ref="K227:K233" si="102">H227</f>
        <v>1303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80.5</v>
      </c>
      <c r="D228" s="21">
        <f t="shared" si="96"/>
        <v>1172.7999999999997</v>
      </c>
      <c r="E228" s="35">
        <f t="shared" si="97"/>
        <v>151.10000000000002</v>
      </c>
      <c r="F228" s="38">
        <f t="shared" si="98"/>
        <v>1323.8999999999996</v>
      </c>
      <c r="G228" s="38">
        <f t="shared" si="99"/>
        <v>1324</v>
      </c>
      <c r="H228" s="38">
        <f t="shared" si="100"/>
        <v>1324</v>
      </c>
      <c r="I228" s="51">
        <f t="shared" si="74"/>
        <v>0.1000000000003638</v>
      </c>
      <c r="J228" s="42">
        <f t="shared" si="101"/>
        <v>1172.9000000000001</v>
      </c>
      <c r="K228" s="123">
        <f t="shared" si="102"/>
        <v>1324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92.1</v>
      </c>
      <c r="D229" s="21">
        <f t="shared" si="96"/>
        <v>1184.3999999999996</v>
      </c>
      <c r="E229" s="35">
        <f t="shared" si="97"/>
        <v>151.10000000000002</v>
      </c>
      <c r="F229" s="38">
        <f t="shared" si="98"/>
        <v>1335.4999999999995</v>
      </c>
      <c r="G229" s="38">
        <f t="shared" si="99"/>
        <v>1336</v>
      </c>
      <c r="H229" s="38">
        <f t="shared" si="100"/>
        <v>1336</v>
      </c>
      <c r="I229" s="51">
        <f t="shared" si="74"/>
        <v>0.50000000000045475</v>
      </c>
      <c r="J229" s="42">
        <f t="shared" si="101"/>
        <v>1184.9000000000001</v>
      </c>
      <c r="K229" s="123">
        <f t="shared" si="102"/>
        <v>1336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90.7</v>
      </c>
      <c r="D230" s="21">
        <f t="shared" si="96"/>
        <v>1182.9999999999998</v>
      </c>
      <c r="E230" s="35">
        <f t="shared" si="97"/>
        <v>151.10000000000002</v>
      </c>
      <c r="F230" s="38">
        <f t="shared" si="98"/>
        <v>1334.1</v>
      </c>
      <c r="G230" s="38">
        <f t="shared" si="99"/>
        <v>1334</v>
      </c>
      <c r="H230" s="38">
        <f t="shared" si="100"/>
        <v>1334</v>
      </c>
      <c r="I230" s="51">
        <f t="shared" si="74"/>
        <v>-9.9999999999909051E-2</v>
      </c>
      <c r="J230" s="42">
        <f t="shared" si="101"/>
        <v>1182.8999999999999</v>
      </c>
      <c r="K230" s="123">
        <f t="shared" si="102"/>
        <v>1334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94.7</v>
      </c>
      <c r="D231" s="21">
        <f t="shared" si="96"/>
        <v>1186.9999999999998</v>
      </c>
      <c r="E231" s="35">
        <f t="shared" si="97"/>
        <v>151.10000000000002</v>
      </c>
      <c r="F231" s="38">
        <f t="shared" si="98"/>
        <v>1338.1</v>
      </c>
      <c r="G231" s="38">
        <f t="shared" si="99"/>
        <v>1338</v>
      </c>
      <c r="H231" s="38">
        <f t="shared" si="100"/>
        <v>1338</v>
      </c>
      <c r="I231" s="51">
        <f t="shared" si="74"/>
        <v>-9.9999999999909051E-2</v>
      </c>
      <c r="J231" s="42">
        <f t="shared" si="101"/>
        <v>1186.8999999999999</v>
      </c>
      <c r="K231" s="123">
        <f t="shared" si="102"/>
        <v>1338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94.7</v>
      </c>
      <c r="D232" s="21">
        <f t="shared" si="96"/>
        <v>1186.9999999999998</v>
      </c>
      <c r="E232" s="35">
        <f t="shared" si="97"/>
        <v>151.10000000000002</v>
      </c>
      <c r="F232" s="38">
        <f t="shared" si="98"/>
        <v>1338.1</v>
      </c>
      <c r="G232" s="38">
        <f t="shared" si="99"/>
        <v>1338</v>
      </c>
      <c r="H232" s="38">
        <f t="shared" si="100"/>
        <v>1338</v>
      </c>
      <c r="I232" s="51">
        <f t="shared" si="74"/>
        <v>-9.9999999999909051E-2</v>
      </c>
      <c r="J232" s="42">
        <f t="shared" si="101"/>
        <v>1186.8999999999999</v>
      </c>
      <c r="K232" s="123">
        <f t="shared" si="102"/>
        <v>1338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105.2</v>
      </c>
      <c r="D233" s="21">
        <f t="shared" si="96"/>
        <v>1197.4999999999998</v>
      </c>
      <c r="E233" s="35">
        <f t="shared" si="97"/>
        <v>151.10000000000002</v>
      </c>
      <c r="F233" s="38">
        <f t="shared" si="98"/>
        <v>1348.6</v>
      </c>
      <c r="G233" s="38">
        <f t="shared" si="99"/>
        <v>1349</v>
      </c>
      <c r="H233" s="38">
        <f t="shared" si="100"/>
        <v>1349</v>
      </c>
      <c r="I233" s="51">
        <f t="shared" si="74"/>
        <v>0.40000000000009095</v>
      </c>
      <c r="J233" s="42">
        <f t="shared" si="101"/>
        <v>1197.8999999999999</v>
      </c>
      <c r="K233" s="123">
        <f t="shared" si="102"/>
        <v>1349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zoomScaleNormal="100" zoomScaleSheetLayoutView="100" workbookViewId="0">
      <selection activeCell="F15" sqref="F15"/>
    </sheetView>
  </sheetViews>
  <sheetFormatPr defaultRowHeight="15" x14ac:dyDescent="0.2"/>
  <cols>
    <col min="1" max="1" width="15.5" style="135" bestFit="1" customWidth="1"/>
    <col min="2" max="2" width="10" style="135" customWidth="1"/>
    <col min="3" max="3" width="35.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3" t="s">
        <v>173</v>
      </c>
      <c r="B1" s="423"/>
      <c r="C1" s="423"/>
      <c r="D1" s="423"/>
      <c r="E1" s="423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191</v>
      </c>
      <c r="B4" s="136"/>
      <c r="C4" s="136"/>
      <c r="D4" s="136"/>
      <c r="E4" s="136"/>
      <c r="F4" s="162">
        <v>42094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4" t="s">
        <v>104</v>
      </c>
      <c r="B7" s="424"/>
      <c r="C7" s="424"/>
      <c r="D7" s="424"/>
      <c r="E7" s="424"/>
      <c r="F7" s="424"/>
    </row>
    <row r="8" spans="1:6" ht="16.5" x14ac:dyDescent="0.3">
      <c r="A8" s="424" t="s">
        <v>105</v>
      </c>
      <c r="B8" s="424"/>
      <c r="C8" s="424"/>
      <c r="D8" s="424"/>
      <c r="E8" s="424"/>
      <c r="F8" s="424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5"/>
      <c r="B10" s="426"/>
      <c r="C10" s="426"/>
      <c r="D10" s="426"/>
      <c r="E10" s="137"/>
      <c r="F10" s="137"/>
    </row>
    <row r="11" spans="1:6" x14ac:dyDescent="0.2">
      <c r="A11" s="427"/>
      <c r="B11" s="426"/>
      <c r="C11" s="426"/>
      <c r="D11" s="426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5"/>
      <c r="B14" s="426"/>
      <c r="C14" s="426"/>
      <c r="D14" s="426"/>
      <c r="E14" s="425"/>
      <c r="F14" s="426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1918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1929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1937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1951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1969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1994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2015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2058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2098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2134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2170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2304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2150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2212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2203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2015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2203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1953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1976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1966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1979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2011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2002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2026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2040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2054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1995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2006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2037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2073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2100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2133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2158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2205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2224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2251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2231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2217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2277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2037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2073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2133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2158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2205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2224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2251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2277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2062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2105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2137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2132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2146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2145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2174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2" t="s">
        <v>190</v>
      </c>
      <c r="C90" s="422"/>
      <c r="D90" s="422"/>
      <c r="E90" s="422"/>
      <c r="F90" s="422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opLeftCell="A76" zoomScale="75" zoomScaleNormal="100" workbookViewId="0">
      <selection activeCell="H109" sqref="H109"/>
    </sheetView>
  </sheetViews>
  <sheetFormatPr defaultRowHeight="15" x14ac:dyDescent="0.2"/>
  <cols>
    <col min="1" max="1" width="15.5" style="175" bestFit="1" customWidth="1"/>
    <col min="2" max="2" width="12.5" style="175" customWidth="1"/>
    <col min="3" max="5" width="14.625" style="175" customWidth="1"/>
    <col min="6" max="6" width="16.25" style="175" customWidth="1"/>
    <col min="7" max="7" width="15.75" style="175" customWidth="1"/>
    <col min="8" max="8" width="13.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192</v>
      </c>
      <c r="B4" s="165"/>
      <c r="C4" s="165"/>
      <c r="D4" s="165"/>
      <c r="E4" s="165"/>
      <c r="F4" s="165"/>
      <c r="G4" s="162">
        <v>42094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29" t="s">
        <v>107</v>
      </c>
      <c r="C35" s="430"/>
      <c r="D35" s="430"/>
      <c r="E35" s="430"/>
      <c r="F35" s="431"/>
      <c r="G35" s="303"/>
      <c r="H35" s="303"/>
      <c r="I35" s="304"/>
      <c r="J35" s="305"/>
    </row>
    <row r="36" spans="1:10" ht="16.5" x14ac:dyDescent="0.25">
      <c r="A36" s="306"/>
      <c r="B36" s="318"/>
      <c r="C36" s="428" t="s">
        <v>108</v>
      </c>
      <c r="D36" s="428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1228</v>
      </c>
      <c r="D38" s="321">
        <f>Petrol!K96</f>
        <v>1246</v>
      </c>
      <c r="E38" s="321">
        <f>C38</f>
        <v>1228</v>
      </c>
      <c r="F38" s="321">
        <f>Petrol!K174</f>
        <v>1246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1232</v>
      </c>
      <c r="D39" s="321">
        <f>Petrol!K97</f>
        <v>1250</v>
      </c>
      <c r="E39" s="321">
        <f t="shared" ref="E39:E62" si="0">C39</f>
        <v>1232</v>
      </c>
      <c r="F39" s="321">
        <f>Petrol!K175</f>
        <v>1250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1236</v>
      </c>
      <c r="D40" s="321">
        <f>Petrol!K98</f>
        <v>1254</v>
      </c>
      <c r="E40" s="321">
        <f t="shared" si="0"/>
        <v>1236</v>
      </c>
      <c r="F40" s="321">
        <f>Petrol!K176</f>
        <v>1254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1241</v>
      </c>
      <c r="D41" s="321">
        <f>Petrol!K99</f>
        <v>1259</v>
      </c>
      <c r="E41" s="321">
        <f t="shared" si="0"/>
        <v>1241</v>
      </c>
      <c r="F41" s="321">
        <f>Petrol!K177</f>
        <v>1259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1248</v>
      </c>
      <c r="D42" s="321">
        <f>Petrol!K100</f>
        <v>1266</v>
      </c>
      <c r="E42" s="321">
        <f t="shared" si="0"/>
        <v>1248</v>
      </c>
      <c r="F42" s="321">
        <f>Petrol!K178</f>
        <v>1266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1258</v>
      </c>
      <c r="D43" s="321">
        <f>Petrol!K101</f>
        <v>1276</v>
      </c>
      <c r="E43" s="321">
        <f t="shared" si="0"/>
        <v>1258</v>
      </c>
      <c r="F43" s="321">
        <f>Petrol!K179</f>
        <v>1276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1267</v>
      </c>
      <c r="D44" s="321">
        <f>Petrol!K102</f>
        <v>1295</v>
      </c>
      <c r="E44" s="321">
        <f t="shared" si="0"/>
        <v>1267</v>
      </c>
      <c r="F44" s="321">
        <f>Petrol!K180</f>
        <v>1285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1284</v>
      </c>
      <c r="D45" s="321">
        <f>Petrol!K103</f>
        <v>1312</v>
      </c>
      <c r="E45" s="321">
        <f t="shared" si="0"/>
        <v>1284</v>
      </c>
      <c r="F45" s="321">
        <f>Petrol!K181</f>
        <v>1302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1302</v>
      </c>
      <c r="D46" s="321">
        <f>Petrol!K104</f>
        <v>1330</v>
      </c>
      <c r="E46" s="321">
        <f t="shared" si="0"/>
        <v>1302</v>
      </c>
      <c r="F46" s="321">
        <f>Petrol!K182</f>
        <v>1320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1313</v>
      </c>
      <c r="D47" s="321">
        <f>Petrol!K105</f>
        <v>1341</v>
      </c>
      <c r="E47" s="321">
        <f t="shared" si="0"/>
        <v>1313</v>
      </c>
      <c r="F47" s="321">
        <f>Petrol!K183</f>
        <v>1331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1318</v>
      </c>
      <c r="D48" s="321">
        <f>Petrol!K106</f>
        <v>1346</v>
      </c>
      <c r="E48" s="321">
        <f t="shared" si="0"/>
        <v>1318</v>
      </c>
      <c r="F48" s="321">
        <f>Petrol!K184</f>
        <v>1336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1319</v>
      </c>
      <c r="D49" s="321">
        <f>Petrol!K107</f>
        <v>1347</v>
      </c>
      <c r="E49" s="321">
        <f t="shared" si="0"/>
        <v>1319</v>
      </c>
      <c r="F49" s="321">
        <f>Petrol!K185</f>
        <v>1337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1315</v>
      </c>
      <c r="D50" s="321">
        <f>Petrol!K108</f>
        <v>1343</v>
      </c>
      <c r="E50" s="321">
        <f t="shared" si="0"/>
        <v>1315</v>
      </c>
      <c r="F50" s="321">
        <f>Petrol!K186</f>
        <v>1333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1331</v>
      </c>
      <c r="D51" s="321">
        <f>Petrol!K109</f>
        <v>1359</v>
      </c>
      <c r="E51" s="321">
        <f t="shared" si="0"/>
        <v>1331</v>
      </c>
      <c r="F51" s="321">
        <f>Petrol!K187</f>
        <v>1349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1338</v>
      </c>
      <c r="D52" s="321">
        <f>Petrol!K110</f>
        <v>1366</v>
      </c>
      <c r="E52" s="321">
        <f t="shared" si="0"/>
        <v>1338</v>
      </c>
      <c r="F52" s="321">
        <f>Petrol!K188</f>
        <v>1356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1267</v>
      </c>
      <c r="D53" s="321">
        <f>Petrol!K111</f>
        <v>1285</v>
      </c>
      <c r="E53" s="321">
        <f t="shared" si="0"/>
        <v>1267</v>
      </c>
      <c r="F53" s="321">
        <f>Petrol!K189</f>
        <v>1285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1338</v>
      </c>
      <c r="D54" s="321">
        <f>Petrol!K112</f>
        <v>1356</v>
      </c>
      <c r="E54" s="321">
        <f t="shared" si="0"/>
        <v>1338</v>
      </c>
      <c r="F54" s="321">
        <f>Petrol!K190</f>
        <v>1356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1242</v>
      </c>
      <c r="D55" s="321">
        <f>Petrol!K115</f>
        <v>1260</v>
      </c>
      <c r="E55" s="321">
        <f t="shared" si="0"/>
        <v>1242</v>
      </c>
      <c r="F55" s="321">
        <f>Petrol!K193</f>
        <v>1260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1251</v>
      </c>
      <c r="D56" s="321">
        <f>Petrol!K116</f>
        <v>1269</v>
      </c>
      <c r="E56" s="321">
        <f t="shared" si="0"/>
        <v>1251</v>
      </c>
      <c r="F56" s="321">
        <f>Petrol!K194</f>
        <v>1269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1245</v>
      </c>
      <c r="D57" s="321">
        <f>Petrol!K117</f>
        <v>1263</v>
      </c>
      <c r="E57" s="321">
        <f t="shared" si="0"/>
        <v>1245</v>
      </c>
      <c r="F57" s="321">
        <f>Petrol!K195</f>
        <v>1263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1254</v>
      </c>
      <c r="D58" s="321">
        <f>Petrol!K118</f>
        <v>1272</v>
      </c>
      <c r="E58" s="321">
        <f t="shared" si="0"/>
        <v>1254</v>
      </c>
      <c r="F58" s="321">
        <f>Petrol!K196</f>
        <v>1272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1265</v>
      </c>
      <c r="D59" s="321">
        <f>Petrol!K119</f>
        <v>1283</v>
      </c>
      <c r="E59" s="321">
        <f t="shared" si="0"/>
        <v>1265</v>
      </c>
      <c r="F59" s="321">
        <f>Petrol!K197</f>
        <v>1283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1262</v>
      </c>
      <c r="D60" s="321">
        <f>Petrol!K120</f>
        <v>1280</v>
      </c>
      <c r="E60" s="321">
        <f t="shared" si="0"/>
        <v>1262</v>
      </c>
      <c r="F60" s="321">
        <f>Petrol!K198</f>
        <v>1280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1272</v>
      </c>
      <c r="D61" s="321">
        <f>Petrol!K121</f>
        <v>1290</v>
      </c>
      <c r="E61" s="321">
        <f t="shared" si="0"/>
        <v>1272</v>
      </c>
      <c r="F61" s="321">
        <f>Petrol!K199</f>
        <v>1290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1276</v>
      </c>
      <c r="D62" s="321">
        <f>Petrol!K122</f>
        <v>1294</v>
      </c>
      <c r="E62" s="321">
        <f t="shared" si="0"/>
        <v>1276</v>
      </c>
      <c r="F62" s="321">
        <f>Petrol!K200</f>
        <v>1294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2" t="s">
        <v>107</v>
      </c>
      <c r="C65" s="432"/>
      <c r="D65" s="432"/>
      <c r="E65" s="432"/>
      <c r="F65" s="432"/>
      <c r="G65" s="303"/>
      <c r="H65" s="303"/>
      <c r="I65" s="304"/>
      <c r="J65" s="305"/>
    </row>
    <row r="66" spans="1:10" ht="16.5" x14ac:dyDescent="0.25">
      <c r="A66" s="306"/>
      <c r="B66" s="318"/>
      <c r="C66" s="428" t="s">
        <v>108</v>
      </c>
      <c r="D66" s="428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1284</v>
      </c>
      <c r="D68" s="321">
        <f>Petrol!K123</f>
        <v>1302</v>
      </c>
      <c r="E68" s="324">
        <f>C68</f>
        <v>1284</v>
      </c>
      <c r="F68" s="323">
        <f>Petrol!K201</f>
        <v>1302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1236</v>
      </c>
      <c r="D69" s="321">
        <f>Petrol!K126</f>
        <v>1254</v>
      </c>
      <c r="E69" s="324">
        <f t="shared" ref="E69:E96" si="1">C69</f>
        <v>1236</v>
      </c>
      <c r="F69" s="323">
        <f>Petrol!K204</f>
        <v>1254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1251</v>
      </c>
      <c r="D70" s="321">
        <f>Petrol!K127</f>
        <v>1269</v>
      </c>
      <c r="E70" s="324">
        <f t="shared" si="1"/>
        <v>1251</v>
      </c>
      <c r="F70" s="323">
        <f>Petrol!K205</f>
        <v>1269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1258</v>
      </c>
      <c r="D71" s="321">
        <f>Petrol!K128</f>
        <v>1286</v>
      </c>
      <c r="E71" s="324">
        <f t="shared" si="1"/>
        <v>1258</v>
      </c>
      <c r="F71" s="323">
        <f>Petrol!K206</f>
        <v>1276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1263</v>
      </c>
      <c r="D72" s="321">
        <f>Petrol!K129</f>
        <v>1291</v>
      </c>
      <c r="E72" s="324">
        <f t="shared" si="1"/>
        <v>1263</v>
      </c>
      <c r="F72" s="323">
        <f>Petrol!K207</f>
        <v>1281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1261</v>
      </c>
      <c r="D73" s="321">
        <f>Petrol!K130</f>
        <v>1289</v>
      </c>
      <c r="E73" s="324">
        <f t="shared" si="1"/>
        <v>1261</v>
      </c>
      <c r="F73" s="323">
        <f>Petrol!K208</f>
        <v>1279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1273</v>
      </c>
      <c r="D74" s="321">
        <f>Petrol!K131</f>
        <v>1301</v>
      </c>
      <c r="E74" s="324">
        <f t="shared" si="1"/>
        <v>1273</v>
      </c>
      <c r="F74" s="323">
        <f>Petrol!K209</f>
        <v>1291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1288</v>
      </c>
      <c r="D75" s="321">
        <f>Petrol!K132</f>
        <v>1316</v>
      </c>
      <c r="E75" s="324">
        <f t="shared" si="1"/>
        <v>1288</v>
      </c>
      <c r="F75" s="323">
        <f>Petrol!K210</f>
        <v>1306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1294</v>
      </c>
      <c r="D76" s="321">
        <f>Petrol!K133</f>
        <v>1322</v>
      </c>
      <c r="E76" s="324">
        <f t="shared" si="1"/>
        <v>1294</v>
      </c>
      <c r="F76" s="323">
        <f>Petrol!K211</f>
        <v>1312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1308</v>
      </c>
      <c r="D77" s="321">
        <f>Petrol!K134</f>
        <v>1336</v>
      </c>
      <c r="E77" s="324">
        <f t="shared" si="1"/>
        <v>1308</v>
      </c>
      <c r="F77" s="323">
        <f>Petrol!K212</f>
        <v>1326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1323</v>
      </c>
      <c r="D78" s="321">
        <f>Petrol!K135</f>
        <v>1351</v>
      </c>
      <c r="E78" s="324">
        <f t="shared" si="1"/>
        <v>1323</v>
      </c>
      <c r="F78" s="323">
        <f>Petrol!K213</f>
        <v>1341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1311</v>
      </c>
      <c r="D79" s="321">
        <f>Petrol!K136</f>
        <v>1339</v>
      </c>
      <c r="E79" s="324">
        <f t="shared" si="1"/>
        <v>1311</v>
      </c>
      <c r="F79" s="323">
        <f>Petrol!K214</f>
        <v>1329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1310</v>
      </c>
      <c r="D80" s="321">
        <f>Petrol!K137</f>
        <v>1338</v>
      </c>
      <c r="E80" s="324">
        <f t="shared" si="1"/>
        <v>1310</v>
      </c>
      <c r="F80" s="323">
        <f>Petrol!K215</f>
        <v>1328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1324</v>
      </c>
      <c r="D81" s="321">
        <f>Petrol!K138</f>
        <v>1352</v>
      </c>
      <c r="E81" s="324">
        <f t="shared" si="1"/>
        <v>1324</v>
      </c>
      <c r="F81" s="323">
        <f>Petrol!K216</f>
        <v>1342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1258</v>
      </c>
      <c r="D82" s="321">
        <f>Petrol!K139</f>
        <v>1276</v>
      </c>
      <c r="E82" s="324">
        <f t="shared" si="1"/>
        <v>1258</v>
      </c>
      <c r="F82" s="323">
        <f>Petrol!K217</f>
        <v>1276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1263</v>
      </c>
      <c r="D83" s="321">
        <f>Petrol!K140</f>
        <v>1281</v>
      </c>
      <c r="E83" s="324">
        <f t="shared" si="1"/>
        <v>1263</v>
      </c>
      <c r="F83" s="323">
        <f>Petrol!K218</f>
        <v>1281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1273</v>
      </c>
      <c r="D84" s="321">
        <f>Petrol!K141</f>
        <v>1291</v>
      </c>
      <c r="E84" s="324">
        <f t="shared" si="1"/>
        <v>1273</v>
      </c>
      <c r="F84" s="323">
        <f>Petrol!K219</f>
        <v>1291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1288</v>
      </c>
      <c r="D85" s="321">
        <f>Petrol!K142</f>
        <v>1306</v>
      </c>
      <c r="E85" s="324">
        <f t="shared" si="1"/>
        <v>1288</v>
      </c>
      <c r="F85" s="323">
        <f>Petrol!K220</f>
        <v>1306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1294</v>
      </c>
      <c r="D86" s="321">
        <f>Petrol!K143</f>
        <v>1312</v>
      </c>
      <c r="E86" s="324">
        <f t="shared" si="1"/>
        <v>1294</v>
      </c>
      <c r="F86" s="323">
        <f>Petrol!K221</f>
        <v>1312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1308</v>
      </c>
      <c r="D87" s="321">
        <f>Petrol!K144</f>
        <v>1326</v>
      </c>
      <c r="E87" s="324">
        <f t="shared" si="1"/>
        <v>1308</v>
      </c>
      <c r="F87" s="323">
        <f>Petrol!K222</f>
        <v>1326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1323</v>
      </c>
      <c r="D88" s="321">
        <f>Petrol!K145</f>
        <v>1341</v>
      </c>
      <c r="E88" s="324">
        <f t="shared" si="1"/>
        <v>1323</v>
      </c>
      <c r="F88" s="323">
        <f>Petrol!K223</f>
        <v>1341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1324</v>
      </c>
      <c r="D89" s="321">
        <f>Petrol!K146</f>
        <v>1342</v>
      </c>
      <c r="E89" s="324">
        <f t="shared" si="1"/>
        <v>1324</v>
      </c>
      <c r="F89" s="323">
        <f>Petrol!K224</f>
        <v>1342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1285</v>
      </c>
      <c r="D90" s="321">
        <f>Petrol!K149</f>
        <v>1303</v>
      </c>
      <c r="E90" s="324">
        <f t="shared" si="1"/>
        <v>1285</v>
      </c>
      <c r="F90" s="323">
        <f>Petrol!K227</f>
        <v>1303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1306</v>
      </c>
      <c r="D91" s="321">
        <f>Petrol!K150</f>
        <v>1324</v>
      </c>
      <c r="E91" s="324">
        <f t="shared" si="1"/>
        <v>1306</v>
      </c>
      <c r="F91" s="323">
        <f>Petrol!K228</f>
        <v>1324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1318</v>
      </c>
      <c r="D92" s="321">
        <f>Petrol!K151</f>
        <v>1336</v>
      </c>
      <c r="E92" s="324">
        <f t="shared" si="1"/>
        <v>1318</v>
      </c>
      <c r="F92" s="323">
        <f>Petrol!K229</f>
        <v>1336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1316</v>
      </c>
      <c r="D93" s="321">
        <f>Petrol!K152</f>
        <v>1334</v>
      </c>
      <c r="E93" s="324">
        <f t="shared" si="1"/>
        <v>1316</v>
      </c>
      <c r="F93" s="323">
        <f>Petrol!K230</f>
        <v>1334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1320</v>
      </c>
      <c r="D94" s="321">
        <f>Petrol!K153</f>
        <v>1338</v>
      </c>
      <c r="E94" s="324">
        <f t="shared" si="1"/>
        <v>1320</v>
      </c>
      <c r="F94" s="323">
        <f>Petrol!K231</f>
        <v>1338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1320</v>
      </c>
      <c r="D95" s="321">
        <f>Petrol!K154</f>
        <v>1338</v>
      </c>
      <c r="E95" s="324">
        <f t="shared" si="1"/>
        <v>1320</v>
      </c>
      <c r="F95" s="323">
        <f>Petrol!K232</f>
        <v>1338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1331</v>
      </c>
      <c r="D96" s="321">
        <f>Petrol!K155</f>
        <v>1349</v>
      </c>
      <c r="E96" s="324">
        <f t="shared" si="1"/>
        <v>1331</v>
      </c>
      <c r="F96" s="323">
        <f>Petrol!K233</f>
        <v>1349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193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2015-03-30T06:06:06Z</cp:lastPrinted>
  <dcterms:created xsi:type="dcterms:W3CDTF">1999-04-30T13:31:58Z</dcterms:created>
  <dcterms:modified xsi:type="dcterms:W3CDTF">2015-04-01T08:11:22Z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